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mc:AlternateContent xmlns:mc="http://schemas.openxmlformats.org/markup-compatibility/2006">
    <mc:Choice Requires="x15">
      <x15ac:absPath xmlns:x15ac="http://schemas.microsoft.com/office/spreadsheetml/2010/11/ac" url="C:\Users\kwtham\Desktop\Course Map Tool\"/>
    </mc:Choice>
  </mc:AlternateContent>
  <xr:revisionPtr revIDLastSave="0" documentId="13_ncr:1_{DD4E51F9-F91E-4B26-A26E-F2BB9DD7EAB4}" xr6:coauthVersionLast="36" xr6:coauthVersionMax="36" xr10:uidLastSave="{00000000-0000-0000-0000-000000000000}"/>
  <workbookProtection workbookAlgorithmName="SHA-512" workbookHashValue="TfLiGW3JrMgPSHgN/7UM2vev70fb9Ym49hloF6wfWEk37TvWYDBSwwoBqmH2bwbNgKnrpDo2KYX0hsk4pHMx+A==" workbookSaltValue="47U1KsUGu70EZKGaRHEARw==" workbookSpinCount="100000" lockStructure="1"/>
  <bookViews>
    <workbookView xWindow="0" yWindow="0" windowWidth="28800" windowHeight="14610" xr2:uid="{00000000-000D-0000-FFFF-FFFF00000000}"/>
  </bookViews>
  <sheets>
    <sheet name="Read me first" sheetId="5" r:id="rId1"/>
    <sheet name="Course Map" sheetId="1" r:id="rId2"/>
    <sheet name="Credit (Advanced Standing)" sheetId="2" r:id="rId3"/>
    <sheet name="Select" sheetId="4" state="hidden" r:id="rId4"/>
    <sheet name="Unit Schedule (Year 2024)" sheetId="3" state="hidden" r:id="rId5"/>
  </sheets>
  <definedNames>
    <definedName name="_xlnm._FilterDatabase" localSheetId="1" hidden="1">'Course Map'!$E$19:$H$19</definedName>
    <definedName name="_xlnm._FilterDatabase" localSheetId="4" hidden="1">'Unit Schedule (Year 2024)'!$A$1:$U$21</definedName>
  </definedNames>
  <calcPr calcId="191029" fullCalcOnLoad="1"/>
</workbook>
</file>

<file path=xl/sharedStrings.xml><?xml version="1.0" encoding="utf-8"?>
<sst xmlns="http://schemas.openxmlformats.org/spreadsheetml/2006/main" count="131" uniqueCount="78">
  <si>
    <t>Name</t>
  </si>
  <si>
    <t>Total units</t>
  </si>
  <si>
    <t>Student ID</t>
  </si>
  <si>
    <t>Student Email</t>
  </si>
  <si>
    <t>Intake Year</t>
  </si>
  <si>
    <t>Year, Semester</t>
  </si>
  <si>
    <t>Unit Code</t>
  </si>
  <si>
    <t>Semester 1</t>
  </si>
  <si>
    <t>Semester 2</t>
  </si>
  <si>
    <t>Remarks</t>
  </si>
  <si>
    <t>If you have received a credit letter, complete the Credit (Advanced Standing) table.</t>
  </si>
  <si>
    <t>CLICK HERE</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</si>
  <si>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</si>
  <si>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</si>
  <si>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</si>
  <si>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</si>
  <si>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</si>
  <si>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</si>
  <si>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Select Unit Code</t>
  </si>
  <si>
    <t>Unit Name</t>
  </si>
  <si>
    <t>Prerequisites</t>
  </si>
  <si>
    <t>Core</t>
  </si>
  <si>
    <t>-</t>
  </si>
  <si>
    <t>Select here</t>
  </si>
  <si>
    <t>Part A</t>
  </si>
  <si>
    <t>Part B</t>
  </si>
  <si>
    <t>Available in the semester?</t>
  </si>
  <si>
    <t>Winter</t>
  </si>
  <si>
    <t>Summer</t>
  </si>
  <si>
    <t>If you failed a unit, do not include it in this course map.</t>
  </si>
  <si>
    <t>Semesters</t>
  </si>
  <si>
    <t>Summary - number of units</t>
  </si>
  <si>
    <t>Before using the tool, do take note of the following:</t>
  </si>
  <si>
    <t xml:space="preserve">The course map tool does not help you check the prerequisites of the unit. You need to refer to the handbook and ensure that you have met the prerequisities before enrolling in that unit.  </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</si>
  <si>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</si>
  <si>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</si>
  <si>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</si>
  <si>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</si>
  <si>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If you plan to enrol in the electives from other schools, it is your responsibility to ensure that you have met the pre-requisities.</t>
  </si>
  <si>
    <t>I acknowldged that I have completed my course map plan above in compliance with the program requirements in the handbook and I further confirm that I have manually checked the above against the unit schedule and the handbook.</t>
  </si>
  <si>
    <t>Extra semesters</t>
  </si>
  <si>
    <t>Semester</t>
  </si>
  <si>
    <t>Year</t>
  </si>
  <si>
    <t>Select Year here</t>
  </si>
  <si>
    <t>Select semester here</t>
  </si>
  <si>
    <t>Duplicated units will be highlighted in red.</t>
  </si>
  <si>
    <t>Alternative Semester</t>
  </si>
  <si>
    <t>Number of Elective Units</t>
  </si>
  <si>
    <t>Select Alt semester</t>
  </si>
  <si>
    <r>
      <rPr>
        <b/>
        <sz val="9"/>
        <color rgb="FF000000"/>
        <rFont val="Arial"/>
        <family val="2"/>
      </rPr>
      <t>Instructions:</t>
    </r>
    <r>
      <rPr>
        <sz val="9"/>
        <color rgb="FF000000"/>
        <rFont val="Arial"/>
        <family val="2"/>
      </rPr>
      <t xml:space="preserve">
1. Select the number of electives exempted as per your credit letter. If none, leave it blank.
2. Please input the unit code as per the credit letter into the Unit Code field.</t>
    </r>
  </si>
  <si>
    <t>Intake Semester</t>
  </si>
  <si>
    <t>Select Intake Semester</t>
  </si>
  <si>
    <t>February Intake</t>
  </si>
  <si>
    <t>July Intake</t>
  </si>
  <si>
    <t>Course Map Tool</t>
  </si>
  <si>
    <t>If you include the wrong unit code from your major, no warning code will appear. Please ensure you type in the correct unit code without spaces. Eg. "ACW5903"</t>
  </si>
  <si>
    <t>Level 4000</t>
  </si>
  <si>
    <t>Level 5000</t>
  </si>
  <si>
    <t>Select Intake Year</t>
  </si>
  <si>
    <t>electives at level 4</t>
  </si>
  <si>
    <t>electives at level 5</t>
  </si>
  <si>
    <t>Research</t>
  </si>
  <si>
    <t>Coursework</t>
  </si>
  <si>
    <t>BEW4100</t>
  </si>
  <si>
    <t>Research project and report</t>
  </si>
  <si>
    <t>BEW4000</t>
  </si>
  <si>
    <t>BEW4010</t>
  </si>
  <si>
    <t>BEW4020</t>
  </si>
  <si>
    <t>BEW4030</t>
  </si>
  <si>
    <t>Qualitative research methodology</t>
  </si>
  <si>
    <t>Quantitative research methodology</t>
  </si>
  <si>
    <t>Literature review</t>
  </si>
  <si>
    <t>Research proposal</t>
  </si>
  <si>
    <t>You must complete 1 Units (24 credit points) from Parts A described in the Research component of the course</t>
  </si>
  <si>
    <t>You must complete 4 Units (24 credit points) from Parts B described in the Coursework component of the course</t>
  </si>
  <si>
    <t>School of Business, Monash University Malaysia Template version: 9.01.2024</t>
  </si>
  <si>
    <r>
      <t xml:space="preserve">Postgraduate Diploma in Business and Commerce
</t>
    </r>
    <r>
      <rPr>
        <sz val="11"/>
        <color theme="0"/>
        <rFont val="Arial"/>
        <family val="2"/>
      </rPr>
      <t>Course Code: B5003</t>
    </r>
  </si>
  <si>
    <r>
      <t xml:space="preserve">Unit Code
</t>
    </r>
    <r>
      <rPr>
        <sz val="5.5"/>
        <color theme="0"/>
        <rFont val="Arial"/>
        <family val="2"/>
      </rPr>
      <t>(e.g. ACW5120 - make sure there are no spaces between the letters and numbers)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</si>
</sst>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6"/>
      <color rgb="FF000000"/>
      <name val="Arial"/>
      <family val="2"/>
    </font>
    <font>
      <sz val="9"/>
      <color theme="1"/>
      <name val="Arial"/>
      <family val="2"/>
    </font>
    <font>
      <b/>
      <sz val="9"/>
      <color theme="1"/>
      <name val="Arial"/>
      <family val="2"/>
    </font>
    <font>
      <sz val="10"/>
      <color theme="1"/>
      <name val="Arial"/>
      <family val="2"/>
    </font>
    <font>
      <b/>
      <sz val="14"/>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7"/>
      <color theme="1"/>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sz val="9"/>
      <name val="Arial"/>
      <family val="2"/>
    </font>
    <font>
      <sz val="9"/>
      <color theme="0"/>
      <name val="Arial"/>
      <family val="2"/>
    </font>
    <font>
      <b/>
      <u/>
      <sz val="10"/>
      <color theme="0"/>
      <name val="Arial"/>
      <family val="2"/>
    </font>
    <font>
      <b/>
      <sz val="11"/>
      <color theme="0"/>
      <name val="Arial"/>
      <family val="2"/>
    </font>
    <font>
      <b/>
      <sz val="6"/>
      <color theme="0"/>
      <name val="Arial"/>
      <family val="2"/>
    </font>
    <font>
      <b/>
      <sz val="9"/>
      <color theme="0"/>
      <name val="Arial"/>
      <family val="2"/>
    </font>
    <font>
      <sz val="10"/>
      <color theme="0"/>
      <name val="Arial"/>
      <family val="2"/>
    </font>
    <font>
      <b/>
      <sz val="12"/>
      <color theme="4" tint="-0.249977111117893"/>
      <name val="Arial"/>
      <family val="2"/>
    </font>
    <font>
      <b/>
      <sz val="9"/>
      <color rgb="FFFFFFFF"/>
      <name val="Arial"/>
      <family val="2"/>
    </font>
    <font>
      <b/>
      <sz val="9"/>
      <color theme="0" tint="-0.499984740745262"/>
      <name val="Arial"/>
      <family val="2"/>
    </font>
    <font>
      <sz val="11"/>
      <color theme="0"/>
      <name val="Arial"/>
      <family val="2"/>
    </font>
    <font>
      <b/>
      <sz val="11"/>
      <color rgb="FF000000"/>
      <name val="Arial"/>
      <family val="2"/>
    </font>
    <font>
      <sz val="6"/>
      <name val="Arial"/>
      <family val="2"/>
    </font>
    <font>
      <sz val="6"/>
      <color rgb="FF000000"/>
      <name val="Arial"/>
      <family val="2"/>
    </font>
    <font>
      <b/>
      <sz val="8"/>
      <color rgb="FF000000"/>
      <name val="Arial"/>
      <family val="2"/>
    </font>
    <font>
      <sz val="8"/>
      <name val="Arial"/>
      <family val="2"/>
    </font>
    <font>
      <sz val="5.5"/>
      <color theme="0"/>
      <name val="Arial"/>
      <family val="2"/>
    </font>
  </fonts>
  <fills count="21">
    <fill>
      <patternFill patternType="none"/>
    </fill>
    <fill>
      <patternFill patternType="gray125"/>
    </fill>
    <fill>
      <patternFill patternType="solid">
        <fgColor theme="0"/>
        <bgColor theme="0"/>
      </patternFill>
    </fill>
    <fill>
      <patternFill patternType="solid">
        <fgColor rgb="FFD9D2E9"/>
        <bgColor rgb="FFD9D2E9"/>
      </patternFill>
    </fill>
    <fill>
      <patternFill patternType="solid">
        <fgColor rgb="FFCCCCCC"/>
        <bgColor rgb="FFCCCCCC"/>
      </patternFill>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rgb="FFD9EAD3"/>
      </patternFill>
    </fill>
    <fill>
      <patternFill patternType="solid">
        <fgColor theme="0" tint="-4.9989318521683403E-2"/>
        <bgColor rgb="FFF2F2F2"/>
      </patternFill>
    </fill>
    <fill>
      <patternFill patternType="solid">
        <fgColor theme="0" tint="-4.9989318521683403E-2"/>
        <bgColor indexed="64"/>
      </patternFill>
    </fill>
    <fill>
      <patternFill patternType="solid">
        <fgColor theme="0" tint="-4.9989318521683403E-2"/>
        <bgColor theme="0"/>
      </patternFill>
    </fill>
    <fill>
      <patternFill patternType="solid">
        <fgColor theme="4" tint="-0.249977111117893"/>
        <bgColor rgb="FF6BAED6"/>
      </patternFill>
    </fill>
    <fill>
      <patternFill patternType="solid">
        <fgColor theme="4" tint="0.79998168889431442"/>
        <bgColor indexed="64"/>
      </patternFill>
    </fill>
    <fill>
      <patternFill patternType="solid">
        <fgColor theme="4" tint="0.79998168889431442"/>
        <bgColor rgb="FFBFBFBF"/>
      </patternFill>
    </fill>
    <fill>
      <patternFill patternType="solid">
        <fgColor theme="4" tint="0.79998168889431442"/>
        <bgColor rgb="FFF2F2F2"/>
      </patternFill>
    </fill>
    <fill>
      <patternFill patternType="solid">
        <fgColor theme="4" tint="0.79998168889431442"/>
        <bgColor theme="0"/>
      </patternFill>
    </fill>
    <fill>
      <patternFill patternType="solid">
        <fgColor rgb="FF1E5082"/>
        <bgColor rgb="FF6BAED6"/>
      </patternFill>
    </fill>
    <fill>
      <patternFill patternType="solid">
        <fgColor rgb="FF1E5082"/>
        <bgColor indexed="64"/>
      </patternFill>
    </fill>
    <fill>
      <patternFill patternType="solid">
        <fgColor rgb="FF1E5082"/>
        <bgColor rgb="FFBAD9EC"/>
      </patternFill>
    </fill>
    <fill>
      <patternFill patternType="solid">
        <fgColor rgb="FF1E5082"/>
        <bgColor rgb="FFBFBFBF"/>
      </patternFill>
    </fill>
    <fill>
      <patternFill patternType="solid">
        <fgColor rgb="FF1E5082"/>
        <bgColor theme="0"/>
      </patternFill>
    </fill>
  </fills>
  <borders count="144">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0"/>
      </left>
      <right/>
      <top/>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theme="0"/>
      </right>
      <top style="thin">
        <color theme="0"/>
      </top>
      <bottom style="thin">
        <color theme="0"/>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style="thin">
        <color indexed="64"/>
      </left>
      <right/>
      <top style="thin">
        <color theme="1"/>
      </top>
      <bottom style="thin">
        <color indexed="64"/>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right style="thin">
        <color theme="1"/>
      </right>
      <top style="thin">
        <color indexed="64"/>
      </top>
      <bottom/>
      <diagonal/>
    </border>
    <border>
      <left/>
      <right style="thin">
        <color theme="1"/>
      </right>
      <top style="thin">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theme="0"/>
      </left>
      <right style="thin">
        <color indexed="64"/>
      </right>
      <top/>
      <bottom style="thin">
        <color indexed="64"/>
      </bottom>
      <diagonal/>
    </border>
    <border>
      <left/>
      <right style="thin">
        <color indexed="64"/>
      </right>
      <top style="thin">
        <color indexed="64"/>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style="thin">
        <color indexed="64"/>
      </right>
      <top style="thin">
        <color indexed="64"/>
      </top>
      <bottom style="thin">
        <color rgb="FFA5A5A5"/>
      </bottom>
      <diagonal/>
    </border>
    <border>
      <left style="thin">
        <color theme="1"/>
      </left>
      <right style="thin">
        <color theme="1"/>
      </right>
      <top style="thin">
        <color theme="1"/>
      </top>
      <bottom/>
      <diagonal/>
    </border>
    <border>
      <left style="thin">
        <color theme="0"/>
      </left>
      <right style="thin">
        <color indexed="64"/>
      </right>
      <top style="thin">
        <color theme="0"/>
      </top>
      <bottom style="thin">
        <color theme="0"/>
      </bottom>
      <diagonal/>
    </border>
    <border>
      <left style="thin">
        <color rgb="FFFFFFFF"/>
      </left>
      <right style="thin">
        <color rgb="FFFFFFFF"/>
      </right>
      <top style="thin">
        <color rgb="FFFFFFFF"/>
      </top>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right style="thin">
        <color theme="0"/>
      </right>
      <top/>
      <bottom style="thin">
        <color theme="0"/>
      </bottom>
      <diagonal/>
    </border>
    <border>
      <left/>
      <right/>
      <top/>
      <bottom style="thin">
        <color theme="0"/>
      </bottom>
      <diagonal/>
    </border>
    <border>
      <left style="thin">
        <color rgb="FFFFFFFF"/>
      </left>
      <right/>
      <top style="thin">
        <color rgb="FFFFFFFF"/>
      </top>
      <bottom/>
      <diagonal/>
    </border>
    <border>
      <left style="thin">
        <color rgb="FFFFFFFF"/>
      </left>
      <right style="thin">
        <color rgb="FFFFFFFF"/>
      </right>
      <top/>
      <bottom/>
      <diagonal/>
    </border>
    <border>
      <left style="thin">
        <color indexed="64"/>
      </left>
      <right style="thin">
        <color theme="0"/>
      </right>
      <top style="thin">
        <color theme="0"/>
      </top>
      <bottom style="thin">
        <color indexed="64"/>
      </bottom>
      <diagonal/>
    </border>
    <border>
      <left/>
      <right style="thin">
        <color rgb="FFFFFFFF"/>
      </right>
      <top style="thin">
        <color rgb="FFFFFFFF"/>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indexed="64"/>
      </top>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right/>
      <top style="thin">
        <color indexed="64"/>
      </top>
      <bottom style="thin">
        <color theme="0" tint="-0.249977111117893"/>
      </bottom>
      <diagonal/>
    </border>
    <border>
      <left style="thin">
        <color indexed="64"/>
      </left>
      <right style="thin">
        <color indexed="64"/>
      </right>
      <top/>
      <bottom style="thin">
        <color rgb="FFA5A5A5"/>
      </bottom>
      <diagonal/>
    </border>
    <border>
      <left/>
      <right style="thin">
        <color theme="0"/>
      </right>
      <top style="thin">
        <color indexed="64"/>
      </top>
      <bottom style="thin">
        <color indexed="64"/>
      </bottom>
      <diagonal/>
    </border>
  </borders>
  <cellStyleXfs count="3">
    <xf numFmtId="0" fontId="0" fillId="0" borderId="0"/>
    <xf numFmtId="0" fontId="12" fillId="0" borderId="0" applyNumberFormat="0" applyFill="0" applyBorder="0" applyAlignment="0" applyProtection="0"/>
    <xf numFmtId="0" fontId="13" fillId="0" borderId="7"/>
  </cellStyleXfs>
  <cellXfs count="315">
    <xf numFmtId="0" fontId="0" fillId="0" borderId="0" xfId="0" applyFont="1" applyAlignment="1"/>
    <xf numFmtId="0" fontId="0" fillId="0" borderId="0" xfId="0" applyFont="1"/>
    <xf numFmtId="0" fontId="9" fillId="0" borderId="8" xfId="0" applyFont="1" applyBorder="1"/>
    <xf numFmtId="0" fontId="0" fillId="0" borderId="8" xfId="0" applyFont="1" applyBorder="1"/>
    <xf numFmtId="0" fontId="0" fillId="0" borderId="11" xfId="0" applyFont="1" applyBorder="1"/>
    <xf numFmtId="0" fontId="0" fillId="0" borderId="12" xfId="0" applyFont="1" applyBorder="1"/>
    <xf numFmtId="0" fontId="0" fillId="0" borderId="13" xfId="0" applyFont="1" applyBorder="1"/>
    <xf numFmtId="0" fontId="0" fillId="0" borderId="0" xfId="0" applyFont="1" applyAlignment="1">
      <alignment vertical="center"/>
    </xf>
    <xf numFmtId="0" fontId="6" fillId="0" borderId="22" xfId="0" applyFont="1" applyBorder="1"/>
    <xf numFmtId="0" fontId="0" fillId="0" borderId="26" xfId="0" applyFont="1" applyBorder="1"/>
    <xf numFmtId="0" fontId="0" fillId="0" borderId="27" xfId="0" applyFont="1" applyBorder="1"/>
    <xf numFmtId="0" fontId="0" fillId="0" borderId="33" xfId="0" applyFont="1" applyBorder="1"/>
    <xf numFmtId="0" fontId="0" fillId="0" borderId="0" xfId="0" applyFont="1" applyAlignment="1"/>
    <xf numFmtId="0" fontId="0" fillId="0" borderId="0" xfId="0" applyFont="1" applyAlignment="1"/>
    <xf numFmtId="0" fontId="16" fillId="0" borderId="7" xfId="2" applyFont="1" applyAlignment="1">
      <alignment horizontal="center" vertical="center" wrapText="1"/>
    </xf>
    <xf numFmtId="0" fontId="13" fillId="0" borderId="7" xfId="2"/>
    <xf numFmtId="0" fontId="13" fillId="0" borderId="42" xfId="2" applyBorder="1"/>
    <xf numFmtId="0" fontId="16" fillId="0" borderId="7" xfId="2" applyFont="1" applyAlignment="1">
      <alignment horizontal="left" vertical="center" wrapText="1"/>
    </xf>
    <xf numFmtId="0" fontId="0" fillId="0" borderId="7" xfId="0" applyFont="1" applyBorder="1" applyAlignment="1"/>
    <xf numFmtId="0" fontId="0" fillId="0" borderId="0" xfId="0" applyFont="1" applyAlignment="1">
      <alignment wrapText="1"/>
    </xf>
    <xf numFmtId="0" fontId="0" fillId="0" borderId="7" xfId="0" applyFont="1" applyBorder="1" applyAlignment="1">
      <alignment wrapText="1"/>
    </xf>
    <xf numFmtId="0" fontId="0" fillId="0" borderId="10" xfId="0" applyFont="1" applyBorder="1" applyAlignment="1">
      <alignment wrapText="1"/>
    </xf>
    <xf numFmtId="0" fontId="0" fillId="0" borderId="9" xfId="0" applyFont="1" applyBorder="1" applyAlignment="1">
      <alignment wrapText="1"/>
    </xf>
    <xf numFmtId="0" fontId="13" fillId="0" borderId="42" xfId="0" applyFont="1" applyBorder="1" applyAlignment="1"/>
    <xf numFmtId="0" fontId="0" fillId="0" borderId="42" xfId="0" applyFont="1" applyBorder="1" applyAlignment="1"/>
    <xf numFmtId="0" fontId="2" fillId="5" borderId="42" xfId="0" applyFont="1" applyFill="1" applyBorder="1" applyAlignment="1"/>
    <xf numFmtId="0" fontId="1" fillId="0" borderId="0" xfId="0" applyFont="1" applyAlignment="1"/>
    <xf numFmtId="0" fontId="0" fillId="0" borderId="0" xfId="0" applyFont="1" applyFill="1" applyAlignment="1"/>
    <xf numFmtId="0" fontId="0" fillId="0" borderId="11" xfId="0" applyFont="1" applyBorder="1" applyAlignment="1"/>
    <xf numFmtId="0" fontId="1" fillId="0" borderId="11" xfId="0" applyFont="1" applyBorder="1" applyAlignment="1"/>
    <xf numFmtId="0" fontId="6" fillId="0" borderId="11" xfId="0" applyFont="1" applyBorder="1" applyAlignment="1">
      <alignment horizontal="center" vertical="top"/>
    </xf>
    <xf numFmtId="0" fontId="1" fillId="0" borderId="11" xfId="0" applyFont="1" applyBorder="1" applyAlignment="1">
      <alignment horizontal="center" vertical="center"/>
    </xf>
    <xf numFmtId="0" fontId="1" fillId="0" borderId="11" xfId="0" applyFont="1" applyBorder="1" applyAlignment="1">
      <alignment vertical="center"/>
    </xf>
    <xf numFmtId="0" fontId="6" fillId="0" borderId="11" xfId="0" applyFont="1" applyBorder="1" applyAlignment="1">
      <alignment vertical="center" wrapText="1"/>
    </xf>
    <xf numFmtId="0" fontId="6" fillId="0" borderId="11" xfId="0" applyFont="1" applyBorder="1" applyAlignment="1">
      <alignment vertical="center"/>
    </xf>
    <xf numFmtId="0" fontId="6" fillId="0" borderId="11" xfId="0" applyFont="1" applyFill="1" applyBorder="1" applyAlignment="1">
      <alignment vertical="center"/>
    </xf>
    <xf numFmtId="0" fontId="9" fillId="0" borderId="6" xfId="0" applyFont="1" applyBorder="1"/>
    <xf numFmtId="0" fontId="0" fillId="0" borderId="45" xfId="0" applyFont="1" applyBorder="1"/>
    <xf numFmtId="0" fontId="6" fillId="0" borderId="9" xfId="0" applyFont="1" applyFill="1" applyBorder="1" applyAlignment="1">
      <alignment horizontal="center" vertical="center"/>
    </xf>
    <xf numFmtId="0" fontId="6" fillId="0" borderId="9" xfId="0" applyFont="1" applyFill="1" applyBorder="1" applyAlignment="1">
      <alignment vertical="center"/>
    </xf>
    <xf numFmtId="0" fontId="0" fillId="0" borderId="9" xfId="0" applyFont="1" applyFill="1" applyBorder="1"/>
    <xf numFmtId="0" fontId="18" fillId="0" borderId="12" xfId="0" applyFont="1" applyBorder="1" applyAlignment="1"/>
    <xf numFmtId="0" fontId="20" fillId="0" borderId="46"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50" xfId="0" applyFont="1" applyFill="1" applyBorder="1" applyAlignment="1">
      <alignment horizontal="center" vertical="center" wrapText="1"/>
    </xf>
    <xf numFmtId="0" fontId="20" fillId="0" borderId="56" xfId="0" applyFont="1" applyFill="1" applyBorder="1" applyAlignment="1">
      <alignment horizontal="center" vertical="center" wrapText="1"/>
    </xf>
    <xf numFmtId="0" fontId="20" fillId="0" borderId="57" xfId="0" applyFont="1" applyFill="1" applyBorder="1" applyAlignment="1">
      <alignment horizontal="center" vertical="center" wrapText="1"/>
    </xf>
    <xf numFmtId="0" fontId="20" fillId="0" borderId="58"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20" fillId="0" borderId="60" xfId="0" applyFont="1" applyFill="1" applyBorder="1" applyAlignment="1">
      <alignment horizontal="center" vertical="center" wrapText="1"/>
    </xf>
    <xf numFmtId="0" fontId="0" fillId="0" borderId="0" xfId="0" applyFont="1" applyAlignment="1"/>
    <xf numFmtId="0" fontId="20" fillId="0" borderId="30"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20" fillId="0" borderId="63"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0" fillId="0" borderId="0" xfId="0" applyFont="1" applyAlignment="1"/>
    <xf numFmtId="0" fontId="20" fillId="0" borderId="69" xfId="0" applyFont="1" applyFill="1" applyBorder="1" applyAlignment="1">
      <alignment horizontal="center" vertical="center" wrapText="1"/>
    </xf>
    <xf numFmtId="0" fontId="20" fillId="0" borderId="70" xfId="0" applyFont="1" applyFill="1" applyBorder="1" applyAlignment="1">
      <alignment horizontal="center" vertical="center" wrapText="1"/>
    </xf>
    <xf numFmtId="0" fontId="20" fillId="0" borderId="72" xfId="0" applyFont="1" applyFill="1" applyBorder="1" applyAlignment="1">
      <alignment horizontal="center" vertical="center" wrapText="1"/>
    </xf>
    <xf numFmtId="0" fontId="20" fillId="0" borderId="73" xfId="0" applyFont="1" applyFill="1" applyBorder="1" applyAlignment="1">
      <alignment horizontal="center" vertical="center" wrapText="1"/>
    </xf>
    <xf numFmtId="0" fontId="19" fillId="0" borderId="77" xfId="0" applyFont="1" applyFill="1" applyBorder="1" applyAlignment="1" applyProtection="1">
      <alignment horizontal="center" vertical="center" wrapText="1"/>
      <protection locked="0"/>
    </xf>
    <xf numFmtId="0" fontId="19" fillId="0" borderId="78" xfId="0" applyFont="1" applyFill="1" applyBorder="1" applyAlignment="1" applyProtection="1">
      <alignment horizontal="center" vertical="center" wrapText="1"/>
      <protection locked="0"/>
    </xf>
    <xf numFmtId="0" fontId="19" fillId="0" borderId="79" xfId="0" applyFont="1" applyFill="1" applyBorder="1" applyAlignment="1" applyProtection="1">
      <alignment horizontal="center" vertical="center" wrapText="1"/>
      <protection locked="0"/>
    </xf>
    <xf numFmtId="0" fontId="19" fillId="0" borderId="80" xfId="0" applyFont="1" applyFill="1" applyBorder="1" applyAlignment="1" applyProtection="1">
      <alignment horizontal="center" vertical="center" wrapText="1"/>
      <protection locked="0"/>
    </xf>
    <xf numFmtId="0" fontId="19" fillId="0" borderId="85" xfId="0" applyFont="1" applyFill="1" applyBorder="1" applyAlignment="1" applyProtection="1">
      <alignment horizontal="center" vertical="center" wrapText="1"/>
      <protection locked="0"/>
    </xf>
    <xf numFmtId="0" fontId="13" fillId="0" borderId="7" xfId="2" applyBorder="1"/>
    <xf numFmtId="0" fontId="25" fillId="0" borderId="11" xfId="0" applyFont="1" applyBorder="1" applyAlignment="1"/>
    <xf numFmtId="0" fontId="24" fillId="0" borderId="11" xfId="0" applyFont="1" applyBorder="1" applyAlignment="1"/>
    <xf numFmtId="0" fontId="13" fillId="0" borderId="42" xfId="0" applyFont="1" applyFill="1" applyBorder="1" applyAlignment="1">
      <alignment horizontal="left"/>
    </xf>
    <xf numFmtId="0" fontId="0" fillId="0" borderId="90" xfId="0" applyFont="1" applyBorder="1"/>
    <xf numFmtId="0" fontId="2" fillId="0" borderId="90" xfId="0" applyFont="1" applyBorder="1" applyAlignment="1">
      <alignment vertical="center"/>
    </xf>
    <xf numFmtId="0" fontId="0" fillId="0" borderId="91" xfId="0" applyFont="1" applyBorder="1" applyAlignment="1">
      <alignment wrapText="1"/>
    </xf>
    <xf numFmtId="0" fontId="19" fillId="0" borderId="75" xfId="0" applyFont="1" applyFill="1" applyBorder="1" applyAlignment="1" applyProtection="1">
      <alignment horizontal="center" vertical="center" wrapText="1"/>
      <protection locked="0"/>
    </xf>
    <xf numFmtId="0" fontId="20" fillId="0" borderId="97" xfId="0" applyFont="1" applyFill="1" applyBorder="1" applyAlignment="1">
      <alignment horizontal="center" vertical="center" wrapText="1"/>
    </xf>
    <xf numFmtId="0" fontId="17" fillId="0" borderId="42" xfId="0" applyFont="1" applyFill="1" applyBorder="1" applyAlignment="1">
      <alignment vertical="top" wrapText="1"/>
    </xf>
    <xf numFmtId="0" fontId="0" fillId="0" borderId="92" xfId="0" applyFont="1" applyBorder="1" applyAlignment="1"/>
    <xf numFmtId="0" fontId="0" fillId="0" borderId="99" xfId="0" applyFont="1" applyBorder="1" applyAlignment="1"/>
    <xf numFmtId="0" fontId="5" fillId="0" borderId="7" xfId="0" applyFont="1" applyBorder="1" applyAlignment="1">
      <alignment horizontal="left"/>
    </xf>
    <xf numFmtId="0" fontId="0" fillId="0" borderId="100" xfId="0" applyFont="1" applyBorder="1"/>
    <xf numFmtId="0" fontId="0" fillId="0" borderId="101" xfId="0" applyFont="1" applyBorder="1"/>
    <xf numFmtId="0" fontId="0" fillId="0" borderId="102" xfId="0" applyFont="1" applyBorder="1"/>
    <xf numFmtId="0" fontId="0" fillId="0" borderId="103" xfId="0" applyFont="1" applyBorder="1"/>
    <xf numFmtId="0" fontId="0" fillId="0" borderId="104" xfId="0" applyFont="1" applyBorder="1"/>
    <xf numFmtId="0" fontId="0" fillId="0" borderId="103" xfId="0" applyFont="1" applyBorder="1" applyAlignment="1">
      <alignment vertical="center"/>
    </xf>
    <xf numFmtId="0" fontId="0" fillId="0" borderId="104" xfId="0" applyFont="1" applyBorder="1" applyAlignment="1">
      <alignment vertical="center"/>
    </xf>
    <xf numFmtId="0" fontId="0" fillId="0" borderId="105" xfId="0" applyFont="1" applyBorder="1"/>
    <xf numFmtId="0" fontId="0" fillId="0" borderId="99" xfId="0" applyFont="1" applyBorder="1"/>
    <xf numFmtId="0" fontId="0" fillId="0" borderId="106" xfId="0" applyFont="1" applyBorder="1"/>
    <xf numFmtId="0" fontId="0" fillId="0" borderId="107" xfId="0" applyFont="1" applyBorder="1"/>
    <xf numFmtId="0" fontId="0" fillId="0" borderId="108" xfId="0" applyFont="1" applyBorder="1"/>
    <xf numFmtId="0" fontId="0" fillId="0" borderId="109" xfId="0" applyFont="1" applyBorder="1"/>
    <xf numFmtId="0" fontId="0" fillId="0" borderId="110" xfId="0" applyFont="1" applyBorder="1"/>
    <xf numFmtId="0" fontId="0" fillId="0" borderId="111" xfId="0" applyFont="1" applyBorder="1"/>
    <xf numFmtId="0" fontId="0" fillId="0" borderId="112" xfId="0" applyFont="1" applyBorder="1"/>
    <xf numFmtId="0" fontId="0" fillId="0" borderId="113" xfId="0" applyFont="1" applyBorder="1"/>
    <xf numFmtId="0" fontId="0" fillId="0" borderId="114" xfId="0" applyFont="1" applyBorder="1"/>
    <xf numFmtId="0" fontId="0" fillId="0" borderId="115" xfId="0" applyFont="1" applyBorder="1"/>
    <xf numFmtId="0" fontId="0" fillId="0" borderId="120" xfId="0" applyFont="1" applyBorder="1"/>
    <xf numFmtId="0" fontId="0" fillId="0" borderId="121" xfId="0" applyFont="1" applyBorder="1"/>
    <xf numFmtId="0" fontId="0" fillId="0" borderId="122" xfId="0" applyFont="1" applyBorder="1"/>
    <xf numFmtId="0" fontId="0" fillId="0" borderId="123" xfId="0" applyFont="1" applyBorder="1"/>
    <xf numFmtId="0" fontId="0" fillId="0" borderId="124" xfId="0" applyFont="1" applyBorder="1"/>
    <xf numFmtId="0" fontId="0" fillId="0" borderId="125" xfId="0" applyFont="1" applyBorder="1" applyAlignment="1"/>
    <xf numFmtId="0" fontId="0" fillId="0" borderId="10" xfId="0" applyFont="1" applyBorder="1"/>
    <xf numFmtId="0" fontId="0" fillId="0" borderId="126" xfId="0" applyFont="1" applyBorder="1"/>
    <xf numFmtId="0" fontId="0" fillId="0" borderId="127" xfId="0" applyFont="1" applyBorder="1"/>
    <xf numFmtId="0" fontId="17" fillId="0" borderId="42" xfId="0" applyFont="1" applyFill="1" applyBorder="1" applyAlignment="1">
      <alignment vertical="top"/>
    </xf>
    <xf numFmtId="0" fontId="25" fillId="0" borderId="22" xfId="0" applyFont="1" applyBorder="1" applyAlignment="1"/>
    <xf numFmtId="0" fontId="25" fillId="0" borderId="9" xfId="0" applyFont="1" applyBorder="1" applyAlignment="1"/>
    <xf numFmtId="0" fontId="25" fillId="0" borderId="45" xfId="0" applyFont="1" applyBorder="1" applyAlignment="1"/>
    <xf numFmtId="0" fontId="25" fillId="0" borderId="8" xfId="0" applyFont="1" applyBorder="1" applyAlignment="1"/>
    <xf numFmtId="0" fontId="25" fillId="0" borderId="128" xfId="0" applyFont="1" applyBorder="1" applyAlignment="1"/>
    <xf numFmtId="0" fontId="25" fillId="0" borderId="129" xfId="0" applyFont="1" applyBorder="1" applyAlignment="1"/>
    <xf numFmtId="0" fontId="0" fillId="0" borderId="105" xfId="0" applyFont="1" applyFill="1" applyBorder="1" applyAlignment="1"/>
    <xf numFmtId="0" fontId="0" fillId="0" borderId="99" xfId="0" applyFont="1" applyFill="1" applyBorder="1" applyAlignment="1"/>
    <xf numFmtId="0" fontId="1" fillId="0" borderId="105" xfId="0" applyFont="1" applyBorder="1" applyAlignment="1"/>
    <xf numFmtId="0" fontId="1" fillId="0" borderId="99" xfId="0" applyFont="1" applyBorder="1" applyAlignment="1"/>
    <xf numFmtId="0" fontId="0" fillId="0" borderId="105" xfId="0" applyFont="1" applyBorder="1" applyAlignment="1"/>
    <xf numFmtId="0" fontId="0" fillId="0" borderId="122" xfId="0" applyFont="1" applyBorder="1" applyAlignment="1"/>
    <xf numFmtId="0" fontId="23" fillId="0" borderId="130" xfId="0" applyFont="1" applyBorder="1" applyAlignment="1"/>
    <xf numFmtId="0" fontId="0" fillId="0" borderId="90" xfId="0" applyFont="1" applyBorder="1" applyAlignment="1"/>
    <xf numFmtId="0" fontId="0" fillId="0" borderId="131" xfId="0" applyFont="1" applyBorder="1" applyAlignment="1"/>
    <xf numFmtId="0" fontId="0" fillId="0" borderId="132" xfId="0" applyFont="1" applyBorder="1" applyAlignment="1"/>
    <xf numFmtId="0" fontId="0" fillId="0" borderId="133" xfId="0" applyFont="1" applyBorder="1" applyAlignment="1"/>
    <xf numFmtId="0" fontId="25" fillId="0" borderId="134" xfId="0" applyFont="1" applyBorder="1" applyAlignment="1"/>
    <xf numFmtId="0" fontId="2" fillId="0" borderId="22" xfId="0" applyFont="1" applyFill="1" applyBorder="1" applyAlignment="1">
      <alignment horizontal="center" vertical="center" wrapText="1"/>
    </xf>
    <xf numFmtId="0" fontId="20" fillId="0" borderId="138" xfId="0" applyFont="1" applyFill="1" applyBorder="1" applyAlignment="1">
      <alignment horizontal="center" vertical="center" wrapText="1"/>
    </xf>
    <xf numFmtId="0" fontId="20" fillId="0" borderId="139" xfId="0" applyFont="1" applyFill="1" applyBorder="1" applyAlignment="1">
      <alignment horizontal="center" vertical="center" wrapText="1"/>
    </xf>
    <xf numFmtId="0" fontId="20" fillId="0" borderId="140" xfId="0" applyFont="1" applyFill="1" applyBorder="1" applyAlignment="1">
      <alignment horizontal="center" vertical="center" wrapText="1"/>
    </xf>
    <xf numFmtId="0" fontId="20" fillId="0" borderId="77" xfId="0" applyFont="1" applyFill="1" applyBorder="1" applyAlignment="1">
      <alignment horizontal="center" vertical="center" wrapText="1"/>
    </xf>
    <xf numFmtId="0" fontId="20" fillId="0" borderId="79" xfId="0" applyFont="1" applyFill="1" applyBorder="1" applyAlignment="1">
      <alignment horizontal="center" vertical="center" wrapText="1"/>
    </xf>
    <xf numFmtId="0" fontId="19" fillId="0" borderId="71" xfId="0" applyFont="1" applyFill="1" applyBorder="1" applyAlignment="1">
      <alignment horizontal="center" vertical="center" wrapText="1"/>
    </xf>
    <xf numFmtId="0" fontId="19" fillId="0" borderId="53" xfId="0" applyFont="1" applyFill="1" applyBorder="1" applyAlignment="1">
      <alignment horizontal="center" vertical="center" wrapText="1"/>
    </xf>
    <xf numFmtId="0" fontId="20" fillId="0" borderId="80" xfId="0" applyFont="1" applyFill="1" applyBorder="1" applyAlignment="1">
      <alignment horizontal="center" vertical="center" wrapText="1"/>
    </xf>
    <xf numFmtId="0" fontId="19" fillId="0" borderId="54" xfId="0" applyFont="1" applyFill="1" applyBorder="1" applyAlignment="1">
      <alignment horizontal="center" vertical="center" wrapText="1"/>
    </xf>
    <xf numFmtId="0" fontId="20" fillId="0" borderId="141" xfId="0" applyFont="1" applyFill="1" applyBorder="1" applyAlignment="1">
      <alignment horizontal="center" vertical="center" wrapText="1"/>
    </xf>
    <xf numFmtId="0" fontId="20" fillId="0" borderId="78" xfId="0" applyFont="1" applyFill="1" applyBorder="1" applyAlignment="1">
      <alignment horizontal="center" vertical="center" wrapText="1"/>
    </xf>
    <xf numFmtId="0" fontId="19" fillId="0" borderId="52" xfId="0" applyFont="1" applyFill="1" applyBorder="1" applyAlignment="1">
      <alignment horizontal="center" vertical="center" wrapText="1"/>
    </xf>
    <xf numFmtId="0" fontId="14" fillId="3" borderId="42" xfId="2" applyFont="1" applyFill="1" applyBorder="1" applyAlignment="1">
      <alignment horizontal="center" vertical="top" wrapText="1"/>
    </xf>
    <xf numFmtId="0" fontId="15" fillId="4" borderId="42" xfId="2" applyFont="1" applyFill="1" applyBorder="1" applyAlignment="1">
      <alignment horizontal="center" vertical="top" wrapText="1"/>
    </xf>
    <xf numFmtId="0" fontId="14" fillId="7" borderId="42" xfId="2" applyFont="1" applyFill="1" applyBorder="1" applyAlignment="1">
      <alignment horizontal="center" vertical="center" wrapText="1"/>
    </xf>
    <xf numFmtId="0" fontId="17" fillId="6" borderId="42" xfId="0" applyFont="1" applyFill="1" applyBorder="1" applyAlignment="1">
      <alignment vertical="top"/>
    </xf>
    <xf numFmtId="0" fontId="16" fillId="2" borderId="42" xfId="2" applyFont="1" applyFill="1" applyBorder="1" applyAlignment="1">
      <alignment horizontal="center" vertical="top" wrapText="1"/>
    </xf>
    <xf numFmtId="0" fontId="19" fillId="0" borderId="51"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20" fillId="0" borderId="85" xfId="0" applyFont="1" applyFill="1" applyBorder="1" applyAlignment="1">
      <alignment horizontal="center" vertical="center" wrapText="1"/>
    </xf>
    <xf numFmtId="0" fontId="19" fillId="0" borderId="74"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20" fillId="0" borderId="142" xfId="0" applyFont="1" applyFill="1" applyBorder="1" applyAlignment="1">
      <alignment horizontal="center" vertical="center" wrapText="1"/>
    </xf>
    <xf numFmtId="0" fontId="27" fillId="8" borderId="86" xfId="0" applyFont="1" applyFill="1" applyBorder="1" applyAlignment="1" applyProtection="1">
      <alignment horizontal="center" wrapText="1"/>
      <protection locked="0"/>
    </xf>
    <xf numFmtId="0" fontId="27" fillId="8" borderId="43" xfId="0" applyFont="1" applyFill="1" applyBorder="1" applyAlignment="1" applyProtection="1">
      <alignment horizontal="center" vertical="top" wrapText="1"/>
      <protection locked="0"/>
    </xf>
    <xf numFmtId="0" fontId="19" fillId="9" borderId="29" xfId="0" applyFont="1" applyFill="1" applyBorder="1" applyAlignment="1" applyProtection="1">
      <alignment horizontal="center" vertical="center" wrapText="1"/>
      <protection locked="0"/>
    </xf>
    <xf numFmtId="0" fontId="19" fillId="9" borderId="31" xfId="0" applyFont="1" applyFill="1" applyBorder="1" applyAlignment="1" applyProtection="1">
      <alignment horizontal="center" vertical="center" wrapText="1"/>
      <protection locked="0"/>
    </xf>
    <xf numFmtId="0" fontId="19" fillId="10" borderId="31" xfId="0" applyFont="1" applyFill="1" applyBorder="1" applyAlignment="1" applyProtection="1">
      <alignment horizontal="center" vertical="center" wrapText="1"/>
      <protection locked="0"/>
    </xf>
    <xf numFmtId="0" fontId="20" fillId="9" borderId="1" xfId="0" applyFont="1" applyFill="1" applyBorder="1" applyAlignment="1" applyProtection="1">
      <alignment horizontal="center" vertical="center"/>
      <protection locked="0"/>
    </xf>
    <xf numFmtId="0" fontId="27" fillId="14" borderId="86" xfId="0" applyFont="1" applyFill="1" applyBorder="1" applyAlignment="1" applyProtection="1">
      <alignment horizontal="center" wrapText="1"/>
      <protection locked="0"/>
    </xf>
    <xf numFmtId="0" fontId="27" fillId="14" borderId="43" xfId="0" applyFont="1" applyFill="1" applyBorder="1" applyAlignment="1" applyProtection="1">
      <alignment horizontal="center" vertical="top" wrapText="1"/>
      <protection locked="0"/>
    </xf>
    <xf numFmtId="0" fontId="8" fillId="12" borderId="76" xfId="0" applyFont="1" applyFill="1" applyBorder="1" applyAlignment="1" applyProtection="1">
      <alignment horizontal="center" vertical="center" wrapText="1"/>
      <protection locked="0"/>
    </xf>
    <xf numFmtId="0" fontId="0" fillId="0" borderId="11" xfId="0" applyFont="1" applyFill="1" applyBorder="1"/>
    <xf numFmtId="0" fontId="7" fillId="15" borderId="1" xfId="0" applyFont="1" applyFill="1" applyBorder="1" applyAlignment="1">
      <alignment horizontal="center" vertical="center" wrapText="1"/>
    </xf>
    <xf numFmtId="0" fontId="7" fillId="15" borderId="98" xfId="0" applyFont="1" applyFill="1" applyBorder="1" applyAlignment="1">
      <alignment horizontal="center" vertical="center" wrapText="1"/>
    </xf>
    <xf numFmtId="0" fontId="20" fillId="12" borderId="1" xfId="0" applyFont="1" applyFill="1" applyBorder="1" applyAlignment="1" applyProtection="1">
      <alignment horizontal="center" vertical="center"/>
      <protection locked="0"/>
    </xf>
    <xf numFmtId="0" fontId="7" fillId="15" borderId="28" xfId="0" applyFont="1" applyFill="1" applyBorder="1" applyAlignment="1">
      <alignment horizontal="center" vertical="center" wrapText="1"/>
    </xf>
    <xf numFmtId="0" fontId="7" fillId="15" borderId="64" xfId="0" applyFont="1" applyFill="1" applyBorder="1" applyAlignment="1">
      <alignment horizontal="center" vertical="center" wrapText="1"/>
    </xf>
    <xf numFmtId="0" fontId="7" fillId="15" borderId="36" xfId="0" applyFont="1" applyFill="1" applyBorder="1" applyAlignment="1">
      <alignment horizontal="center" vertical="center" wrapText="1"/>
    </xf>
    <xf numFmtId="0" fontId="19" fillId="14" borderId="31" xfId="0" applyFont="1" applyFill="1" applyBorder="1" applyAlignment="1" applyProtection="1">
      <alignment horizontal="center" vertical="center" wrapText="1"/>
      <protection locked="0"/>
    </xf>
    <xf numFmtId="0" fontId="19" fillId="14" borderId="32" xfId="0" applyFont="1" applyFill="1" applyBorder="1" applyAlignment="1" applyProtection="1">
      <alignment horizontal="center" vertical="center" wrapText="1"/>
      <protection locked="0"/>
    </xf>
    <xf numFmtId="0" fontId="0" fillId="0" borderId="13" xfId="0" applyFont="1" applyFill="1" applyBorder="1"/>
    <xf numFmtId="0" fontId="6" fillId="12" borderId="1" xfId="0" applyFont="1" applyFill="1" applyBorder="1" applyAlignment="1">
      <alignment horizontal="center"/>
    </xf>
    <xf numFmtId="0" fontId="5" fillId="13"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xf>
    <xf numFmtId="0" fontId="36" fillId="0" borderId="42" xfId="0" applyFont="1" applyFill="1" applyBorder="1" applyAlignment="1" applyProtection="1">
      <alignment horizontal="left"/>
    </xf>
    <xf numFmtId="0" fontId="18" fillId="0" borderId="138" xfId="0" applyFont="1" applyFill="1" applyBorder="1" applyAlignment="1" applyProtection="1">
      <alignment horizontal="center" vertical="center" wrapText="1"/>
      <protection locked="0"/>
    </xf>
    <xf numFmtId="0" fontId="18" fillId="0" borderId="139" xfId="0" applyFont="1" applyFill="1" applyBorder="1" applyAlignment="1" applyProtection="1">
      <alignment horizontal="center" vertical="center" wrapText="1"/>
      <protection locked="0"/>
    </xf>
    <xf numFmtId="0" fontId="18" fillId="0" borderId="140" xfId="0" applyFont="1" applyFill="1" applyBorder="1" applyAlignment="1" applyProtection="1">
      <alignment horizontal="center" vertical="center" wrapText="1"/>
      <protection locked="0"/>
    </xf>
    <xf numFmtId="0" fontId="18" fillId="0" borderId="80" xfId="0" applyFont="1" applyFill="1" applyBorder="1" applyAlignment="1" applyProtection="1">
      <alignment horizontal="center" vertical="center" wrapText="1"/>
      <protection locked="0"/>
    </xf>
    <xf numFmtId="0" fontId="18" fillId="0" borderId="78" xfId="0" applyFont="1" applyFill="1" applyBorder="1" applyAlignment="1" applyProtection="1">
      <alignment horizontal="center" vertical="center" wrapText="1"/>
      <protection locked="0"/>
    </xf>
    <xf numFmtId="0" fontId="18" fillId="0" borderId="81" xfId="0" applyFont="1" applyFill="1" applyBorder="1" applyAlignment="1" applyProtection="1">
      <alignment horizontal="center" vertical="center" wrapText="1"/>
      <protection locked="0"/>
    </xf>
    <xf numFmtId="0" fontId="18" fillId="0" borderId="77" xfId="0" applyFont="1" applyFill="1" applyBorder="1" applyAlignment="1" applyProtection="1">
      <alignment horizontal="center" vertical="center" wrapText="1"/>
      <protection locked="0"/>
    </xf>
    <xf numFmtId="0" fontId="18" fillId="0" borderId="79" xfId="0" applyFont="1" applyFill="1" applyBorder="1" applyAlignment="1" applyProtection="1">
      <alignment horizontal="center" vertical="center" wrapText="1"/>
      <protection locked="0"/>
    </xf>
    <xf numFmtId="0" fontId="28" fillId="17" borderId="11" xfId="0" applyFont="1" applyFill="1" applyBorder="1" applyAlignment="1" applyProtection="1">
      <alignment horizontal="center" vertical="center"/>
      <protection locked="0"/>
    </xf>
    <xf numFmtId="0" fontId="29" fillId="17" borderId="11" xfId="1" applyFont="1" applyFill="1" applyBorder="1" applyAlignment="1" applyProtection="1">
      <alignment horizontal="center" vertical="center"/>
      <protection locked="0"/>
    </xf>
    <xf numFmtId="0" fontId="35" fillId="18" borderId="42" xfId="0" applyFont="1" applyFill="1" applyBorder="1" applyAlignment="1"/>
    <xf numFmtId="0" fontId="31" fillId="17" borderId="1" xfId="0" applyFont="1" applyFill="1" applyBorder="1" applyAlignment="1">
      <alignment horizontal="center" vertical="center"/>
    </xf>
    <xf numFmtId="0" fontId="32" fillId="19" borderId="1" xfId="0" applyFont="1" applyFill="1" applyBorder="1" applyAlignment="1">
      <alignment horizontal="center" vertical="center"/>
    </xf>
    <xf numFmtId="0" fontId="32" fillId="17" borderId="61" xfId="0" applyFont="1" applyFill="1" applyBorder="1" applyAlignment="1">
      <alignment horizontal="center" vertical="center"/>
    </xf>
    <xf numFmtId="0" fontId="32" fillId="17" borderId="65" xfId="0" applyFont="1" applyFill="1" applyBorder="1" applyAlignment="1">
      <alignment horizontal="center" vertical="center"/>
    </xf>
    <xf numFmtId="0" fontId="32" fillId="17" borderId="62" xfId="0" applyFont="1" applyFill="1" applyBorder="1" applyAlignment="1">
      <alignment horizontal="center" vertical="center"/>
    </xf>
    <xf numFmtId="0" fontId="39" fillId="0" borderId="118" xfId="0" applyFont="1" applyBorder="1" applyAlignment="1">
      <alignment horizontal="left" vertical="center"/>
    </xf>
    <xf numFmtId="0" fontId="0" fillId="0" borderId="129" xfId="0" applyFont="1" applyBorder="1" applyAlignment="1"/>
    <xf numFmtId="0" fontId="0" fillId="0" borderId="118" xfId="0" applyFont="1" applyBorder="1"/>
    <xf numFmtId="0" fontId="13" fillId="0" borderId="42" xfId="0" applyFont="1" applyBorder="1" applyAlignment="1">
      <alignment horizontal="left"/>
    </xf>
    <xf numFmtId="0" fontId="40" fillId="0" borderId="45" xfId="0" applyFont="1" applyBorder="1" applyAlignment="1">
      <alignment horizontal="left" vertical="center"/>
    </xf>
    <xf numFmtId="0" fontId="41" fillId="12" borderId="43" xfId="0" applyFont="1" applyFill="1" applyBorder="1" applyAlignment="1" applyProtection="1">
      <alignment horizontal="left" vertical="center"/>
      <protection locked="0"/>
    </xf>
    <xf numFmtId="0" fontId="41" fillId="12" borderId="42" xfId="0" applyFont="1" applyFill="1" applyBorder="1" applyAlignment="1" applyProtection="1">
      <alignment horizontal="left" vertical="center"/>
      <protection locked="0"/>
    </xf>
    <xf numFmtId="0" fontId="0" fillId="0" borderId="7" xfId="0" applyFont="1" applyBorder="1" applyAlignment="1"/>
    <xf numFmtId="0" fontId="6" fillId="0" borderId="11" xfId="0" applyFont="1" applyBorder="1" applyAlignment="1">
      <alignment horizontal="center" vertical="center"/>
    </xf>
    <xf numFmtId="0" fontId="6" fillId="0" borderId="11" xfId="0" applyFont="1" applyBorder="1" applyAlignment="1">
      <alignment horizontal="left" vertical="center"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45" xfId="0" applyFont="1" applyBorder="1" applyAlignment="1">
      <alignment vertical="top" wrapText="1"/>
    </xf>
    <xf numFmtId="0" fontId="2" fillId="0" borderId="11" xfId="0" applyFont="1" applyBorder="1" applyAlignment="1">
      <alignment vertical="center"/>
    </xf>
    <xf numFmtId="0" fontId="30" fillId="16" borderId="135" xfId="0" applyFont="1" applyFill="1" applyBorder="1" applyAlignment="1">
      <alignment horizontal="center" vertical="center" wrapText="1"/>
    </xf>
    <xf numFmtId="0" fontId="38" fillId="16" borderId="136" xfId="0" applyFont="1" applyFill="1" applyBorder="1" applyAlignment="1">
      <alignment horizontal="center" vertical="center" wrapText="1"/>
    </xf>
    <xf numFmtId="0" fontId="38" fillId="16" borderId="137" xfId="0" applyFont="1" applyFill="1" applyBorder="1" applyAlignment="1">
      <alignment horizontal="center" vertical="center" wrapText="1"/>
    </xf>
    <xf numFmtId="0" fontId="6" fillId="0" borderId="11" xfId="0" applyFont="1" applyBorder="1" applyAlignment="1">
      <alignment horizontal="left"/>
    </xf>
    <xf numFmtId="0" fontId="6" fillId="0" borderId="9" xfId="0" applyFont="1" applyBorder="1" applyAlignment="1">
      <alignment vertical="top"/>
    </xf>
    <xf numFmtId="0" fontId="6" fillId="0" borderId="10" xfId="0" applyFont="1" applyBorder="1" applyAlignment="1">
      <alignment vertical="top"/>
    </xf>
    <xf numFmtId="0" fontId="6" fillId="0" borderId="45" xfId="0" applyFont="1" applyBorder="1" applyAlignment="1">
      <alignment vertical="top"/>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45" xfId="0" applyFont="1" applyBorder="1" applyAlignment="1">
      <alignment horizontal="left" vertical="top" wrapText="1"/>
    </xf>
    <xf numFmtId="0" fontId="6" fillId="8" borderId="68" xfId="0" applyFont="1" applyFill="1" applyBorder="1" applyAlignment="1">
      <alignment horizontal="center" wrapText="1"/>
    </xf>
    <xf numFmtId="0" fontId="8" fillId="8" borderId="68" xfId="0" applyFont="1" applyFill="1" applyBorder="1" applyAlignment="1">
      <alignment horizontal="center" vertical="top"/>
    </xf>
    <xf numFmtId="0" fontId="6" fillId="14" borderId="86" xfId="0" applyFont="1" applyFill="1" applyBorder="1" applyAlignment="1">
      <alignment horizontal="center" wrapText="1"/>
    </xf>
    <xf numFmtId="0" fontId="6" fillId="14" borderId="84" xfId="0" applyFont="1" applyFill="1" applyBorder="1" applyAlignment="1">
      <alignment horizontal="center" wrapText="1"/>
    </xf>
    <xf numFmtId="0" fontId="8" fillId="14" borderId="84" xfId="0" applyFont="1" applyFill="1" applyBorder="1" applyAlignment="1">
      <alignment horizontal="center" vertical="top"/>
    </xf>
    <xf numFmtId="0" fontId="8" fillId="14" borderId="43" xfId="0" applyFont="1" applyFill="1" applyBorder="1" applyAlignment="1">
      <alignment horizontal="center" vertical="top"/>
    </xf>
    <xf numFmtId="0" fontId="18" fillId="12" borderId="44" xfId="0" applyFont="1" applyFill="1" applyBorder="1" applyAlignment="1" applyProtection="1">
      <alignment horizontal="left" vertical="center"/>
      <protection locked="0"/>
    </xf>
    <xf numFmtId="0" fontId="18" fillId="12" borderId="66" xfId="0" applyFont="1" applyFill="1" applyBorder="1" applyAlignment="1" applyProtection="1">
      <alignment horizontal="left" vertical="center"/>
      <protection locked="0"/>
    </xf>
    <xf numFmtId="0" fontId="18" fillId="12" borderId="93" xfId="0" applyFont="1" applyFill="1" applyBorder="1" applyAlignment="1" applyProtection="1">
      <alignment horizontal="left" vertical="center"/>
      <protection locked="0"/>
    </xf>
    <xf numFmtId="0" fontId="42" fillId="12" borderId="44" xfId="1" applyFont="1" applyFill="1" applyBorder="1" applyAlignment="1" applyProtection="1">
      <alignment horizontal="left" vertical="center"/>
      <protection locked="0"/>
    </xf>
    <xf numFmtId="0" fontId="42" fillId="12" borderId="66" xfId="1" applyFont="1" applyFill="1" applyBorder="1" applyAlignment="1" applyProtection="1">
      <alignment horizontal="left" vertical="center"/>
      <protection locked="0"/>
    </xf>
    <xf numFmtId="0" fontId="42" fillId="12" borderId="93" xfId="1" applyFont="1" applyFill="1" applyBorder="1" applyAlignment="1" applyProtection="1">
      <alignment horizontal="left" vertical="center"/>
      <protection locked="0"/>
    </xf>
    <xf numFmtId="0" fontId="32" fillId="19" borderId="82" xfId="0" applyFont="1" applyFill="1" applyBorder="1" applyAlignment="1">
      <alignment horizontal="center" vertical="center" wrapText="1"/>
    </xf>
    <xf numFmtId="0" fontId="32" fillId="19" borderId="83" xfId="0" applyFont="1" applyFill="1" applyBorder="1" applyAlignment="1">
      <alignment horizontal="center" vertical="center" wrapText="1"/>
    </xf>
    <xf numFmtId="0" fontId="32" fillId="19" borderId="4" xfId="0" applyFont="1" applyFill="1" applyBorder="1" applyAlignment="1">
      <alignment horizontal="center" vertical="center" wrapText="1"/>
    </xf>
    <xf numFmtId="0" fontId="32" fillId="19" borderId="36" xfId="0" applyFont="1" applyFill="1" applyBorder="1" applyAlignment="1">
      <alignment horizontal="center" vertical="center" wrapText="1"/>
    </xf>
    <xf numFmtId="0" fontId="4" fillId="0" borderId="5" xfId="0" applyFont="1" applyBorder="1" applyAlignment="1">
      <alignment horizontal="right" vertical="center" wrapText="1"/>
    </xf>
    <xf numFmtId="0" fontId="4" fillId="0" borderId="7" xfId="0" applyFont="1" applyBorder="1" applyAlignment="1">
      <alignment horizontal="right" vertical="center" wrapText="1"/>
    </xf>
    <xf numFmtId="0" fontId="4" fillId="0" borderId="6" xfId="0" applyFont="1" applyBorder="1" applyAlignment="1">
      <alignment horizontal="right" vertical="center" wrapText="1"/>
    </xf>
    <xf numFmtId="0" fontId="31" fillId="20" borderId="1" xfId="0" applyFont="1" applyFill="1" applyBorder="1" applyAlignment="1">
      <alignment horizontal="center" vertical="center" wrapText="1"/>
    </xf>
    <xf numFmtId="0" fontId="30" fillId="16" borderId="44" xfId="0" applyFont="1" applyFill="1" applyBorder="1" applyAlignment="1">
      <alignment horizontal="center" vertical="center" wrapText="1"/>
    </xf>
    <xf numFmtId="0" fontId="30" fillId="16" borderId="66" xfId="0" applyFont="1" applyFill="1" applyBorder="1" applyAlignment="1">
      <alignment horizontal="center" vertical="center" wrapText="1"/>
    </xf>
    <xf numFmtId="0" fontId="30" fillId="16" borderId="143" xfId="0" applyFont="1" applyFill="1" applyBorder="1" applyAlignment="1">
      <alignment horizontal="center" vertical="center" wrapText="1"/>
    </xf>
    <xf numFmtId="0" fontId="4" fillId="0" borderId="24" xfId="0" applyFont="1" applyBorder="1" applyAlignment="1">
      <alignment horizontal="right" vertical="center" wrapText="1"/>
    </xf>
    <xf numFmtId="0" fontId="4" fillId="0" borderId="25" xfId="0" applyFont="1" applyBorder="1" applyAlignment="1">
      <alignment horizontal="right" vertical="center" wrapText="1"/>
    </xf>
    <xf numFmtId="0" fontId="34" fillId="0" borderId="119" xfId="0" applyFont="1" applyBorder="1" applyAlignment="1">
      <alignment horizontal="center" vertical="center" wrapText="1"/>
    </xf>
    <xf numFmtId="0" fontId="34" fillId="0" borderId="118" xfId="0" applyFont="1" applyBorder="1" applyAlignment="1">
      <alignment horizontal="center" vertical="center" wrapText="1"/>
    </xf>
    <xf numFmtId="0" fontId="32" fillId="17" borderId="2" xfId="0" applyFont="1" applyFill="1" applyBorder="1" applyAlignment="1">
      <alignment horizontal="center"/>
    </xf>
    <xf numFmtId="0" fontId="32" fillId="17" borderId="4" xfId="0" applyFont="1" applyFill="1" applyBorder="1" applyAlignment="1">
      <alignment horizontal="center"/>
    </xf>
    <xf numFmtId="0" fontId="29" fillId="11" borderId="11" xfId="1" applyFont="1" applyFill="1" applyBorder="1" applyAlignment="1" applyProtection="1">
      <alignment horizontal="center" vertical="center"/>
      <protection locked="0"/>
    </xf>
    <xf numFmtId="0" fontId="6" fillId="8" borderId="84" xfId="0" applyFont="1" applyFill="1" applyBorder="1" applyAlignment="1">
      <alignment horizontal="center" wrapText="1"/>
    </xf>
    <xf numFmtId="0" fontId="8" fillId="14" borderId="87" xfId="0" applyFont="1" applyFill="1" applyBorder="1" applyAlignment="1">
      <alignment horizontal="center" vertical="top"/>
    </xf>
    <xf numFmtId="0" fontId="6" fillId="14" borderId="65" xfId="0" applyFont="1" applyFill="1" applyBorder="1" applyAlignment="1">
      <alignment horizontal="center" wrapText="1"/>
    </xf>
    <xf numFmtId="0" fontId="22" fillId="0" borderId="75" xfId="0" applyFont="1" applyBorder="1" applyAlignment="1" applyProtection="1">
      <alignment horizontal="left" vertical="top" wrapText="1"/>
      <protection locked="0"/>
    </xf>
    <xf numFmtId="0" fontId="22" fillId="0" borderId="67" xfId="0" applyFont="1" applyBorder="1" applyAlignment="1" applyProtection="1">
      <alignment horizontal="left" vertical="top" wrapText="1"/>
      <protection locked="0"/>
    </xf>
    <xf numFmtId="0" fontId="22" fillId="0" borderId="88" xfId="0" applyFont="1" applyBorder="1" applyAlignment="1" applyProtection="1">
      <alignment horizontal="left" vertical="top" wrapText="1"/>
      <protection locked="0"/>
    </xf>
    <xf numFmtId="0" fontId="22" fillId="0" borderId="68"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38" xfId="0" applyFont="1" applyBorder="1" applyAlignment="1" applyProtection="1">
      <alignment horizontal="left" vertical="top" wrapText="1"/>
      <protection locked="0"/>
    </xf>
    <xf numFmtId="0" fontId="10" fillId="0" borderId="94" xfId="0" applyFont="1" applyBorder="1" applyAlignment="1">
      <alignment horizontal="center" vertical="center" wrapText="1"/>
    </xf>
    <xf numFmtId="0" fontId="10" fillId="0" borderId="95" xfId="0" applyFont="1" applyBorder="1" applyAlignment="1">
      <alignment horizontal="center" vertical="center" wrapText="1"/>
    </xf>
    <xf numFmtId="0" fontId="10" fillId="0" borderId="96" xfId="0" applyFont="1" applyBorder="1" applyAlignment="1">
      <alignment horizontal="center" vertical="center" wrapText="1"/>
    </xf>
    <xf numFmtId="0" fontId="27" fillId="8" borderId="86" xfId="0" applyFont="1" applyFill="1" applyBorder="1" applyAlignment="1" applyProtection="1">
      <alignment horizontal="center" wrapText="1"/>
      <protection locked="0"/>
    </xf>
    <xf numFmtId="0" fontId="27" fillId="8" borderId="84" xfId="0" applyFont="1" applyFill="1" applyBorder="1" applyAlignment="1" applyProtection="1">
      <alignment horizontal="center" wrapText="1"/>
      <protection locked="0"/>
    </xf>
    <xf numFmtId="0" fontId="22" fillId="0" borderId="44" xfId="0" applyFont="1" applyBorder="1" applyAlignment="1" applyProtection="1">
      <alignment horizontal="left" vertical="center" wrapText="1"/>
    </xf>
    <xf numFmtId="0" fontId="22" fillId="0" borderId="66" xfId="0" applyFont="1" applyBorder="1" applyAlignment="1" applyProtection="1">
      <alignment horizontal="left" vertical="center" wrapText="1"/>
    </xf>
    <xf numFmtId="0" fontId="22" fillId="0" borderId="89" xfId="0" applyFont="1" applyBorder="1" applyAlignment="1" applyProtection="1">
      <alignment horizontal="left" vertical="center" wrapText="1"/>
    </xf>
    <xf numFmtId="0" fontId="8" fillId="8" borderId="84" xfId="0" applyFont="1" applyFill="1" applyBorder="1" applyAlignment="1">
      <alignment horizontal="center" vertical="top"/>
    </xf>
    <xf numFmtId="0" fontId="27" fillId="8" borderId="84" xfId="0" applyFont="1" applyFill="1" applyBorder="1" applyAlignment="1" applyProtection="1">
      <alignment horizontal="center" vertical="top"/>
      <protection locked="0"/>
    </xf>
    <xf numFmtId="0" fontId="27" fillId="8" borderId="43" xfId="0" applyFont="1" applyFill="1" applyBorder="1" applyAlignment="1" applyProtection="1">
      <alignment horizontal="center" vertical="top"/>
      <protection locked="0"/>
    </xf>
    <xf numFmtId="0" fontId="27" fillId="14" borderId="84" xfId="0" applyFont="1" applyFill="1" applyBorder="1" applyAlignment="1" applyProtection="1">
      <alignment horizontal="center" wrapText="1"/>
      <protection locked="0"/>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45" xfId="0" applyFont="1" applyBorder="1" applyAlignment="1">
      <alignment horizontal="left" vertical="center" wrapText="1"/>
    </xf>
    <xf numFmtId="0" fontId="27" fillId="14" borderId="84" xfId="0" applyFont="1" applyFill="1" applyBorder="1" applyAlignment="1" applyProtection="1">
      <alignment horizontal="center" vertical="top"/>
      <protection locked="0"/>
    </xf>
    <xf numFmtId="0" fontId="27" fillId="14" borderId="43" xfId="0" applyFont="1" applyFill="1" applyBorder="1" applyAlignment="1" applyProtection="1">
      <alignment horizontal="center" vertical="top"/>
      <protection locked="0"/>
    </xf>
    <xf numFmtId="0" fontId="8" fillId="0" borderId="34" xfId="0" applyFont="1" applyBorder="1" applyAlignment="1" applyProtection="1">
      <alignment horizontal="left" vertical="top" wrapText="1"/>
      <protection locked="0"/>
    </xf>
    <xf numFmtId="0" fontId="3" fillId="0" borderId="35" xfId="0" applyFont="1" applyBorder="1" applyProtection="1">
      <protection locked="0"/>
    </xf>
    <xf numFmtId="0" fontId="3" fillId="0" borderId="36" xfId="0" applyFont="1" applyBorder="1" applyProtection="1">
      <protection locked="0"/>
    </xf>
    <xf numFmtId="0" fontId="3" fillId="0" borderId="37" xfId="0" applyFont="1" applyBorder="1" applyProtection="1">
      <protection locked="0"/>
    </xf>
    <xf numFmtId="0" fontId="0" fillId="0" borderId="7" xfId="0" applyFont="1" applyBorder="1" applyAlignment="1" applyProtection="1">
      <protection locked="0"/>
    </xf>
    <xf numFmtId="0" fontId="3" fillId="0" borderId="38" xfId="0" applyFont="1" applyBorder="1" applyProtection="1">
      <protection locked="0"/>
    </xf>
    <xf numFmtId="0" fontId="3" fillId="0" borderId="39" xfId="0" applyFont="1" applyBorder="1" applyProtection="1">
      <protection locked="0"/>
    </xf>
    <xf numFmtId="0" fontId="3" fillId="0" borderId="40" xfId="0" applyFont="1" applyBorder="1" applyProtection="1">
      <protection locked="0"/>
    </xf>
    <xf numFmtId="0" fontId="3" fillId="0" borderId="41" xfId="0" applyFont="1" applyBorder="1" applyProtection="1">
      <protection locked="0"/>
    </xf>
    <xf numFmtId="0" fontId="11" fillId="0" borderId="116" xfId="0" applyFont="1" applyBorder="1" applyAlignment="1">
      <alignment horizontal="center" wrapText="1"/>
    </xf>
    <xf numFmtId="0" fontId="3" fillId="0" borderId="40" xfId="0" applyFont="1" applyBorder="1"/>
    <xf numFmtId="0" fontId="3" fillId="0" borderId="117" xfId="0" applyFont="1" applyBorder="1"/>
    <xf numFmtId="0" fontId="32" fillId="19" borderId="2" xfId="0" applyFont="1" applyFill="1" applyBorder="1" applyAlignment="1">
      <alignment horizontal="center" vertical="center"/>
    </xf>
    <xf numFmtId="0" fontId="33" fillId="17" borderId="3" xfId="0" applyFont="1" applyFill="1" applyBorder="1"/>
    <xf numFmtId="0" fontId="33" fillId="17" borderId="4" xfId="0" applyFont="1" applyFill="1" applyBorder="1"/>
    <xf numFmtId="0" fontId="6" fillId="0" borderId="14" xfId="0" applyFont="1" applyBorder="1" applyAlignment="1">
      <alignment horizontal="left" wrapText="1"/>
    </xf>
    <xf numFmtId="0" fontId="3" fillId="0" borderId="15" xfId="0" applyFont="1" applyBorder="1"/>
    <xf numFmtId="0" fontId="3" fillId="0" borderId="16" xfId="0" applyFont="1" applyBorder="1"/>
    <xf numFmtId="0" fontId="26" fillId="0" borderId="17" xfId="0" applyFont="1" applyBorder="1" applyAlignment="1" applyProtection="1">
      <alignment horizontal="left"/>
      <protection locked="0"/>
    </xf>
    <xf numFmtId="0" fontId="3" fillId="0" borderId="10" xfId="0" applyFont="1" applyBorder="1" applyProtection="1">
      <protection locked="0"/>
    </xf>
    <xf numFmtId="0" fontId="3" fillId="0" borderId="18" xfId="0" applyFont="1" applyBorder="1" applyProtection="1">
      <protection locked="0"/>
    </xf>
    <xf numFmtId="0" fontId="26" fillId="0" borderId="19" xfId="0" applyFont="1" applyBorder="1" applyAlignment="1" applyProtection="1">
      <alignment horizontal="left"/>
      <protection locked="0"/>
    </xf>
    <xf numFmtId="0" fontId="3" fillId="0" borderId="20" xfId="0" applyFont="1" applyBorder="1" applyProtection="1">
      <protection locked="0"/>
    </xf>
    <xf numFmtId="0" fontId="3" fillId="0" borderId="21" xfId="0" applyFont="1" applyBorder="1" applyProtection="1">
      <protection locked="0"/>
    </xf>
    <xf numFmtId="0" fontId="6" fillId="0" borderId="23" xfId="0" applyFont="1" applyBorder="1" applyAlignment="1">
      <alignment horizontal="left" vertical="top" wrapText="1"/>
    </xf>
    <xf numFmtId="0" fontId="3" fillId="0" borderId="24" xfId="0" applyFont="1" applyBorder="1"/>
    <xf numFmtId="0" fontId="3" fillId="0" borderId="25" xfId="0" applyFont="1" applyBorder="1"/>
    <xf numFmtId="0" fontId="3" fillId="0" borderId="5" xfId="0" applyFont="1" applyBorder="1"/>
    <xf numFmtId="0" fontId="0" fillId="0" borderId="7" xfId="0" applyFont="1" applyBorder="1" applyAlignment="1"/>
    <xf numFmtId="0" fontId="3" fillId="0" borderId="6" xfId="0" applyFont="1" applyBorder="1"/>
    <xf numFmtId="0" fontId="32" fillId="19" borderId="2" xfId="0" applyFont="1" applyFill="1" applyBorder="1" applyAlignment="1">
      <alignment horizontal="left" vertical="center"/>
    </xf>
    <xf numFmtId="0" fontId="19" fillId="0" borderId="2" xfId="0" applyFont="1" applyBorder="1" applyAlignment="1">
      <alignment horizontal="left" vertical="center"/>
    </xf>
    <xf numFmtId="0" fontId="21" fillId="0" borderId="4" xfId="0" applyFont="1" applyBorder="1"/>
    <xf numFmtId="0" fontId="32" fillId="19" borderId="34" xfId="0" applyFont="1" applyFill="1" applyBorder="1" applyAlignment="1">
      <alignment horizontal="center" vertical="center" wrapText="1"/>
    </xf>
    <xf numFmtId="0" fontId="28" fillId="17" borderId="39" xfId="0" applyFont="1" applyFill="1" applyBorder="1"/>
    <xf numFmtId="0" fontId="14" fillId="4" borderId="93" xfId="2" applyFont="1" applyFill="1" applyBorder="1" applyAlignment="1">
      <alignment horizontal="center" vertical="top" wrapText="1"/>
    </xf>
    <xf numFmtId="0" fontId="14" fillId="0" borderId="93" xfId="2" applyFont="1" applyFill="1" applyBorder="1" applyAlignment="1">
      <alignment horizontal="center" vertical="top" wrapText="1"/>
    </xf>
    <xf numFmtId="0" fontId="17" fillId="0" borderId="93" xfId="2" applyFont="1" applyBorder="1" applyAlignment="1">
      <alignment horizontal="left" vertical="top" wrapText="1"/>
    </xf>
    <xf numFmtId="0" fontId="16" fillId="0" borderId="93" xfId="2" applyFont="1" applyFill="1" applyBorder="1" applyAlignment="1">
      <alignment vertical="top" wrapText="1"/>
    </xf>
    <xf numFmtId="0" fontId="16" fillId="0" borderId="93" xfId="2" applyFont="1" applyFill="1" applyBorder="1" applyAlignment="1">
      <alignment horizontal="left" vertical="top" wrapText="1"/>
    </xf>
    <xf numFmtId="0" fontId="13" fillId="0" borderId="7" xfId="2" applyBorder="1" applyAlignment="1">
      <alignment wrapText="1"/>
    </xf>
    <xf numFmtId="0" fontId="13" fillId="0" borderId="7" xfId="0" applyFont="1" applyBorder="1" applyAlignment="1"/>
  </cellXfs>
  <cellStyles count="3">
    <cellStyle name="Hyperlink" xfId="1" builtinId="8"/>
    <cellStyle name="Normal" xfId="0" builtinId="0"/>
    <cellStyle name="Normal 2" xfId="2" xr:uid="{00000000-0005-0000-0000-000002000000}"/>
  </cellStyles>
  <dxfs count="52">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bgColor rgb="FFFFE696"/>
        </patternFill>
      </fill>
    </dxf>
    <dxf>
      <fill>
        <patternFill>
          <bgColor rgb="FFFF0000"/>
        </patternFill>
      </fill>
    </dxf>
    <dxf>
      <fill>
        <patternFill>
          <bgColor theme="8" tint="0.59996337778862885"/>
        </patternFill>
      </fill>
    </dxf>
    <dxf>
      <fill>
        <patternFill>
          <bgColor theme="9" tint="0.59996337778862885"/>
        </patternFill>
      </fill>
    </dxf>
    <dxf>
      <fill>
        <patternFill>
          <bgColor theme="7" tint="0.59996337778862885"/>
        </patternFill>
      </fill>
    </dxf>
    <dxf>
      <fill>
        <patternFill>
          <bgColor rgb="FFFF0000"/>
        </patternFill>
      </fill>
    </dxf>
    <dxf>
      <fill>
        <patternFill>
          <bgColor rgb="FFFFE696"/>
        </patternFill>
      </fill>
    </dxf>
    <dxf>
      <fill>
        <patternFill>
          <bgColor rgb="FFFF0000"/>
        </patternFill>
      </fill>
    </dxf>
    <dxf>
      <fill>
        <patternFill>
          <bgColor rgb="FFFFE697"/>
        </patternFill>
      </fill>
    </dxf>
    <dxf>
      <fill>
        <patternFill>
          <bgColor rgb="FFFFE697"/>
        </patternFill>
      </fill>
    </dxf>
    <dxf>
      <fill>
        <patternFill>
          <bgColor rgb="FFFF0000"/>
        </patternFill>
      </fill>
    </dxf>
    <dxf>
      <fill>
        <patternFill>
          <bgColor rgb="FFFF0000"/>
        </patternFill>
      </fill>
    </dxf>
    <dxf>
      <fill>
        <patternFill>
          <bgColor rgb="FFFF0000"/>
        </patternFill>
      </fill>
    </dxf>
    <dxf>
      <font>
        <b/>
        <i val="0"/>
        <color rgb="FFFF0000"/>
      </font>
    </dxf>
    <dxf>
      <font>
        <b/>
        <i val="0"/>
        <color rgb="FFFF0000"/>
      </font>
    </dxf>
    <dxf>
      <font>
        <b/>
        <i val="0"/>
        <color rgb="FFFF0000"/>
      </font>
    </dxf>
    <dxf>
      <fill>
        <patternFill>
          <bgColor theme="8" tint="0.59996337778862885"/>
        </patternFill>
      </fill>
    </dxf>
    <dxf>
      <fill>
        <patternFill>
          <bgColor rgb="FFFF0000"/>
        </patternFill>
      </fill>
    </dxf>
    <dxf>
      <fill>
        <patternFill>
          <bgColor theme="7" tint="0.59996337778862885"/>
        </patternFill>
      </fill>
    </dxf>
    <dxf>
      <font>
        <b/>
        <i val="0"/>
      </font>
      <fill>
        <patternFill>
          <bgColor rgb="FFFF0000"/>
        </patternFill>
      </fill>
    </dxf>
    <dxf>
      <font>
        <b/>
        <i val="0"/>
        <color rgb="FFFF0000"/>
      </font>
      <fill>
        <patternFill patternType="none">
          <bgColor auto="1"/>
        </patternFill>
      </fill>
    </dxf>
    <dxf>
      <font>
        <b/>
        <i val="0"/>
        <color rgb="FF00B050"/>
      </font>
      <fill>
        <patternFill patternType="none">
          <bgColor auto="1"/>
        </patternFill>
      </fill>
    </dxf>
    <dxf>
      <font>
        <color auto="1"/>
      </font>
      <fill>
        <patternFill>
          <bgColor rgb="FFFF0000"/>
        </patternFill>
      </fill>
    </dxf>
    <dxf>
      <font>
        <b/>
        <i val="0"/>
      </font>
      <fill>
        <patternFill>
          <bgColor rgb="FFFF0000"/>
        </patternFill>
      </fill>
    </dxf>
    <dxf>
      <fill>
        <patternFill>
          <bgColor theme="9" tint="0.59996337778862885"/>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1E5082"/>
      <color rgb="FFE8D1DC"/>
      <color rgb="FF6F1A47"/>
      <color rgb="FFFFE696"/>
      <color rgb="FFFFFFFF"/>
      <color rgb="FFFFE697"/>
      <color rgb="FFBAD9EC"/>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zoomScaleNormal="100" zoomScaleSheetLayoutView="140" workbookViewId="0">
      <selection activeCell="D19" sqref="D19"/>
    </sheetView>
  </sheetViews>
  <sheetFormatPr defaultRowHeight="12.75" x14ac:dyDescent="0.2"/>
  <cols>
    <col min="1" max="1" width="1" style="57" customWidth="1"/>
    <col min="2" max="2" width="1.5703125" customWidth="1"/>
    <col min="3" max="3" width="3.5703125" customWidth="1"/>
    <col min="4" max="4" width="12.28515625" customWidth="1"/>
    <col min="5" max="5" width="1.42578125" customWidth="1"/>
    <col min="6" max="6" width="12" customWidth="1"/>
    <col min="7" max="7" width="9.28515625" customWidth="1"/>
    <col min="8" max="8" width="10.140625" customWidth="1"/>
    <col min="9" max="9" width="11.28515625" customWidth="1"/>
    <col min="10" max="10" width="12.5703125" customWidth="1"/>
    <col min="11" max="11" width="14" customWidth="1"/>
    <col min="12" max="12" width="1.5703125" customWidth="1"/>
    <col min="13" max="13" width="1" customWidth="1"/>
  </cols>
  <sheetData>
    <row r="1" spans="1:14" s="57" customFormat="1" ht="5.25" customHeight="1" x14ac:dyDescent="0.2">
      <c r="A1" s="68"/>
      <c r="B1" s="112"/>
      <c r="C1" s="112"/>
      <c r="D1" s="112"/>
      <c r="E1" s="112"/>
      <c r="F1" s="112"/>
      <c r="G1" s="112"/>
      <c r="H1" s="112"/>
      <c r="I1" s="112"/>
      <c r="J1" s="112"/>
      <c r="K1" s="112"/>
      <c r="L1" s="112"/>
      <c r="M1" s="68"/>
    </row>
    <row r="2" spans="1:14" s="57" customFormat="1" ht="12.75" customHeight="1" x14ac:dyDescent="0.2">
      <c r="A2" s="110"/>
      <c r="B2" s="113"/>
      <c r="C2" s="126"/>
      <c r="D2" s="126"/>
      <c r="E2" s="126"/>
      <c r="F2" s="126"/>
      <c r="G2" s="126"/>
      <c r="H2" s="126"/>
      <c r="I2" s="126"/>
      <c r="J2" s="126"/>
      <c r="K2" s="126"/>
      <c r="L2" s="114"/>
      <c r="M2" s="111"/>
    </row>
    <row r="3" spans="1:14" s="13" customFormat="1" ht="45" customHeight="1" x14ac:dyDescent="0.2">
      <c r="A3" s="110"/>
      <c r="B3" s="124"/>
      <c r="C3" s="207" t="s">
        <v>76</v>
      </c>
      <c r="D3" s="208"/>
      <c r="E3" s="208"/>
      <c r="F3" s="208"/>
      <c r="G3" s="208"/>
      <c r="H3" s="208"/>
      <c r="I3" s="208"/>
      <c r="J3" s="208"/>
      <c r="K3" s="209"/>
      <c r="L3" s="125"/>
      <c r="M3" s="111"/>
    </row>
    <row r="4" spans="1:14" s="27" customFormat="1" x14ac:dyDescent="0.2">
      <c r="A4" s="110"/>
      <c r="B4" s="115"/>
      <c r="C4" s="127"/>
      <c r="D4" s="127"/>
      <c r="E4" s="127"/>
      <c r="F4" s="127"/>
      <c r="G4" s="127"/>
      <c r="H4" s="127"/>
      <c r="I4" s="127"/>
      <c r="J4" s="127"/>
      <c r="K4" s="127"/>
      <c r="L4" s="116"/>
      <c r="M4" s="111"/>
    </row>
    <row r="5" spans="1:14" ht="14.25" x14ac:dyDescent="0.2">
      <c r="A5" s="110"/>
      <c r="B5" s="117"/>
      <c r="C5" s="210" t="s">
        <v>32</v>
      </c>
      <c r="D5" s="210"/>
      <c r="E5" s="210"/>
      <c r="F5" s="210"/>
      <c r="G5" s="210"/>
      <c r="H5" s="210"/>
      <c r="I5" s="210"/>
      <c r="J5" s="210"/>
      <c r="K5" s="210"/>
      <c r="L5" s="118"/>
      <c r="M5" s="111"/>
      <c r="N5" s="26"/>
    </row>
    <row r="6" spans="1:14" ht="14.25" x14ac:dyDescent="0.2">
      <c r="A6" s="110"/>
      <c r="B6" s="119"/>
      <c r="C6" s="30"/>
      <c r="D6" s="211"/>
      <c r="E6" s="212"/>
      <c r="F6" s="212"/>
      <c r="G6" s="212"/>
      <c r="H6" s="212"/>
      <c r="I6" s="212"/>
      <c r="J6" s="212"/>
      <c r="K6" s="213"/>
      <c r="L6" s="118"/>
      <c r="M6" s="111"/>
      <c r="N6" s="26"/>
    </row>
    <row r="7" spans="1:14" ht="14.25" x14ac:dyDescent="0.2">
      <c r="A7" s="110"/>
      <c r="B7" s="119"/>
      <c r="C7" s="30">
        <v>1</v>
      </c>
      <c r="D7" s="211" t="s">
        <v>29</v>
      </c>
      <c r="E7" s="212"/>
      <c r="F7" s="212"/>
      <c r="G7" s="212"/>
      <c r="H7" s="212"/>
      <c r="I7" s="212"/>
      <c r="J7" s="212"/>
      <c r="K7" s="213"/>
      <c r="L7" s="118"/>
      <c r="M7" s="111"/>
      <c r="N7" s="26"/>
    </row>
    <row r="8" spans="1:14" ht="14.25" customHeight="1" x14ac:dyDescent="0.2">
      <c r="A8" s="110"/>
      <c r="B8" s="119"/>
      <c r="C8" s="30">
        <v>2</v>
      </c>
      <c r="D8" s="203" t="s">
        <v>45</v>
      </c>
      <c r="E8" s="204"/>
      <c r="F8" s="204"/>
      <c r="G8" s="204"/>
      <c r="H8" s="204"/>
      <c r="I8" s="204"/>
      <c r="J8" s="204"/>
      <c r="K8" s="205"/>
      <c r="L8" s="118"/>
      <c r="M8" s="111"/>
      <c r="N8" s="26"/>
    </row>
    <row r="9" spans="1:14" ht="26.25" customHeight="1" x14ac:dyDescent="0.2">
      <c r="A9" s="110"/>
      <c r="B9" s="119"/>
      <c r="C9" s="30">
        <v>3</v>
      </c>
      <c r="D9" s="214" t="s">
        <v>38</v>
      </c>
      <c r="E9" s="215"/>
      <c r="F9" s="215"/>
      <c r="G9" s="215"/>
      <c r="H9" s="215"/>
      <c r="I9" s="215"/>
      <c r="J9" s="215"/>
      <c r="K9" s="216"/>
      <c r="L9" s="118"/>
      <c r="M9" s="111"/>
      <c r="N9" s="26"/>
    </row>
    <row r="10" spans="1:14" s="52" customFormat="1" ht="26.25" customHeight="1" x14ac:dyDescent="0.2">
      <c r="A10" s="110"/>
      <c r="B10" s="119"/>
      <c r="C10" s="30">
        <v>4</v>
      </c>
      <c r="D10" s="214" t="s">
        <v>33</v>
      </c>
      <c r="E10" s="215"/>
      <c r="F10" s="215"/>
      <c r="G10" s="215"/>
      <c r="H10" s="215"/>
      <c r="I10" s="215"/>
      <c r="J10" s="215"/>
      <c r="K10" s="216"/>
      <c r="L10" s="118"/>
      <c r="M10" s="111"/>
      <c r="N10" s="26"/>
    </row>
    <row r="11" spans="1:14" s="57" customFormat="1" ht="26.45" customHeight="1" x14ac:dyDescent="0.2">
      <c r="A11" s="110"/>
      <c r="B11" s="119"/>
      <c r="C11" s="30">
        <v>5</v>
      </c>
      <c r="D11" s="203" t="s">
        <v>55</v>
      </c>
      <c r="E11" s="204"/>
      <c r="F11" s="204"/>
      <c r="G11" s="204"/>
      <c r="H11" s="204"/>
      <c r="I11" s="204"/>
      <c r="J11" s="204"/>
      <c r="K11" s="205"/>
      <c r="L11" s="118"/>
      <c r="M11" s="111"/>
      <c r="N11" s="26"/>
    </row>
    <row r="12" spans="1:14" s="57" customFormat="1" ht="26.25" customHeight="1" x14ac:dyDescent="0.2">
      <c r="A12" s="110"/>
      <c r="B12" s="119"/>
      <c r="C12" s="30">
        <v>6</v>
      </c>
      <c r="D12" s="214" t="s">
        <v>73</v>
      </c>
      <c r="E12" s="215"/>
      <c r="F12" s="215"/>
      <c r="G12" s="215"/>
      <c r="H12" s="215"/>
      <c r="I12" s="215"/>
      <c r="J12" s="215"/>
      <c r="K12" s="216"/>
      <c r="L12" s="118"/>
      <c r="M12" s="111"/>
      <c r="N12" s="26"/>
    </row>
    <row r="13" spans="1:14" s="57" customFormat="1" ht="26.25" customHeight="1" x14ac:dyDescent="0.2">
      <c r="A13" s="110"/>
      <c r="B13" s="119"/>
      <c r="C13" s="30">
        <v>7</v>
      </c>
      <c r="D13" s="214" t="s">
        <v>74</v>
      </c>
      <c r="E13" s="215"/>
      <c r="F13" s="215"/>
      <c r="G13" s="215"/>
      <c r="H13" s="215"/>
      <c r="I13" s="215"/>
      <c r="J13" s="215"/>
      <c r="K13" s="216"/>
      <c r="L13" s="118"/>
      <c r="M13" s="111"/>
      <c r="N13" s="26"/>
    </row>
    <row r="14" spans="1:14" s="57" customFormat="1" ht="14.25" x14ac:dyDescent="0.2">
      <c r="A14" s="110"/>
      <c r="B14" s="119"/>
      <c r="C14" s="30"/>
      <c r="D14" s="214"/>
      <c r="E14" s="215"/>
      <c r="F14" s="215"/>
      <c r="G14" s="215"/>
      <c r="H14" s="215"/>
      <c r="I14" s="215"/>
      <c r="J14" s="215"/>
      <c r="K14" s="216"/>
      <c r="L14" s="118"/>
      <c r="M14" s="111"/>
      <c r="N14" s="26"/>
    </row>
    <row r="15" spans="1:14" s="57" customFormat="1" ht="14.25" customHeight="1" x14ac:dyDescent="0.2">
      <c r="A15" s="110"/>
      <c r="B15" s="119"/>
      <c r="C15" s="30"/>
      <c r="D15" s="203"/>
      <c r="E15" s="204"/>
      <c r="F15" s="204"/>
      <c r="G15" s="204"/>
      <c r="H15" s="204"/>
      <c r="I15" s="204"/>
      <c r="J15" s="204"/>
      <c r="K15" s="205"/>
      <c r="L15" s="118"/>
      <c r="M15" s="111"/>
      <c r="N15" s="26"/>
    </row>
    <row r="16" spans="1:14" s="57" customFormat="1" ht="14.25" customHeight="1" x14ac:dyDescent="0.2">
      <c r="A16" s="110"/>
      <c r="B16" s="119"/>
      <c r="C16" s="30"/>
      <c r="D16" s="203"/>
      <c r="E16" s="204"/>
      <c r="F16" s="204"/>
      <c r="G16" s="204"/>
      <c r="H16" s="204"/>
      <c r="I16" s="204"/>
      <c r="J16" s="204"/>
      <c r="K16" s="205"/>
      <c r="L16" s="118"/>
      <c r="M16" s="111"/>
      <c r="N16" s="26"/>
    </row>
    <row r="17" spans="1:14" ht="14.25" customHeight="1" x14ac:dyDescent="0.2">
      <c r="A17" s="110"/>
      <c r="B17" s="119"/>
      <c r="C17" s="31"/>
      <c r="D17" s="32"/>
      <c r="E17" s="32"/>
      <c r="F17" s="32"/>
      <c r="G17" s="32"/>
      <c r="H17" s="32"/>
      <c r="I17" s="32"/>
      <c r="J17" s="32"/>
      <c r="K17" s="32"/>
      <c r="L17" s="118"/>
      <c r="M17" s="111"/>
      <c r="N17" s="26"/>
    </row>
    <row r="18" spans="1:14" ht="28.15" customHeight="1" x14ac:dyDescent="0.2">
      <c r="A18" s="110"/>
      <c r="B18" s="117"/>
      <c r="C18" s="206" t="s">
        <v>35</v>
      </c>
      <c r="D18" s="206"/>
      <c r="E18" s="206"/>
      <c r="F18" s="206"/>
      <c r="G18" s="206"/>
      <c r="H18" s="206"/>
      <c r="I18" s="206"/>
      <c r="J18" s="206"/>
      <c r="K18" s="206"/>
      <c r="L18" s="118"/>
      <c r="M18" s="111"/>
      <c r="N18" s="26"/>
    </row>
    <row r="19" spans="1:14" ht="20.25" customHeight="1" x14ac:dyDescent="0.2">
      <c r="A19" s="110"/>
      <c r="B19" s="117"/>
      <c r="C19" s="29"/>
      <c r="D19" s="185" t="s">
        <v>23</v>
      </c>
      <c r="E19" s="33"/>
      <c r="F19" s="202" t="s">
        <v>37</v>
      </c>
      <c r="G19" s="202"/>
      <c r="H19" s="202"/>
      <c r="I19" s="202"/>
      <c r="J19" s="202"/>
      <c r="K19" s="202"/>
      <c r="L19" s="118"/>
      <c r="M19" s="111"/>
      <c r="N19" s="26"/>
    </row>
    <row r="20" spans="1:14" s="13" customFormat="1" ht="4.9000000000000004" customHeight="1" x14ac:dyDescent="0.2">
      <c r="A20" s="110"/>
      <c r="B20" s="117"/>
      <c r="C20" s="29"/>
      <c r="D20" s="201"/>
      <c r="E20" s="201"/>
      <c r="F20" s="201"/>
      <c r="G20" s="201"/>
      <c r="H20" s="201"/>
      <c r="I20" s="201"/>
      <c r="J20" s="201"/>
      <c r="K20" s="201"/>
      <c r="L20" s="118"/>
      <c r="M20" s="111"/>
      <c r="N20" s="26"/>
    </row>
    <row r="21" spans="1:14" ht="16.899999999999999" customHeight="1" x14ac:dyDescent="0.2">
      <c r="A21" s="110"/>
      <c r="B21" s="117"/>
      <c r="C21" s="29"/>
      <c r="D21" s="185" t="s">
        <v>23</v>
      </c>
      <c r="E21" s="34"/>
      <c r="F21" s="34" t="s">
        <v>34</v>
      </c>
      <c r="G21" s="34"/>
      <c r="H21" s="34"/>
      <c r="I21" s="34"/>
      <c r="J21" s="34"/>
      <c r="K21" s="34"/>
      <c r="L21" s="118"/>
      <c r="M21" s="111"/>
      <c r="N21" s="26"/>
    </row>
    <row r="22" spans="1:14" ht="14.25" x14ac:dyDescent="0.2">
      <c r="A22" s="110"/>
      <c r="B22" s="117"/>
      <c r="C22" s="29"/>
      <c r="D22" s="29"/>
      <c r="E22" s="29"/>
      <c r="F22" s="29"/>
      <c r="G22" s="29"/>
      <c r="H22" s="29"/>
      <c r="I22" s="29"/>
      <c r="J22" s="29"/>
      <c r="K22" s="29"/>
      <c r="L22" s="118"/>
      <c r="M22" s="111"/>
      <c r="N22" s="26"/>
    </row>
    <row r="23" spans="1:14" ht="16.899999999999999" customHeight="1" x14ac:dyDescent="0.2">
      <c r="A23" s="110"/>
      <c r="B23" s="119"/>
      <c r="C23" s="69"/>
      <c r="D23" s="68"/>
      <c r="E23" s="68"/>
      <c r="F23" s="68"/>
      <c r="G23" s="28"/>
      <c r="H23" s="28"/>
      <c r="I23" s="28"/>
      <c r="J23" s="28"/>
      <c r="K23" s="186" t="s">
        <v>36</v>
      </c>
      <c r="L23" s="78"/>
      <c r="M23" s="111"/>
    </row>
    <row r="24" spans="1:14" x14ac:dyDescent="0.2">
      <c r="A24" s="110"/>
      <c r="B24" s="120"/>
      <c r="C24" s="121"/>
      <c r="D24" s="122"/>
      <c r="E24" s="122"/>
      <c r="F24" s="122"/>
      <c r="G24" s="122"/>
      <c r="H24" s="122"/>
      <c r="I24" s="122"/>
      <c r="J24" s="122"/>
      <c r="K24" s="122"/>
      <c r="L24" s="123"/>
      <c r="M24" s="111"/>
    </row>
    <row r="25" spans="1:14" ht="5.25" customHeight="1" x14ac:dyDescent="0.2">
      <c r="A25" s="68"/>
      <c r="B25" s="109"/>
      <c r="C25" s="109"/>
      <c r="D25" s="109"/>
      <c r="E25" s="109"/>
      <c r="F25" s="109"/>
      <c r="G25" s="109"/>
      <c r="H25" s="109"/>
      <c r="I25" s="109"/>
      <c r="J25" s="109"/>
      <c r="K25" s="109"/>
      <c r="L25" s="109"/>
      <c r="M25" s="68"/>
    </row>
  </sheetData>
  <sheetProtection algorithmName="SHA-512" hashValue="+GbI9sZs2UN4vEV543FLrHLVWdwb6PAauriyxg1T0qKyUUH8j4RJAtO/MbJJu65AVypLinS7fwbwgKZBUdlB0g==" saltValue="ssAnp6Wrz+rWNvtHbmZ0BQ==" spinCount="100000" sheet="1" selectLockedCells="1"/>
  <mergeCells count="16">
    <mergeCell ref="C3:K3"/>
    <mergeCell ref="C5:K5"/>
    <mergeCell ref="D7:K7"/>
    <mergeCell ref="D6:K6"/>
    <mergeCell ref="D16:K16"/>
    <mergeCell ref="D8:K8"/>
    <mergeCell ref="D9:K9"/>
    <mergeCell ref="D10:K10"/>
    <mergeCell ref="D14:K14"/>
    <mergeCell ref="D12:K12"/>
    <mergeCell ref="D13:K13"/>
    <mergeCell ref="D20:K20"/>
    <mergeCell ref="F19:K19"/>
    <mergeCell ref="D11:K11"/>
    <mergeCell ref="C18:K18"/>
    <mergeCell ref="D15:K15"/>
  </mergeCells>
  <conditionalFormatting sqref="D21">
    <cfRule type="containsText" dxfId="51" priority="1" operator="containsText" text="I disagree">
      <formula>NOT(ISERROR(SEARCH("I disagree",D21)))</formula>
    </cfRule>
    <cfRule type="containsText" dxfId="50" priority="4" operator="containsText" text="I agree">
      <formula>NOT(ISERROR(SEARCH("I agree",D21)))</formula>
    </cfRule>
  </conditionalFormatting>
  <conditionalFormatting sqref="D19">
    <cfRule type="containsText" dxfId="49" priority="2" operator="containsText" text="I disagree">
      <formula>NOT(ISERROR(SEARCH("I disagree",D19)))</formula>
    </cfRule>
    <cfRule type="containsText" dxfId="48" priority="3" operator="containsText" text="I agree">
      <formula>NOT(ISERROR(SEARCH("I agree",D19)))</formula>
    </cfRule>
  </conditionalFormatting>
  <dataValidations count="2">
    <dataValidation type="list" allowBlank="1" showInputMessage="1" showErrorMessage="1" sqref="D20" xr:uid="{00000000-0002-0000-0000-000000000000}">
      <formula1>"I agree/disagree, I agree, I disagree"</formula1>
    </dataValidation>
    <dataValidation type="list" allowBlank="1" showInputMessage="1" showErrorMessage="1" sqref="D19 D21" xr:uid="{00000000-0002-0000-0000-000001000000}">
      <formula1>"Select here, I agree, I disagree"</formula1>
    </dataValidation>
  </dataValidations>
  <hyperlinks>
    <hyperlink ref="K23" location="'Course Map'!D6"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M67"/>
  <sheetViews>
    <sheetView zoomScale="110" zoomScaleNormal="110" zoomScaleSheetLayoutView="130" workbookViewId="0">
      <selection activeCell="D6" sqref="D6:F6"/>
    </sheetView>
  </sheetViews>
  <sheetFormatPr defaultColWidth="14.42578125" defaultRowHeight="15" customHeight="1" x14ac:dyDescent="0.2"/>
  <cols>
    <col min="1" max="1" width="1" style="57" customWidth="1"/>
    <col min="2" max="2" width="2.42578125" customWidth="1"/>
    <col min="3" max="3" width="20.5703125" customWidth="1"/>
    <col min="4" max="4" width="19.28515625" customWidth="1"/>
    <col min="5" max="8" width="12.85546875" customWidth="1"/>
    <col min="9" max="9" width="12.5703125" style="19" customWidth="1"/>
    <col min="10" max="10" width="3.28515625" customWidth="1"/>
    <col min="11" max="11" width="1" customWidth="1"/>
  </cols>
  <sheetData>
    <row r="1" spans="1:11" s="57" customFormat="1" ht="5.25" customHeight="1" x14ac:dyDescent="0.2">
      <c r="A1" s="80"/>
      <c r="B1" s="80"/>
      <c r="C1" s="80"/>
      <c r="D1" s="80"/>
      <c r="E1" s="80"/>
      <c r="F1" s="80"/>
      <c r="G1" s="80"/>
      <c r="H1" s="80"/>
      <c r="I1" s="80"/>
      <c r="J1" s="80"/>
      <c r="K1" s="80"/>
    </row>
    <row r="2" spans="1:11" s="57" customFormat="1" ht="12.75" customHeight="1" x14ac:dyDescent="0.2">
      <c r="A2" s="105"/>
      <c r="B2" s="106"/>
      <c r="C2" s="107"/>
      <c r="D2" s="107"/>
      <c r="E2" s="107"/>
      <c r="F2" s="107"/>
      <c r="G2" s="107"/>
      <c r="H2" s="107"/>
      <c r="I2" s="107"/>
      <c r="J2" s="194"/>
      <c r="K2" s="102"/>
    </row>
    <row r="3" spans="1:11" ht="36" customHeight="1" x14ac:dyDescent="0.2">
      <c r="A3" s="99"/>
      <c r="B3" s="83"/>
      <c r="C3" s="237" t="s">
        <v>76</v>
      </c>
      <c r="D3" s="238"/>
      <c r="E3" s="238"/>
      <c r="F3" s="238"/>
      <c r="G3" s="238"/>
      <c r="H3" s="238"/>
      <c r="I3" s="239"/>
      <c r="J3" s="104"/>
      <c r="K3" s="102"/>
    </row>
    <row r="4" spans="1:11" s="13" customFormat="1" ht="21" customHeight="1" x14ac:dyDescent="0.2">
      <c r="A4" s="99"/>
      <c r="B4" s="103"/>
      <c r="C4" s="242" t="s">
        <v>54</v>
      </c>
      <c r="D4" s="242"/>
      <c r="E4" s="242"/>
      <c r="F4" s="242"/>
      <c r="G4" s="242"/>
      <c r="H4" s="242"/>
      <c r="I4" s="243"/>
      <c r="J4" s="104"/>
      <c r="K4" s="102"/>
    </row>
    <row r="5" spans="1:11" ht="9" customHeight="1" x14ac:dyDescent="0.2">
      <c r="A5" s="99"/>
      <c r="B5" s="87"/>
      <c r="C5" s="240"/>
      <c r="D5" s="240"/>
      <c r="E5" s="240"/>
      <c r="F5" s="240"/>
      <c r="G5" s="240"/>
      <c r="H5" s="240"/>
      <c r="I5" s="241"/>
      <c r="J5" s="78"/>
      <c r="K5" s="102"/>
    </row>
    <row r="6" spans="1:11" ht="12.75" customHeight="1" x14ac:dyDescent="0.2">
      <c r="A6" s="99"/>
      <c r="B6" s="87"/>
      <c r="C6" s="187" t="s">
        <v>0</v>
      </c>
      <c r="D6" s="223"/>
      <c r="E6" s="224"/>
      <c r="F6" s="225"/>
      <c r="G6" s="37"/>
      <c r="H6" s="244" t="s">
        <v>31</v>
      </c>
      <c r="I6" s="245"/>
      <c r="J6" s="78"/>
      <c r="K6" s="102"/>
    </row>
    <row r="7" spans="1:11" ht="12.75" customHeight="1" x14ac:dyDescent="0.2">
      <c r="A7" s="99"/>
      <c r="B7" s="87"/>
      <c r="C7" s="187" t="s">
        <v>2</v>
      </c>
      <c r="D7" s="223"/>
      <c r="E7" s="224"/>
      <c r="F7" s="225"/>
      <c r="G7" s="37"/>
      <c r="H7" s="171" t="s">
        <v>1</v>
      </c>
      <c r="I7" s="172">
        <f>SUM(I8:I9)</f>
        <v>0</v>
      </c>
      <c r="J7" s="78"/>
      <c r="K7" s="102"/>
    </row>
    <row r="8" spans="1:11" ht="12.75" customHeight="1" x14ac:dyDescent="0.2">
      <c r="A8" s="99"/>
      <c r="B8" s="87"/>
      <c r="C8" s="187" t="s">
        <v>3</v>
      </c>
      <c r="D8" s="226"/>
      <c r="E8" s="227"/>
      <c r="F8" s="228"/>
      <c r="G8" s="37"/>
      <c r="H8" s="173" t="s">
        <v>56</v>
      </c>
      <c r="I8" s="174">
        <f>SUMPRODUCT((LEN(TRIM($D$20:$D$51))=7)*(MID(TRIM($D$20:$D$51),4,1)="4"))+'Credit (Advanced Standing)'!$C$15+SUMPRODUCT((LEN(TRIM('Credit (Advanced Standing)'!$C$22:$C$37))=7)*(MID(TRIM('Credit (Advanced Standing)'!$C$22:$C$37),4,1)="4"))</f>
      </c>
      <c r="J8" s="78"/>
      <c r="K8" s="102"/>
    </row>
    <row r="9" spans="1:11" ht="12.75" customHeight="1" x14ac:dyDescent="0.2">
      <c r="A9" s="99"/>
      <c r="B9" s="87"/>
      <c r="C9" s="187" t="s">
        <v>4</v>
      </c>
      <c r="D9" s="198" t="s">
        <v>58</v>
      </c>
      <c r="E9" s="193" t="str">
        <f>IF(D9="Select Intake Year"," &lt;= Please pick your intake year via dropdown list"," ")</f>
        <v xml:space="preserve"> &lt;= Please pick your intake year via dropdown list</v>
      </c>
      <c r="F9" s="195"/>
      <c r="G9" s="37"/>
      <c r="H9" s="173" t="s">
        <v>57</v>
      </c>
      <c r="I9" s="174">
        <f>SUMPRODUCT((LEN(TRIM($D$20:$D$51))=7)*(MID(TRIM($D$20:$D$51),4,1)="5"))+'Credit (Advanced Standing)'!$C$16+SUMPRODUCT((LEN(TRIM('Credit (Advanced Standing)'!$C$22:$C$37))=7)*(MID(TRIM('Credit (Advanced Standing)'!$C$22:$C$37),4,1)="5"))</f>
      </c>
      <c r="J9" s="78"/>
      <c r="K9" s="102"/>
    </row>
    <row r="10" spans="1:11" s="12" customFormat="1" ht="12.75" customHeight="1" x14ac:dyDescent="0.2">
      <c r="A10" s="99"/>
      <c r="B10" s="87"/>
      <c r="C10" s="187" t="s">
        <v>50</v>
      </c>
      <c r="D10" s="199" t="s">
        <v>51</v>
      </c>
      <c r="E10" s="197" t="str">
        <f>IF(D10="Select Intake Semester"," &lt;= Please pick your intake semester via dropdown list"," ")</f>
        <v xml:space="preserve"> &lt;= Please pick your intake semester via dropdown list</v>
      </c>
      <c r="F10" s="38"/>
      <c r="G10" s="35"/>
      <c r="H10" s="35"/>
      <c r="I10" s="21"/>
      <c r="J10" s="78"/>
      <c r="K10" s="102"/>
    </row>
    <row r="11" spans="1:11" s="12" customFormat="1" ht="12.75" customHeight="1" x14ac:dyDescent="0.2">
      <c r="A11" s="99"/>
      <c r="B11" s="87"/>
      <c r="C11" s="37"/>
      <c r="D11" s="37"/>
      <c r="E11" s="37"/>
      <c r="F11" s="35"/>
      <c r="G11" s="41"/>
      <c r="H11" s="41"/>
      <c r="I11" s="22"/>
      <c r="J11" s="78"/>
      <c r="K11" s="102"/>
    </row>
    <row r="12" spans="1:11" ht="12.75" customHeight="1" x14ac:dyDescent="0.2">
      <c r="A12" s="99"/>
      <c r="B12" s="87"/>
      <c r="C12" s="187" t="s">
        <v>24</v>
      </c>
      <c r="D12" s="176" t="s">
        <v>61</v>
      </c>
      <c r="E12" s="37"/>
      <c r="F12" s="39"/>
      <c r="G12" s="39"/>
      <c r="H12" s="170" t="s">
        <v>24</v>
      </c>
      <c r="I12" s="175">
        <f>COUNTIF($E$20:$E$51,"*Core*")+COUNTIF($E$20:$E$51,"*Additional*")+COUNTIF('Credit (Advanced Standing)'!$D$22:$D$37,"*Core*")</f>
        <v>0</v>
      </c>
      <c r="J12" s="78"/>
      <c r="K12" s="102"/>
    </row>
    <row r="13" spans="1:11" s="12" customFormat="1" ht="12.75" customHeight="1" x14ac:dyDescent="0.2">
      <c r="A13" s="99"/>
      <c r="B13" s="87"/>
      <c r="C13" s="187" t="s">
        <v>25</v>
      </c>
      <c r="D13" s="176" t="s">
        <v>62</v>
      </c>
      <c r="E13" s="37"/>
      <c r="F13" s="39"/>
      <c r="G13" s="39"/>
      <c r="H13" s="170" t="s">
        <v>25</v>
      </c>
      <c r="I13" s="175">
        <f>COUNTIF($F$20:$F$51,"*Core*")+COUNTIF($F$20:$F$51,"*Additional*")+COUNTIF('Credit (Advanced Standing)'!$E$22:$E$37,"*Core*")</f>
        <v>0</v>
      </c>
      <c r="J13" s="78"/>
      <c r="K13" s="102"/>
    </row>
    <row r="14" spans="1:11" s="57" customFormat="1" ht="12.75" customHeight="1" x14ac:dyDescent="0.2">
      <c r="A14" s="99"/>
      <c r="B14" s="87"/>
      <c r="C14" s="37"/>
      <c r="D14" s="37"/>
      <c r="E14" s="37"/>
      <c r="F14" s="39"/>
      <c r="G14" s="39"/>
      <c r="H14" s="39"/>
      <c r="I14" s="39"/>
      <c r="J14" s="78"/>
      <c r="K14" s="102"/>
    </row>
    <row r="15" spans="1:11" s="12" customFormat="1" ht="12.75" customHeight="1" x14ac:dyDescent="0.2">
      <c r="A15" s="99"/>
      <c r="B15" s="87"/>
      <c r="C15" s="37"/>
      <c r="D15" s="37"/>
      <c r="E15" s="37"/>
      <c r="F15" s="40"/>
      <c r="G15" s="39"/>
      <c r="H15" s="39"/>
      <c r="I15" s="39"/>
      <c r="J15" s="78"/>
      <c r="K15" s="102"/>
    </row>
    <row r="16" spans="1:11" s="12" customFormat="1" ht="12.75" customHeight="1" x14ac:dyDescent="0.2">
      <c r="A16" s="99"/>
      <c r="B16" s="87"/>
      <c r="C16" s="37"/>
      <c r="D16" s="37"/>
      <c r="E16" s="37"/>
      <c r="F16" s="160"/>
      <c r="G16" s="39"/>
      <c r="H16" s="39"/>
      <c r="I16" s="22"/>
      <c r="J16" s="78"/>
      <c r="K16" s="102"/>
    </row>
    <row r="17" spans="1:13" ht="12.75" customHeight="1" x14ac:dyDescent="0.2">
      <c r="A17" s="99"/>
      <c r="B17" s="87"/>
      <c r="C17" s="233" t="s">
        <v>75</v>
      </c>
      <c r="D17" s="234"/>
      <c r="E17" s="234"/>
      <c r="F17" s="234"/>
      <c r="G17" s="234"/>
      <c r="H17" s="234"/>
      <c r="I17" s="235"/>
      <c r="J17" s="78"/>
      <c r="K17" s="102"/>
    </row>
    <row r="18" spans="1:13" s="12" customFormat="1" ht="19.5" customHeight="1" x14ac:dyDescent="0.2">
      <c r="A18" s="99"/>
      <c r="B18" s="87"/>
      <c r="C18" s="229" t="s">
        <v>5</v>
      </c>
      <c r="D18" s="231" t="s">
        <v>77</v>
      </c>
      <c r="E18" s="188" t="s">
        <v>24</v>
      </c>
      <c r="F18" s="188" t="s">
        <v>25</v>
      </c>
      <c r="G18" s="188"/>
      <c r="H18" s="188"/>
      <c r="I18" s="236" t="s">
        <v>26</v>
      </c>
      <c r="J18" s="78"/>
      <c r="K18" s="102"/>
    </row>
    <row r="19" spans="1:13" ht="19.5" customHeight="1" x14ac:dyDescent="0.2">
      <c r="A19" s="99"/>
      <c r="B19" s="87"/>
      <c r="C19" s="230"/>
      <c r="D19" s="232"/>
      <c r="E19" s="161" t="str">
        <f>D12</f>
        <v>Research</v>
      </c>
      <c r="F19" s="161" t="str">
        <f>D13</f>
        <v>Coursework</v>
      </c>
      <c r="G19" s="161"/>
      <c r="H19" s="162"/>
      <c r="I19" s="236"/>
      <c r="J19" s="78"/>
      <c r="K19" s="102"/>
    </row>
    <row r="20" spans="1:13" ht="17.100000000000001" customHeight="1" x14ac:dyDescent="0.2">
      <c r="A20" s="99"/>
      <c r="B20" s="87"/>
      <c r="C20" s="217" t="str">
        <f>IF(AND($D$10&lt;&gt;"Select Intake Semester",$D$9&lt;&gt;"Select Intake Year"),IF($D$10="February Intake",$D$9,IF($D$10="July Intake",$D$9,$D$9)),"Select Intake Year")</f>
        <v>Select Intake Year</v>
      </c>
      <c r="D20" s="177"/>
      <c r="E20" s="131" t="str">
        <f>IFERROR(IF(ISBLANK($D20),"",(INDEX('Unit Schedule (Year 2024)'!$A:$H,MATCH(TRIM('Course Map'!$D20),'Unit Schedule (Year 2024)'!$A:$A,0),MATCH('Course Map'!E$19,'Unit Schedule (Year 2024)'!$1:$1,0)))),"-")</f>
      </c>
      <c r="F20" s="47" t="str">
        <f>IFERROR(IF(ISBLANK($D20),"",(INDEX('Unit Schedule (Year 2024)'!$A:$H,MATCH(TRIM('Course Map'!$D20),'Unit Schedule (Year 2024)'!$A:$A,0),MATCH('Course Map'!F$19,'Unit Schedule (Year 2024)'!$1:$1,0)))),"-")</f>
      </c>
      <c r="G20" s="42" t="str">
        <f>IFERROR(IF(ISBLANK($D20),"",(INDEX('Unit Schedule (Year 2024)'!$A:$H,MATCH(TRIM('Course Map'!$D20),'Unit Schedule (Year 2024)'!$A:$A,0),MATCH('Course Map'!G$19,'Unit Schedule (Year 2024)'!$1:$1,0)))),"-")</f>
      </c>
      <c r="H20" s="128" t="str">
        <f t="shared" ref="H20:H35" si="0">IF(ISBLANK(D20),"",IF(AND(E20="-",F20="-",G20="-",OR(AND(LEN(TRIM(D20))=7,MID(TRIM(D20),4,1)="4"),AND(LEN(TRIM(D20))=7,MID(TRIM(D20),4,1)="5"))),"Additional","-"))</f>
      </c>
      <c r="I20" s="145" t="str">
        <f>IF($H20="Additional","refer to handbook",IF(ISBLANK(D20),"",IF(ISNUMBER(SEARCH($C$22,INDEX('Unit Schedule (Year 2024)'!$A:$H,MATCH(TRIM('Course Map'!D20),'Unit Schedule (Year 2024)'!$A:$A,0),4))),"Yes","No")))</f>
      </c>
      <c r="J20" s="78"/>
      <c r="K20" s="102"/>
      <c r="M20" s="57"/>
    </row>
    <row r="21" spans="1:13" ht="17.100000000000001" customHeight="1" x14ac:dyDescent="0.2">
      <c r="A21" s="99"/>
      <c r="B21" s="87"/>
      <c r="C21" s="217"/>
      <c r="D21" s="178"/>
      <c r="E21" s="138" t="str">
        <f>IFERROR(IF(ISBLANK($D21),"",(INDEX('Unit Schedule (Year 2024)'!$A:$H,MATCH(TRIM('Course Map'!$D21),'Unit Schedule (Year 2024)'!$A:$A,0),MATCH('Course Map'!E$19,'Unit Schedule (Year 2024)'!$1:$1,0)))),"-")</f>
      </c>
      <c r="F21" s="48" t="str">
        <f>IFERROR(IF(ISBLANK($D21),"",(INDEX('Unit Schedule (Year 2024)'!$A:$H,MATCH(TRIM('Course Map'!$D21),'Unit Schedule (Year 2024)'!$A:$A,0),MATCH('Course Map'!F$19,'Unit Schedule (Year 2024)'!$1:$1,0)))),"-")</f>
      </c>
      <c r="G21" s="43" t="str">
        <f>IFERROR(IF(ISBLANK($D21),"",(INDEX('Unit Schedule (Year 2024)'!$A:$H,MATCH(TRIM('Course Map'!$D21),'Unit Schedule (Year 2024)'!$A:$A,0),MATCH('Course Map'!G$19,'Unit Schedule (Year 2024)'!$1:$1,0)))),"-")</f>
      </c>
      <c r="H21" s="129" t="str">
        <f t="shared" si="0"/>
        <v/>
      </c>
      <c r="I21" s="139" t="str">
        <f>IF($H21="X","refer to handbook",IF(ISBLANK(D21),"",IF(ISNUMBER(SEARCH($C$22,INDEX('Unit Schedule (Year 2024)'!$A:$H,MATCH(TRIM('Course Map'!D21),'Unit Schedule (Year 2024)'!$A:$A,0),4))),"Yes","No")))</f>
      </c>
      <c r="J21" s="78"/>
      <c r="K21" s="102"/>
    </row>
    <row r="22" spans="1:13" ht="17.100000000000001" customHeight="1" x14ac:dyDescent="0.2">
      <c r="A22" s="99"/>
      <c r="B22" s="87"/>
      <c r="C22" s="218" t="str">
        <f>IF($D$10&lt;&gt;"Select Intake Semester",IF($D$10="February Intake","Semester 1",IF($D$10="July Intake","Semester 2","October")),"Please select semester")</f>
        <v>Please select semester</v>
      </c>
      <c r="D22" s="178"/>
      <c r="E22" s="138" t="str">
        <f>IFERROR(IF(ISBLANK($D22),"",(INDEX('Unit Schedule (Year 2024)'!$A:$H,MATCH(TRIM('Course Map'!$D22),'Unit Schedule (Year 2024)'!$A:$A,0),MATCH('Course Map'!E$19,'Unit Schedule (Year 2024)'!$1:$1,0)))),"-")</f>
      </c>
      <c r="F22" s="48" t="str">
        <f>IFERROR(IF(ISBLANK($D22),"",(INDEX('Unit Schedule (Year 2024)'!$A:$H,MATCH(TRIM('Course Map'!$D22),'Unit Schedule (Year 2024)'!$A:$A,0),MATCH('Course Map'!F$19,'Unit Schedule (Year 2024)'!$1:$1,0)))),"-")</f>
      </c>
      <c r="G22" s="43" t="str">
        <f>IFERROR(IF(ISBLANK($D22),"",(INDEX('Unit Schedule (Year 2024)'!$A:$H,MATCH(TRIM('Course Map'!$D22),'Unit Schedule (Year 2024)'!$A:$A,0),MATCH('Course Map'!G$19,'Unit Schedule (Year 2024)'!$1:$1,0)))),"-")</f>
      </c>
      <c r="H22" s="129" t="str">
        <f t="shared" si="0"/>
        <v/>
      </c>
      <c r="I22" s="139" t="str">
        <f>IF($H22="YES","refer to handbook",IF(ISBLANK(D22),"",IF(ISNUMBER(SEARCH($C$22,INDEX('Unit Schedule (Year 2024)'!$A:$H,MATCH(TRIM('Course Map'!D22),'Unit Schedule (Year 2024)'!$A:$A,0),4))),"Yes","No")))</f>
      </c>
      <c r="J22" s="78"/>
      <c r="K22" s="102"/>
    </row>
    <row r="23" spans="1:13" ht="17.100000000000001" customHeight="1" x14ac:dyDescent="0.2">
      <c r="A23" s="99"/>
      <c r="B23" s="87"/>
      <c r="C23" s="218"/>
      <c r="D23" s="179"/>
      <c r="E23" s="132" t="str">
        <f>IFERROR(IF(ISBLANK($D23),"",(INDEX('Unit Schedule (Year 2024)'!$A:$H,MATCH(TRIM('Course Map'!$D23),'Unit Schedule (Year 2024)'!$A:$A,0),MATCH('Course Map'!E$19,'Unit Schedule (Year 2024)'!$1:$1,0)))),"-")</f>
      </c>
      <c r="F23" s="49" t="str">
        <f>IFERROR(IF(ISBLANK($D23),"",(INDEX('Unit Schedule (Year 2024)'!$A:$H,MATCH(TRIM('Course Map'!$D23),'Unit Schedule (Year 2024)'!$A:$A,0),MATCH('Course Map'!F$19,'Unit Schedule (Year 2024)'!$1:$1,0)))),"-")</f>
      </c>
      <c r="G23" s="44" t="str">
        <f>IFERROR(IF(ISBLANK($D23),"",(INDEX('Unit Schedule (Year 2024)'!$A:$H,MATCH(TRIM('Course Map'!$D23),'Unit Schedule (Year 2024)'!$A:$A,0),MATCH('Course Map'!G$19,'Unit Schedule (Year 2024)'!$1:$1,0)))),"-")</f>
      </c>
      <c r="H23" s="130" t="str">
        <f t="shared" si="0"/>
        <v/>
      </c>
      <c r="I23" s="134" t="str">
        <f>IF($H23="YES","refer to handbook",IF(ISBLANK(D23),"",IF(ISNUMBER(SEARCH($C$22,INDEX('Unit Schedule (Year 2024)'!$A:$H,MATCH(TRIM('Course Map'!D23),'Unit Schedule (Year 2024)'!$A:$A,0),4))),"Yes","No")))</f>
      </c>
      <c r="J23" s="78"/>
      <c r="K23" s="102"/>
    </row>
    <row r="24" spans="1:13" ht="17.100000000000001" customHeight="1" x14ac:dyDescent="0.2">
      <c r="A24" s="99"/>
      <c r="B24" s="87"/>
      <c r="C24" s="219" t="str">
        <f>IF(AND($D$10&lt;&gt;"Select Intake Semester",$D$9&lt;&gt;"Select Intake Year"),IF($D$10="February Intake",$D$9,IF($D$10="July Intake",$D$9+1,$D$9+1)),"Select Intake Year")</f>
        <v>Select Intake Year</v>
      </c>
      <c r="D24" s="177"/>
      <c r="E24" s="135" t="str">
        <f>IFERROR(IF(ISBLANK($D24),"",(INDEX('Unit Schedule (Year 2024)'!$A:$H,MATCH(TRIM('Course Map'!$D24),'Unit Schedule (Year 2024)'!$A:$A,0),MATCH('Course Map'!E$19,'Unit Schedule (Year 2024)'!$1:$1,0)))),"-")</f>
      </c>
      <c r="F24" s="50" t="str">
        <f>IFERROR(IF(ISBLANK($D24),"",(INDEX('Unit Schedule (Year 2024)'!$A:$H,MATCH(TRIM('Course Map'!$D24),'Unit Schedule (Year 2024)'!$A:$A,0),MATCH('Course Map'!F$19,'Unit Schedule (Year 2024)'!$1:$1,0)))),"-")</f>
      </c>
      <c r="G24" s="45" t="str">
        <f>IFERROR(IF(ISBLANK($D24),"",(INDEX('Unit Schedule (Year 2024)'!$A:$H,MATCH(TRIM('Course Map'!$D24),'Unit Schedule (Year 2024)'!$A:$A,0),MATCH('Course Map'!G$19,'Unit Schedule (Year 2024)'!$1:$1,0)))),"-")</f>
      </c>
      <c r="H24" s="128" t="str">
        <f t="shared" si="0"/>
        <v/>
      </c>
      <c r="I24" s="136" t="str">
        <f>IF($H24="YES","refer to handbook",IF(ISBLANK(D24),"",IF(ISNUMBER(SEARCH($C$26,INDEX('Unit Schedule (Year 2024)'!$A:$H,MATCH(TRIM('Course Map'!D24),'Unit Schedule (Year 2024)'!$A:$A,0),4))),"Yes","No")))</f>
      </c>
      <c r="J24" s="78"/>
      <c r="K24" s="102"/>
    </row>
    <row r="25" spans="1:13" ht="17.100000000000001" customHeight="1" x14ac:dyDescent="0.2">
      <c r="A25" s="99"/>
      <c r="B25" s="87"/>
      <c r="C25" s="220"/>
      <c r="D25" s="178"/>
      <c r="E25" s="138" t="str">
        <f>IFERROR(IF(ISBLANK($D25),"",(INDEX('Unit Schedule (Year 2024)'!$A:$H,MATCH(TRIM('Course Map'!$D25),'Unit Schedule (Year 2024)'!$A:$A,0),MATCH('Course Map'!E$19,'Unit Schedule (Year 2024)'!$1:$1,0)))),"-")</f>
      </c>
      <c r="F25" s="48" t="str">
        <f>IFERROR(IF(ISBLANK($D25),"",(INDEX('Unit Schedule (Year 2024)'!$A:$H,MATCH(TRIM('Course Map'!$D25),'Unit Schedule (Year 2024)'!$A:$A,0),MATCH('Course Map'!F$19,'Unit Schedule (Year 2024)'!$1:$1,0)))),"-")</f>
      </c>
      <c r="G25" s="43" t="str">
        <f>IFERROR(IF(ISBLANK($D25),"",(INDEX('Unit Schedule (Year 2024)'!$A:$H,MATCH(TRIM('Course Map'!$D25),'Unit Schedule (Year 2024)'!$A:$A,0),MATCH('Course Map'!G$19,'Unit Schedule (Year 2024)'!$1:$1,0)))),"-")</f>
      </c>
      <c r="H25" s="129" t="str">
        <f t="shared" si="0"/>
        <v/>
      </c>
      <c r="I25" s="139" t="str">
        <f>IF($H25="YES","refer to handbook",IF(ISBLANK(D25),"",IF(ISNUMBER(SEARCH($C$26,INDEX('Unit Schedule (Year 2024)'!$A:$H,MATCH(TRIM('Course Map'!D25),'Unit Schedule (Year 2024)'!$A:$A,0),4))),"Yes","No")))</f>
      </c>
      <c r="J25" s="78"/>
      <c r="K25" s="102"/>
    </row>
    <row r="26" spans="1:13" ht="17.100000000000001" customHeight="1" x14ac:dyDescent="0.2">
      <c r="A26" s="99"/>
      <c r="B26" s="87"/>
      <c r="C26" s="221" t="str">
        <f>IF($D$10&lt;&gt;"Select Intake Semester",IF($D$10="February Intake","Semester 2",IF($D$10="July Intake","Semester 1","Semester 1")),"Please select semester")</f>
        <v>Please select semester</v>
      </c>
      <c r="D26" s="178"/>
      <c r="E26" s="138" t="str">
        <f>IFERROR(IF(ISBLANK($D26),"",(INDEX('Unit Schedule (Year 2024)'!$A:$H,MATCH(TRIM('Course Map'!$D26),'Unit Schedule (Year 2024)'!$A:$A,0),MATCH('Course Map'!E$19,'Unit Schedule (Year 2024)'!$1:$1,0)))),"-")</f>
      </c>
      <c r="F26" s="48" t="str">
        <f>IFERROR(IF(ISBLANK($D26),"",(INDEX('Unit Schedule (Year 2024)'!$A:$H,MATCH(TRIM('Course Map'!$D26),'Unit Schedule (Year 2024)'!$A:$A,0),MATCH('Course Map'!F$19,'Unit Schedule (Year 2024)'!$1:$1,0)))),"-")</f>
      </c>
      <c r="G26" s="43" t="str">
        <f>IFERROR(IF(ISBLANK($D26),"",(INDEX('Unit Schedule (Year 2024)'!$A:$H,MATCH(TRIM('Course Map'!$D26),'Unit Schedule (Year 2024)'!$A:$A,0),MATCH('Course Map'!G$19,'Unit Schedule (Year 2024)'!$1:$1,0)))),"-")</f>
      </c>
      <c r="H26" s="129" t="str">
        <f t="shared" si="0"/>
        <v/>
      </c>
      <c r="I26" s="139" t="str">
        <f>IF($H26="YES","refer to handbook",IF(ISBLANK(D26),"",IF(ISNUMBER(SEARCH($C$26,INDEX('Unit Schedule (Year 2024)'!$A:$H,MATCH(TRIM('Course Map'!D26),'Unit Schedule (Year 2024)'!$A:$A,0),4))),"Yes","No")))</f>
      </c>
      <c r="J26" s="78"/>
      <c r="K26" s="102"/>
    </row>
    <row r="27" spans="1:13" ht="17.100000000000001" customHeight="1" x14ac:dyDescent="0.2">
      <c r="A27" s="99"/>
      <c r="B27" s="87"/>
      <c r="C27" s="222"/>
      <c r="D27" s="179"/>
      <c r="E27" s="132" t="str">
        <f>IFERROR(IF(ISBLANK($D27),"",(INDEX('Unit Schedule (Year 2024)'!$A:$H,MATCH(TRIM('Course Map'!$D27),'Unit Schedule (Year 2024)'!$A:$A,0),MATCH('Course Map'!E$19,'Unit Schedule (Year 2024)'!$1:$1,0)))),"-")</f>
      </c>
      <c r="F27" s="49" t="str">
        <f>IFERROR(IF(ISBLANK($D27),"",(INDEX('Unit Schedule (Year 2024)'!$A:$H,MATCH(TRIM('Course Map'!$D27),'Unit Schedule (Year 2024)'!$A:$A,0),MATCH('Course Map'!F$19,'Unit Schedule (Year 2024)'!$1:$1,0)))),"-")</f>
      </c>
      <c r="G27" s="44" t="str">
        <f>IFERROR(IF(ISBLANK($D27),"",(INDEX('Unit Schedule (Year 2024)'!$A:$H,MATCH(TRIM('Course Map'!$D27),'Unit Schedule (Year 2024)'!$A:$A,0),MATCH('Course Map'!G$19,'Unit Schedule (Year 2024)'!$1:$1,0)))),"-")</f>
      </c>
      <c r="H27" s="130" t="str">
        <f t="shared" si="0"/>
        <v/>
      </c>
      <c r="I27" s="134" t="str">
        <f>IF($H27="YES","refer to handbook",IF(ISBLANK(D27),"",IF(ISNUMBER(SEARCH($C$26,INDEX('Unit Schedule (Year 2024)'!$A:$H,MATCH(TRIM('Course Map'!D27),'Unit Schedule (Year 2024)'!$A:$A,0),4))),"Yes","No")))</f>
      </c>
      <c r="J27" s="78"/>
      <c r="K27" s="102"/>
    </row>
    <row r="28" spans="1:13" ht="17.100000000000001" hidden="1" customHeight="1" x14ac:dyDescent="0.2">
      <c r="A28" s="99"/>
      <c r="B28" s="87"/>
      <c r="C28" s="247" t="str">
        <f>IF(AND($D$10&lt;&gt;"Select Intake Semester",$D$9&lt;&gt;"Select Intake Year"),IF($D$10="February Intake",$D$9+1,IF($D$10="July Intake",$D$9+1,$D$9+1)),"Select Intake Year")</f>
        <v>Select Intake Year</v>
      </c>
      <c r="D28" s="180"/>
      <c r="E28" s="42" t="str">
        <f>IFERROR(IF(ISBLANK($D28),"",(INDEX('Unit Schedule (Year 2024)'!$A:$H,MATCH(TRIM('Course Map'!$D28),'Unit Schedule (Year 2024)'!$A:$A,0),MATCH('Course Map'!E$19,'Unit Schedule (Year 2024)'!$1:$1,0)))),"-")</f>
      </c>
      <c r="F28" s="47" t="str">
        <f>IFERROR(IF(ISBLANK($D28),"",(INDEX('Unit Schedule (Year 2024)'!$A:$H,MATCH(TRIM('Course Map'!$D28),'Unit Schedule (Year 2024)'!$A:$A,0),MATCH('Course Map'!F$19,'Unit Schedule (Year 2024)'!$1:$1,0)))),"-")</f>
      </c>
      <c r="G28" s="42" t="str">
        <f>IFERROR(IF(ISBLANK($D28),"",(INDEX('Unit Schedule (Year 2024)'!$A:$H,MATCH(TRIM('Course Map'!$D28),'Unit Schedule (Year 2024)'!$A:$A,0),MATCH('Course Map'!G$19,'Unit Schedule (Year 2024)'!$1:$1,0)))),"-")</f>
      </c>
      <c r="H28" s="128" t="str">
        <f t="shared" si="0"/>
        <v/>
      </c>
      <c r="I28" s="145" t="str">
        <f>IF($H28="YES","refer to handbook",IF(ISBLANK(D28),"",IF(ISNUMBER(SEARCH($C$30,INDEX('Unit Schedule (Year 2024)'!$A:$H,MATCH(TRIM('Course Map'!D28),'Unit Schedule (Year 2024)'!$A:$A,0),4))),"Yes","No")))</f>
      </c>
      <c r="J28" s="78"/>
      <c r="K28" s="102"/>
    </row>
    <row r="29" spans="1:13" ht="17.100000000000001" hidden="1" customHeight="1" x14ac:dyDescent="0.2">
      <c r="A29" s="99"/>
      <c r="B29" s="87"/>
      <c r="C29" s="247"/>
      <c r="D29" s="181"/>
      <c r="E29" s="43" t="str">
        <f>IFERROR(IF(ISBLANK($D29),"",(INDEX('Unit Schedule (Year 2024)'!$A:$H,MATCH(TRIM('Course Map'!$D29),'Unit Schedule (Year 2024)'!$A:$A,0),MATCH('Course Map'!E$19,'Unit Schedule (Year 2024)'!$1:$1,0)))),"-")</f>
      </c>
      <c r="F29" s="48" t="str">
        <f>IFERROR(IF(ISBLANK($D29),"",(INDEX('Unit Schedule (Year 2024)'!$A:$H,MATCH(TRIM('Course Map'!$D29),'Unit Schedule (Year 2024)'!$A:$A,0),MATCH('Course Map'!F$19,'Unit Schedule (Year 2024)'!$1:$1,0)))),"-")</f>
      </c>
      <c r="G29" s="43" t="str">
        <f>IFERROR(IF(ISBLANK($D29),"",(INDEX('Unit Schedule (Year 2024)'!$A:$H,MATCH(TRIM('Course Map'!$D29),'Unit Schedule (Year 2024)'!$A:$A,0),MATCH('Course Map'!G$19,'Unit Schedule (Year 2024)'!$1:$1,0)))),"-")</f>
      </c>
      <c r="H29" s="129" t="str">
        <f t="shared" si="0"/>
        <v/>
      </c>
      <c r="I29" s="139" t="str">
        <f>IF($H29="YES","refer to handbook",IF(ISBLANK(D29),"",IF(ISNUMBER(SEARCH($C$30,INDEX('Unit Schedule (Year 2024)'!$A:$H,MATCH(TRIM('Course Map'!D29),'Unit Schedule (Year 2024)'!$A:$A,0),4))),"Yes","No")))</f>
      </c>
      <c r="J29" s="78"/>
      <c r="K29" s="102"/>
    </row>
    <row r="30" spans="1:13" ht="17.100000000000001" hidden="1" customHeight="1" x14ac:dyDescent="0.2">
      <c r="A30" s="99"/>
      <c r="B30" s="87"/>
      <c r="C30" s="264" t="str">
        <f>IF($D$10&lt;&gt;"Select Intake Semester",IF($D$10="February Intake","Semester 1",IF($D$10="July Intake","Semester 2","Semester 2")),"Please select semester")</f>
        <v>Please select semester</v>
      </c>
      <c r="D30" s="181"/>
      <c r="E30" s="43" t="str">
        <f>IFERROR(IF(ISBLANK($D30),"",(INDEX('Unit Schedule (Year 2024)'!$A:$H,MATCH(TRIM('Course Map'!$D30),'Unit Schedule (Year 2024)'!$A:$A,0),MATCH('Course Map'!E$19,'Unit Schedule (Year 2024)'!$1:$1,0)))),"-")</f>
      </c>
      <c r="F30" s="48" t="str">
        <f>IFERROR(IF(ISBLANK($D30),"",(INDEX('Unit Schedule (Year 2024)'!$A:$H,MATCH(TRIM('Course Map'!$D30),'Unit Schedule (Year 2024)'!$A:$A,0),MATCH('Course Map'!F$19,'Unit Schedule (Year 2024)'!$1:$1,0)))),"-")</f>
      </c>
      <c r="G30" s="43" t="str">
        <f>IFERROR(IF(ISBLANK($D30),"",(INDEX('Unit Schedule (Year 2024)'!$A:$H,MATCH(TRIM('Course Map'!$D30),'Unit Schedule (Year 2024)'!$A:$A,0),MATCH('Course Map'!G$19,'Unit Schedule (Year 2024)'!$1:$1,0)))),"-")</f>
      </c>
      <c r="H30" s="129" t="str">
        <f t="shared" si="0"/>
        <v/>
      </c>
      <c r="I30" s="139" t="str">
        <f>IF($H30="YES","refer to handbook",IF(ISBLANK(D30),"",IF(ISNUMBER(SEARCH($C$30,INDEX('Unit Schedule (Year 2024)'!$A:$H,MATCH(TRIM('Course Map'!D30),'Unit Schedule (Year 2024)'!$A:$A,0),4))),"Yes","No")))</f>
      </c>
      <c r="J30" s="78"/>
      <c r="K30" s="102"/>
    </row>
    <row r="31" spans="1:13" ht="17.100000000000001" hidden="1" customHeight="1" x14ac:dyDescent="0.2">
      <c r="A31" s="99"/>
      <c r="B31" s="87"/>
      <c r="C31" s="264"/>
      <c r="D31" s="182"/>
      <c r="E31" s="46" t="str">
        <f>IFERROR(IF(ISBLANK($D31),"",(INDEX('Unit Schedule (Year 2024)'!$A:$H,MATCH(TRIM('Course Map'!$D31),'Unit Schedule (Year 2024)'!$A:$A,0),MATCH('Course Map'!E$19,'Unit Schedule (Year 2024)'!$1:$1,0)))),"-")</f>
      </c>
      <c r="F31" s="51" t="str">
        <f>IFERROR(IF(ISBLANK($D31),"",(INDEX('Unit Schedule (Year 2024)'!$A:$H,MATCH(TRIM('Course Map'!$D31),'Unit Schedule (Year 2024)'!$A:$A,0),MATCH('Course Map'!F$19,'Unit Schedule (Year 2024)'!$1:$1,0)))),"-")</f>
      </c>
      <c r="G31" s="46" t="str">
        <f>IFERROR(IF(ISBLANK($D31),"",(INDEX('Unit Schedule (Year 2024)'!$A:$H,MATCH(TRIM('Course Map'!$D31),'Unit Schedule (Year 2024)'!$A:$A,0),MATCH('Course Map'!G$19,'Unit Schedule (Year 2024)'!$1:$1,0)))),"-")</f>
      </c>
      <c r="H31" s="130" t="str">
        <f t="shared" si="0"/>
        <v/>
      </c>
      <c r="I31" s="146" t="str">
        <f>IF($H31="YES","refer to handbook",IF(ISBLANK(D31),"",IF(ISNUMBER(SEARCH($C$30,INDEX('Unit Schedule (Year 2024)'!$A:$H,MATCH(TRIM('Course Map'!D31),'Unit Schedule (Year 2024)'!$A:$A,0),4))),"Yes","No")))</f>
      </c>
      <c r="J31" s="78"/>
      <c r="K31" s="102"/>
    </row>
    <row r="32" spans="1:13" ht="17.100000000000001" hidden="1" customHeight="1" x14ac:dyDescent="0.2">
      <c r="A32" s="99"/>
      <c r="B32" s="87"/>
      <c r="C32" s="249" t="str">
        <f>IF(AND($D$10&lt;&gt;"Select Intake Semester",$D$9&lt;&gt;"Select Intake Year"),IF($D$10="February Intake",$D$9+1,IF($D$10="July Intake",$D$9+2,$D$9+2)),"Select Intake Year")</f>
        <v>Select Intake Year</v>
      </c>
      <c r="D32" s="183"/>
      <c r="E32" s="42" t="str">
        <f>IFERROR(IF(ISBLANK($D32),"",(INDEX('Unit Schedule (Year 2024)'!$A:$H,MATCH(TRIM('Course Map'!$D32),'Unit Schedule (Year 2024)'!$A:$A,0),MATCH('Course Map'!E$19,'Unit Schedule (Year 2024)'!$1:$1,0)))),"-")</f>
      </c>
      <c r="F32" s="47" t="str">
        <f>IFERROR(IF(ISBLANK($D32),"",(INDEX('Unit Schedule (Year 2024)'!$A:$H,MATCH(TRIM('Course Map'!$D32),'Unit Schedule (Year 2024)'!$A:$A,0),MATCH('Course Map'!F$19,'Unit Schedule (Year 2024)'!$1:$1,0)))),"-")</f>
      </c>
      <c r="G32" s="42" t="str">
        <f>IFERROR(IF(ISBLANK($D32),"",(INDEX('Unit Schedule (Year 2024)'!$A:$H,MATCH(TRIM('Course Map'!$D32),'Unit Schedule (Year 2024)'!$A:$A,0),MATCH('Course Map'!G$19,'Unit Schedule (Year 2024)'!$1:$1,0)))),"-")</f>
      </c>
      <c r="H32" s="128" t="str">
        <f t="shared" si="0"/>
        <v/>
      </c>
      <c r="I32" s="145" t="str">
        <f>IF($H32="YES","refer to handbook",IF(ISBLANK(D32),"",IF(ISNUMBER(SEARCH($C$34,INDEX('Unit Schedule (Year 2024)'!$A:$H,MATCH(TRIM('Course Map'!D32),'Unit Schedule (Year 2024)'!$A:$A,0),4))),"Yes","No")))</f>
      </c>
      <c r="J32" s="78"/>
      <c r="K32" s="102"/>
    </row>
    <row r="33" spans="1:11" ht="17.100000000000001" hidden="1" customHeight="1" x14ac:dyDescent="0.2">
      <c r="A33" s="99"/>
      <c r="B33" s="87"/>
      <c r="C33" s="220"/>
      <c r="D33" s="181"/>
      <c r="E33" s="43" t="str">
        <f>IFERROR(IF(ISBLANK($D33),"",(INDEX('Unit Schedule (Year 2024)'!$A:$H,MATCH(TRIM('Course Map'!$D33),'Unit Schedule (Year 2024)'!$A:$A,0),MATCH('Course Map'!E$19,'Unit Schedule (Year 2024)'!$1:$1,0)))),"-")</f>
      </c>
      <c r="F33" s="48" t="str">
        <f>IFERROR(IF(ISBLANK($D33),"",(INDEX('Unit Schedule (Year 2024)'!$A:$H,MATCH(TRIM('Course Map'!$D33),'Unit Schedule (Year 2024)'!$A:$A,0),MATCH('Course Map'!F$19,'Unit Schedule (Year 2024)'!$1:$1,0)))),"-")</f>
      </c>
      <c r="G33" s="43" t="str">
        <f>IFERROR(IF(ISBLANK($D33),"",(INDEX('Unit Schedule (Year 2024)'!$A:$H,MATCH(TRIM('Course Map'!$D33),'Unit Schedule (Year 2024)'!$A:$A,0),MATCH('Course Map'!G$19,'Unit Schedule (Year 2024)'!$1:$1,0)))),"-")</f>
      </c>
      <c r="H33" s="129" t="str">
        <f t="shared" si="0"/>
        <v/>
      </c>
      <c r="I33" s="139" t="str">
        <f>IF($H33="YES","refer to handbook",IF(ISBLANK(D33),"",IF(ISNUMBER(SEARCH($C$34,INDEX('Unit Schedule (Year 2024)'!$A:$H,MATCH(TRIM('Course Map'!D33),'Unit Schedule (Year 2024)'!$A:$A,0),4))),"Yes","No")))</f>
      </c>
      <c r="J33" s="78"/>
      <c r="K33" s="102"/>
    </row>
    <row r="34" spans="1:11" ht="17.100000000000001" hidden="1" customHeight="1" x14ac:dyDescent="0.2">
      <c r="A34" s="99"/>
      <c r="B34" s="87"/>
      <c r="C34" s="221" t="str">
        <f>IF($D$10&lt;&gt;"Select Intake Semester",IF($D$10="February Intake","Semester 2",IF($D$10="July Intake","Semester 1","Semester 1")),"Please select semester")</f>
        <v>Please select semester</v>
      </c>
      <c r="D34" s="181"/>
      <c r="E34" s="43" t="str">
        <f>IFERROR(IF(ISBLANK($D34),"",(INDEX('Unit Schedule (Year 2024)'!$A:$H,MATCH(TRIM('Course Map'!$D34),'Unit Schedule (Year 2024)'!$A:$A,0),MATCH('Course Map'!E$19,'Unit Schedule (Year 2024)'!$1:$1,0)))),"-")</f>
      </c>
      <c r="F34" s="48" t="str">
        <f>IFERROR(IF(ISBLANK($D34),"",(INDEX('Unit Schedule (Year 2024)'!$A:$H,MATCH(TRIM('Course Map'!$D34),'Unit Schedule (Year 2024)'!$A:$A,0),MATCH('Course Map'!F$19,'Unit Schedule (Year 2024)'!$1:$1,0)))),"-")</f>
      </c>
      <c r="G34" s="43" t="str">
        <f>IFERROR(IF(ISBLANK($D34),"",(INDEX('Unit Schedule (Year 2024)'!$A:$H,MATCH(TRIM('Course Map'!$D34),'Unit Schedule (Year 2024)'!$A:$A,0),MATCH('Course Map'!G$19,'Unit Schedule (Year 2024)'!$1:$1,0)))),"-")</f>
      </c>
      <c r="H34" s="129" t="str">
        <f t="shared" si="0"/>
        <v/>
      </c>
      <c r="I34" s="139" t="str">
        <f>IF($H34="YES","refer to handbook",IF(ISBLANK(D34),"",IF(ISNUMBER(SEARCH($C$34,INDEX('Unit Schedule (Year 2024)'!$A:$H,MATCH(TRIM('Course Map'!D34),'Unit Schedule (Year 2024)'!$A:$A,0),4))),"Yes","No")))</f>
      </c>
      <c r="J34" s="78"/>
      <c r="K34" s="102"/>
    </row>
    <row r="35" spans="1:11" ht="17.100000000000001" hidden="1" customHeight="1" x14ac:dyDescent="0.2">
      <c r="A35" s="99"/>
      <c r="B35" s="87"/>
      <c r="C35" s="248"/>
      <c r="D35" s="184"/>
      <c r="E35" s="44" t="str">
        <f>IFERROR(IF(ISBLANK($D35),"",(INDEX('Unit Schedule (Year 2024)'!$A:$H,MATCH(TRIM('Course Map'!$D35),'Unit Schedule (Year 2024)'!$A:$A,0),MATCH('Course Map'!E$19,'Unit Schedule (Year 2024)'!$1:$1,0)))),"-")</f>
      </c>
      <c r="F35" s="49" t="str">
        <f>IFERROR(IF(ISBLANK($D35),"",(INDEX('Unit Schedule (Year 2024)'!$A:$H,MATCH(TRIM('Course Map'!$D35),'Unit Schedule (Year 2024)'!$A:$A,0),MATCH('Course Map'!F$19,'Unit Schedule (Year 2024)'!$1:$1,0)))),"-")</f>
      </c>
      <c r="G35" s="44" t="str">
        <f>IFERROR(IF(ISBLANK($D35),"",(INDEX('Unit Schedule (Year 2024)'!$A:$H,MATCH(TRIM('Course Map'!$D35),'Unit Schedule (Year 2024)'!$A:$A,0),MATCH('Course Map'!G$19,'Unit Schedule (Year 2024)'!$1:$1,0)))),"-")</f>
      </c>
      <c r="H35" s="130" t="str">
        <f t="shared" si="0"/>
        <v/>
      </c>
      <c r="I35" s="134" t="str">
        <f>IF($H35="YES","refer to handbook",IF(ISBLANK(D35),"",IF(ISNUMBER(SEARCH($C$34,INDEX('Unit Schedule (Year 2024)'!$A:$H,MATCH(TRIM('Course Map'!D35),'Unit Schedule (Year 2024)'!$A:$A,0),4))),"Yes","No")))</f>
      </c>
      <c r="J35" s="78"/>
      <c r="K35" s="102"/>
    </row>
    <row r="36" spans="1:11" s="57" customFormat="1" ht="16.5" customHeight="1" x14ac:dyDescent="0.2">
      <c r="A36" s="99"/>
      <c r="B36" s="87"/>
      <c r="C36" s="4"/>
      <c r="D36" s="4"/>
      <c r="E36" s="4"/>
      <c r="F36" s="4"/>
      <c r="G36" s="4"/>
      <c r="H36" s="4"/>
      <c r="I36" s="4"/>
      <c r="J36" s="78"/>
      <c r="K36" s="102"/>
    </row>
    <row r="37" spans="1:11" s="57" customFormat="1" ht="16.5" customHeight="1" x14ac:dyDescent="0.2">
      <c r="A37" s="99"/>
      <c r="B37" s="87"/>
      <c r="C37" s="4"/>
      <c r="D37" s="4"/>
      <c r="E37" s="4"/>
      <c r="F37" s="4"/>
      <c r="G37" s="4"/>
      <c r="H37" s="4"/>
      <c r="I37" s="4"/>
      <c r="J37" s="78"/>
      <c r="K37" s="102"/>
    </row>
    <row r="38" spans="1:11" s="57" customFormat="1" ht="16.5" customHeight="1" x14ac:dyDescent="0.2">
      <c r="A38" s="99"/>
      <c r="B38" s="87"/>
      <c r="C38" s="4"/>
      <c r="D38" s="4"/>
      <c r="E38" s="4"/>
      <c r="F38" s="4"/>
      <c r="G38" s="4"/>
      <c r="H38" s="4"/>
      <c r="I38" s="4"/>
      <c r="J38" s="78"/>
      <c r="K38" s="102"/>
    </row>
    <row r="39" spans="1:11" s="57" customFormat="1" ht="16.5" customHeight="1" x14ac:dyDescent="0.2">
      <c r="A39" s="99"/>
      <c r="B39" s="87"/>
      <c r="C39" s="79" t="s">
        <v>40</v>
      </c>
      <c r="D39" s="5"/>
      <c r="E39" s="5"/>
      <c r="F39" s="5"/>
      <c r="G39" s="5"/>
      <c r="H39" s="4"/>
      <c r="I39" s="4"/>
      <c r="J39" s="78"/>
      <c r="K39" s="102"/>
    </row>
    <row r="40" spans="1:11" ht="17.100000000000001" hidden="1" customHeight="1" x14ac:dyDescent="0.2">
      <c r="A40" s="99"/>
      <c r="B40" s="83"/>
      <c r="C40" s="151" t="s">
        <v>43</v>
      </c>
      <c r="D40" s="62"/>
      <c r="E40" s="42" t="str">
        <f>IFERROR(IF(ISBLANK($D40),"",(INDEX('Unit Schedule (Year 2024)'!$A:$H,MATCH(TRIM('Course Map'!$D40),'Unit Schedule (Year 2024)'!$A:$A,0),MATCH('Course Map'!E$19,'Unit Schedule (Year 2024)'!$1:$1,0)))),"-")</f>
      </c>
      <c r="F40" s="47" t="str">
        <f>IFERROR(IF(ISBLANK($D40),"",(INDEX('Unit Schedule (Year 2024)'!$A:$H,MATCH(TRIM('Course Map'!$D40),'Unit Schedule (Year 2024)'!$A:$A,0),MATCH('Course Map'!F$19,'Unit Schedule (Year 2024)'!$1:$1,0)))),"-")</f>
      </c>
      <c r="G40" s="131" t="str">
        <f>IFERROR(IF(ISBLANK($D40),"",(INDEX('Unit Schedule (Year 2024)'!$A:$H,MATCH(TRIM('Course Map'!$D40),'Unit Schedule (Year 2024)'!$A:$A,0),MATCH('Course Map'!G$19,'Unit Schedule (Year 2024)'!$1:$1,0)))),"-")</f>
      </c>
      <c r="H40" s="128" t="str">
        <f t="shared" ref="H40:H51" si="1">IF(ISBLANK(D40),"",IF(AND(E40="-",F40="-",G40="-",OR(AND(LEN(TRIM(D40))=7,MID(TRIM(D40),4,1)="4"),AND(LEN(TRIM(D40))=7,MID(TRIM(D40),4,1)="5"))),"Additional","-"))</f>
      </c>
      <c r="I40" s="133" t="str">
        <f>IF($H40="YES","refer to handbook",IF(ISBLANK(D40),"",IF(ISNUMBER(SEARCH($C$41,INDEX('Unit Schedule (Year 2024)'!$A:$H,MATCH(TRIM('Course Map'!D40),'Unit Schedule (Year 2024)'!$A:$A,0),4))),"Yes","No")))</f>
      </c>
      <c r="J40" s="78"/>
      <c r="K40" s="102"/>
    </row>
    <row r="41" spans="1:11" ht="17.100000000000001" hidden="1" customHeight="1" x14ac:dyDescent="0.2">
      <c r="A41" s="99"/>
      <c r="B41" s="83"/>
      <c r="C41" s="152" t="s">
        <v>48</v>
      </c>
      <c r="D41" s="64"/>
      <c r="E41" s="44" t="str">
        <f>IFERROR(IF(ISBLANK($D41),"",(INDEX('Unit Schedule (Year 2024)'!$A:$H,MATCH(TRIM('Course Map'!$D41),'Unit Schedule (Year 2024)'!$A:$A,0),MATCH('Course Map'!E$19,'Unit Schedule (Year 2024)'!$1:$1,0)))),"-")</f>
      </c>
      <c r="F41" s="49" t="str">
        <f>IFERROR(IF(ISBLANK($D41),"",(INDEX('Unit Schedule (Year 2024)'!$A:$H,MATCH(TRIM('Course Map'!$D41),'Unit Schedule (Year 2024)'!$A:$A,0),MATCH('Course Map'!F$19,'Unit Schedule (Year 2024)'!$1:$1,0)))),"-")</f>
      </c>
      <c r="G41" s="132" t="str">
        <f>IFERROR(IF(ISBLANK($D41),"",(INDEX('Unit Schedule (Year 2024)'!$A:$H,MATCH(TRIM('Course Map'!$D41),'Unit Schedule (Year 2024)'!$A:$A,0),MATCH('Course Map'!G$19,'Unit Schedule (Year 2024)'!$1:$1,0)))),"-")</f>
      </c>
      <c r="H41" s="130" t="str">
        <f t="shared" si="1"/>
        <v/>
      </c>
      <c r="I41" s="134" t="str">
        <f>IF($H41="YES","refer to handbook",IF(ISBLANK(D41),"",IF(ISNUMBER(SEARCH($C$41,INDEX('Unit Schedule (Year 2024)'!$A:$H,MATCH(TRIM('Course Map'!D41),'Unit Schedule (Year 2024)'!$A:$A,0),4))),"Yes","No")))</f>
      </c>
      <c r="J41" s="78"/>
      <c r="K41" s="102"/>
    </row>
    <row r="42" spans="1:11" ht="17.100000000000001" hidden="1" customHeight="1" x14ac:dyDescent="0.2">
      <c r="A42" s="99"/>
      <c r="B42" s="83"/>
      <c r="C42" s="157" t="s">
        <v>43</v>
      </c>
      <c r="D42" s="65"/>
      <c r="E42" s="45" t="str">
        <f>IFERROR(IF(ISBLANK($D42),"",(INDEX('Unit Schedule (Year 2024)'!$A:$H,MATCH(TRIM('Course Map'!$D42),'Unit Schedule (Year 2024)'!$A:$A,0),MATCH('Course Map'!E$19,'Unit Schedule (Year 2024)'!$1:$1,0)))),"-")</f>
      </c>
      <c r="F42" s="50" t="str">
        <f>IFERROR(IF(ISBLANK($D42),"",(INDEX('Unit Schedule (Year 2024)'!$A:$H,MATCH(TRIM('Course Map'!$D42),'Unit Schedule (Year 2024)'!$A:$A,0),MATCH('Course Map'!F$19,'Unit Schedule (Year 2024)'!$1:$1,0)))),"-")</f>
      </c>
      <c r="G42" s="135" t="str">
        <f>IFERROR(IF(ISBLANK($D42),"",(INDEX('Unit Schedule (Year 2024)'!$A:$H,MATCH(TRIM('Course Map'!$D42),'Unit Schedule (Year 2024)'!$A:$A,0),MATCH('Course Map'!G$19,'Unit Schedule (Year 2024)'!$1:$1,0)))),"-")</f>
      </c>
      <c r="H42" s="128" t="str">
        <f t="shared" si="1"/>
        <v/>
      </c>
      <c r="I42" s="136" t="str">
        <f>IF($H42="YES","refer to handbook",IF(ISBLANK(D42),"",IF(ISNUMBER(SEARCH($C$43,INDEX('Unit Schedule (Year 2024)'!$A:$H,MATCH(TRIM('Course Map'!D42),'Unit Schedule (Year 2024)'!$A:$A,0),4))),"Yes","No")))</f>
      </c>
      <c r="J42" s="78"/>
      <c r="K42" s="102"/>
    </row>
    <row r="43" spans="1:11" ht="17.100000000000001" hidden="1" customHeight="1" x14ac:dyDescent="0.2">
      <c r="A43" s="99"/>
      <c r="B43" s="83"/>
      <c r="C43" s="158" t="s">
        <v>48</v>
      </c>
      <c r="D43" s="64"/>
      <c r="E43" s="44" t="str">
        <f>IFERROR(IF(ISBLANK($D43),"",(INDEX('Unit Schedule (Year 2024)'!$A:$H,MATCH(TRIM('Course Map'!$D43),'Unit Schedule (Year 2024)'!$A:$A,0),MATCH('Course Map'!E$19,'Unit Schedule (Year 2024)'!$1:$1,0)))),"-")</f>
      </c>
      <c r="F43" s="49" t="str">
        <f>IFERROR(IF(ISBLANK($D43),"",(INDEX('Unit Schedule (Year 2024)'!$A:$H,MATCH(TRIM('Course Map'!$D43),'Unit Schedule (Year 2024)'!$A:$A,0),MATCH('Course Map'!F$19,'Unit Schedule (Year 2024)'!$1:$1,0)))),"-")</f>
      </c>
      <c r="G43" s="132" t="str">
        <f>IFERROR(IF(ISBLANK($D43),"",(INDEX('Unit Schedule (Year 2024)'!$A:$H,MATCH(TRIM('Course Map'!$D43),'Unit Schedule (Year 2024)'!$A:$A,0),MATCH('Course Map'!G$19,'Unit Schedule (Year 2024)'!$1:$1,0)))),"-")</f>
      </c>
      <c r="H43" s="130" t="str">
        <f t="shared" si="1"/>
        <v/>
      </c>
      <c r="I43" s="134" t="str">
        <f>IF($H43="YES","refer to handbook",IF(ISBLANK(D43),"",IF(ISNUMBER(SEARCH($C$43,INDEX('Unit Schedule (Year 2024)'!$A:$H,MATCH(TRIM('Course Map'!D43),'Unit Schedule (Year 2024)'!$A:$A,0),4))),"Yes","No")))</f>
      </c>
      <c r="J43" s="78"/>
      <c r="K43" s="102"/>
    </row>
    <row r="44" spans="1:11" s="57" customFormat="1" ht="17.100000000000001" customHeight="1" x14ac:dyDescent="0.2">
      <c r="A44" s="99"/>
      <c r="B44" s="87"/>
      <c r="C44" s="259" t="s">
        <v>43</v>
      </c>
      <c r="D44" s="74"/>
      <c r="E44" s="58" t="str">
        <f>IFERROR(IF(ISBLANK($D44),"",(INDEX('Unit Schedule (Year 2024)'!$A:$H,MATCH(TRIM('Course Map'!$D44),'Unit Schedule (Year 2024)'!$A:$A,0),MATCH('Course Map'!E$19,'Unit Schedule (Year 2024)'!$1:$1,0)))),"-")</f>
      </c>
      <c r="F44" s="59" t="str">
        <f>IFERROR(IF(ISBLANK($D44),"",(INDEX('Unit Schedule (Year 2024)'!$A:$H,MATCH(TRIM('Course Map'!$D44),'Unit Schedule (Year 2024)'!$A:$A,0),MATCH('Course Map'!F$19,'Unit Schedule (Year 2024)'!$1:$1,0)))),"-")</f>
      </c>
      <c r="G44" s="137" t="str">
        <f>IFERROR(IF(ISBLANK($D44),"",(INDEX('Unit Schedule (Year 2024)'!$A:$H,MATCH(TRIM('Course Map'!$D44),'Unit Schedule (Year 2024)'!$A:$A,0),MATCH('Course Map'!G$19,'Unit Schedule (Year 2024)'!$1:$1,0)))),"-")</f>
      </c>
      <c r="H44" s="128" t="str">
        <f t="shared" si="1"/>
        <v/>
      </c>
      <c r="I44" s="133" t="str">
        <f>IF($H44="YES","refer to handbook",IF(ISBLANK(D44),"",IF(ISNUMBER(SEARCH(C46,INDEX('Unit Schedule (Year 2024)'!$A:$H,MATCH(TRIM('Course Map'!D44),'Unit Schedule (Year 2024)'!$A:$A,0),4))),"Yes","No")))</f>
      </c>
      <c r="J44" s="78"/>
      <c r="K44" s="102"/>
    </row>
    <row r="45" spans="1:11" s="57" customFormat="1" ht="17.100000000000001" customHeight="1" x14ac:dyDescent="0.2">
      <c r="A45" s="99"/>
      <c r="B45" s="87"/>
      <c r="C45" s="260"/>
      <c r="D45" s="63"/>
      <c r="E45" s="43" t="str">
        <f>IFERROR(IF(ISBLANK($D45),"",(INDEX('Unit Schedule (Year 2024)'!$A:$H,MATCH(TRIM('Course Map'!$D45),'Unit Schedule (Year 2024)'!$A:$A,0),MATCH('Course Map'!E$19,'Unit Schedule (Year 2024)'!$1:$1,0)))),"-")</f>
      </c>
      <c r="F45" s="48" t="str">
        <f>IFERROR(IF(ISBLANK($D45),"",(INDEX('Unit Schedule (Year 2024)'!$A:$H,MATCH(TRIM('Course Map'!$D45),'Unit Schedule (Year 2024)'!$A:$A,0),MATCH('Course Map'!F$19,'Unit Schedule (Year 2024)'!$1:$1,0)))),"-")</f>
      </c>
      <c r="G45" s="138" t="str">
        <f>IFERROR(IF(ISBLANK($D45),"",(INDEX('Unit Schedule (Year 2024)'!$A:$H,MATCH(TRIM('Course Map'!$D45),'Unit Schedule (Year 2024)'!$A:$A,0),MATCH('Course Map'!G$19,'Unit Schedule (Year 2024)'!$1:$1,0)))),"-")</f>
      </c>
      <c r="H45" s="129" t="str">
        <f t="shared" si="1"/>
        <v/>
      </c>
      <c r="I45" s="139" t="str">
        <f>IF($H45="YES","refer to handbook",IF(ISBLANK(D45),"",IF(ISNUMBER(SEARCH(C46,INDEX('Unit Schedule (Year 2024)'!$A:$H,MATCH(TRIM('Course Map'!D45),'Unit Schedule (Year 2024)'!$A:$A,0),4))),"Yes","No")))</f>
      </c>
      <c r="J45" s="78"/>
      <c r="K45" s="102"/>
    </row>
    <row r="46" spans="1:11" s="57" customFormat="1" ht="17.100000000000001" customHeight="1" x14ac:dyDescent="0.2">
      <c r="A46" s="99"/>
      <c r="B46" s="87"/>
      <c r="C46" s="265" t="s">
        <v>44</v>
      </c>
      <c r="D46" s="63"/>
      <c r="E46" s="43" t="str">
        <f>IFERROR(IF(ISBLANK($D46),"",(INDEX('Unit Schedule (Year 2024)'!$A:$H,MATCH(TRIM('Course Map'!$D46),'Unit Schedule (Year 2024)'!$A:$A,0),MATCH('Course Map'!E$19,'Unit Schedule (Year 2024)'!$1:$1,0)))),"-")</f>
      </c>
      <c r="F46" s="48" t="str">
        <f>IFERROR(IF(ISBLANK($D46),"",(INDEX('Unit Schedule (Year 2024)'!$A:$H,MATCH(TRIM('Course Map'!$D46),'Unit Schedule (Year 2024)'!$A:$A,0),MATCH('Course Map'!F$19,'Unit Schedule (Year 2024)'!$1:$1,0)))),"-")</f>
      </c>
      <c r="G46" s="138" t="str">
        <f>IFERROR(IF(ISBLANK($D46),"",(INDEX('Unit Schedule (Year 2024)'!$A:$H,MATCH(TRIM('Course Map'!$D46),'Unit Schedule (Year 2024)'!$A:$A,0),MATCH('Course Map'!G$19,'Unit Schedule (Year 2024)'!$1:$1,0)))),"-")</f>
      </c>
      <c r="H46" s="129" t="str">
        <f t="shared" si="1"/>
        <v/>
      </c>
      <c r="I46" s="139" t="str">
        <f>IF($H46="YES","refer to handbook",IF(ISBLANK(D46),"",IF(ISNUMBER(SEARCH(C46,INDEX('Unit Schedule (Year 2024)'!$A:$H,MATCH(TRIM('Course Map'!D46),'Unit Schedule (Year 2024)'!$A:$A,0),4))),"Yes","No")))</f>
      </c>
      <c r="J46" s="78"/>
      <c r="K46" s="102"/>
    </row>
    <row r="47" spans="1:11" s="57" customFormat="1" ht="17.100000000000001" customHeight="1" x14ac:dyDescent="0.2">
      <c r="A47" s="99"/>
      <c r="B47" s="87"/>
      <c r="C47" s="266"/>
      <c r="D47" s="64"/>
      <c r="E47" s="44" t="str">
        <f>IFERROR(IF(ISBLANK($D47),"",(INDEX('Unit Schedule (Year 2024)'!$A:$H,MATCH(TRIM('Course Map'!$D47),'Unit Schedule (Year 2024)'!$A:$A,0),MATCH('Course Map'!E$19,'Unit Schedule (Year 2024)'!$1:$1,0)))),"-")</f>
      </c>
      <c r="F47" s="49" t="str">
        <f>IFERROR(IF(ISBLANK($D47),"",(INDEX('Unit Schedule (Year 2024)'!$A:$H,MATCH(TRIM('Course Map'!$D47),'Unit Schedule (Year 2024)'!$A:$A,0),MATCH('Course Map'!F$19,'Unit Schedule (Year 2024)'!$1:$1,0)))),"-")</f>
      </c>
      <c r="G47" s="132" t="str">
        <f>IFERROR(IF(ISBLANK($D47),"",(INDEX('Unit Schedule (Year 2024)'!$A:$H,MATCH(TRIM('Course Map'!$D47),'Unit Schedule (Year 2024)'!$A:$A,0),MATCH('Course Map'!G$19,'Unit Schedule (Year 2024)'!$1:$1,0)))),"-")</f>
      </c>
      <c r="H47" s="130" t="str">
        <f t="shared" si="1"/>
        <v/>
      </c>
      <c r="I47" s="134" t="str">
        <f>IF($H47="YES","refer to handbook",IF(ISBLANK(D47),"",IF(ISNUMBER(SEARCH(C46,INDEX('Unit Schedule (Year 2024)'!$A:$H,MATCH(TRIM('Course Map'!D47),'Unit Schedule (Year 2024)'!$A:$A,0),4))),"Yes","No")))</f>
      </c>
      <c r="J47" s="78"/>
      <c r="K47" s="102"/>
    </row>
    <row r="48" spans="1:11" s="57" customFormat="1" ht="17.100000000000001" customHeight="1" x14ac:dyDescent="0.2">
      <c r="A48" s="99"/>
      <c r="B48" s="87"/>
      <c r="C48" s="267" t="s">
        <v>43</v>
      </c>
      <c r="D48" s="62"/>
      <c r="E48" s="42" t="str">
        <f>IFERROR(IF(ISBLANK($D48),"",(INDEX('Unit Schedule (Year 2024)'!$A:$H,MATCH(TRIM('Course Map'!$D48),'Unit Schedule (Year 2024)'!$A:$A,0),MATCH('Course Map'!E$19,'Unit Schedule (Year 2024)'!$1:$1,0)))),"-")</f>
      </c>
      <c r="F48" s="47" t="str">
        <f>IFERROR(IF(ISBLANK($D48),"",(INDEX('Unit Schedule (Year 2024)'!$A:$H,MATCH(TRIM('Course Map'!$D48),'Unit Schedule (Year 2024)'!$A:$A,0),MATCH('Course Map'!F$19,'Unit Schedule (Year 2024)'!$1:$1,0)))),"-")</f>
      </c>
      <c r="G48" s="131" t="str">
        <f>IFERROR(IF(ISBLANK($D48),"",(INDEX('Unit Schedule (Year 2024)'!$A:$H,MATCH(TRIM('Course Map'!$D48),'Unit Schedule (Year 2024)'!$A:$A,0),MATCH('Course Map'!G$19,'Unit Schedule (Year 2024)'!$1:$1,0)))),"-")</f>
      </c>
      <c r="H48" s="128" t="str">
        <f t="shared" si="1"/>
        <v/>
      </c>
      <c r="I48" s="145" t="str">
        <f>IF($H48="YES","refer to handbook",IF(ISBLANK(D48),"",IF(ISNUMBER(SEARCH(C50,INDEX('Unit Schedule (Year 2024)'!$A:$H,MATCH(TRIM('Course Map'!D48),'Unit Schedule (Year 2024)'!$A:$A,0),4))),"Yes","No")))</f>
      </c>
      <c r="J48" s="78"/>
      <c r="K48" s="102"/>
    </row>
    <row r="49" spans="1:11" s="57" customFormat="1" ht="17.100000000000001" customHeight="1" x14ac:dyDescent="0.2">
      <c r="A49" s="99"/>
      <c r="B49" s="87"/>
      <c r="C49" s="267"/>
      <c r="D49" s="63"/>
      <c r="E49" s="43" t="str">
        <f>IFERROR(IF(ISBLANK($D49),"",(INDEX('Unit Schedule (Year 2024)'!$A:$H,MATCH(TRIM('Course Map'!$D49),'Unit Schedule (Year 2024)'!$A:$A,0),MATCH('Course Map'!E$19,'Unit Schedule (Year 2024)'!$1:$1,0)))),"-")</f>
      </c>
      <c r="F49" s="48" t="str">
        <f>IFERROR(IF(ISBLANK($D49),"",(INDEX('Unit Schedule (Year 2024)'!$A:$H,MATCH(TRIM('Course Map'!$D49),'Unit Schedule (Year 2024)'!$A:$A,0),MATCH('Course Map'!F$19,'Unit Schedule (Year 2024)'!$1:$1,0)))),"-")</f>
      </c>
      <c r="G49" s="138" t="str">
        <f>IFERROR(IF(ISBLANK($D49),"",(INDEX('Unit Schedule (Year 2024)'!$A:$H,MATCH(TRIM('Course Map'!$D49),'Unit Schedule (Year 2024)'!$A:$A,0),MATCH('Course Map'!G$19,'Unit Schedule (Year 2024)'!$1:$1,0)))),"-")</f>
      </c>
      <c r="H49" s="129" t="str">
        <f t="shared" si="1"/>
        <v/>
      </c>
      <c r="I49" s="139" t="str">
        <f>IF($H49="YES","refer to handbook",IF(ISBLANK(D49),"",IF(ISNUMBER(SEARCH(C50,INDEX('Unit Schedule (Year 2024)'!$A:$H,MATCH(TRIM('Course Map'!D49),'Unit Schedule (Year 2024)'!$A:$A,0),4))),"Yes","No")))</f>
      </c>
      <c r="J49" s="78"/>
      <c r="K49" s="102"/>
    </row>
    <row r="50" spans="1:11" s="57" customFormat="1" ht="17.100000000000001" customHeight="1" x14ac:dyDescent="0.2">
      <c r="A50" s="99"/>
      <c r="B50" s="87"/>
      <c r="C50" s="271" t="s">
        <v>44</v>
      </c>
      <c r="D50" s="63"/>
      <c r="E50" s="43" t="str">
        <f>IFERROR(IF(ISBLANK($D50),"",(INDEX('Unit Schedule (Year 2024)'!$A:$H,MATCH(TRIM('Course Map'!$D50),'Unit Schedule (Year 2024)'!$A:$A,0),MATCH('Course Map'!E$19,'Unit Schedule (Year 2024)'!$1:$1,0)))),"-")</f>
      </c>
      <c r="F50" s="48" t="str">
        <f>IFERROR(IF(ISBLANK($D50),"",(INDEX('Unit Schedule (Year 2024)'!$A:$H,MATCH(TRIM('Course Map'!$D50),'Unit Schedule (Year 2024)'!$A:$A,0),MATCH('Course Map'!F$19,'Unit Schedule (Year 2024)'!$1:$1,0)))),"-")</f>
      </c>
      <c r="G50" s="138" t="str">
        <f>IFERROR(IF(ISBLANK($D50),"",(INDEX('Unit Schedule (Year 2024)'!$A:$H,MATCH(TRIM('Course Map'!$D50),'Unit Schedule (Year 2024)'!$A:$A,0),MATCH('Course Map'!G$19,'Unit Schedule (Year 2024)'!$1:$1,0)))),"-")</f>
      </c>
      <c r="H50" s="129" t="str">
        <f t="shared" si="1"/>
        <v/>
      </c>
      <c r="I50" s="139" t="str">
        <f>IF($H50="YES","refer to handbook",IF(ISBLANK(D50),"",IF(ISNUMBER(SEARCH(C50,INDEX('Unit Schedule (Year 2024)'!$A:$H,MATCH(TRIM('Course Map'!D50),'Unit Schedule (Year 2024)'!$A:$A,0),4))),"Yes","No")))</f>
      </c>
      <c r="J50" s="78"/>
      <c r="K50" s="102"/>
    </row>
    <row r="51" spans="1:11" s="57" customFormat="1" ht="17.100000000000001" customHeight="1" x14ac:dyDescent="0.2">
      <c r="A51" s="99"/>
      <c r="B51" s="87"/>
      <c r="C51" s="272"/>
      <c r="D51" s="66"/>
      <c r="E51" s="60" t="str">
        <f>IFERROR(IF(ISBLANK($D51),"",(INDEX('Unit Schedule (Year 2024)'!$A:$H,MATCH(TRIM('Course Map'!$D51),'Unit Schedule (Year 2024)'!$A:$A,0),MATCH('Course Map'!E$19,'Unit Schedule (Year 2024)'!$1:$1,0)))),"-")</f>
      </c>
      <c r="F51" s="61" t="str">
        <f>IFERROR(IF(ISBLANK($D51),"",(INDEX('Unit Schedule (Year 2024)'!$A:$H,MATCH(TRIM('Course Map'!$D51),'Unit Schedule (Year 2024)'!$A:$A,0),MATCH('Course Map'!F$19,'Unit Schedule (Year 2024)'!$1:$1,0)))),"-")</f>
      </c>
      <c r="G51" s="147" t="str">
        <f>IFERROR(IF(ISBLANK($D51),"",(INDEX('Unit Schedule (Year 2024)'!$A:$H,MATCH(TRIM('Course Map'!$D51),'Unit Schedule (Year 2024)'!$A:$A,0),MATCH('Course Map'!G$19,'Unit Schedule (Year 2024)'!$1:$1,0)))),"-")</f>
      </c>
      <c r="H51" s="130" t="str">
        <f t="shared" si="1"/>
        <v/>
      </c>
      <c r="I51" s="148" t="str">
        <f>IF($H51="YES","refer to handbook",IF(ISBLANK(D51),"",IF(ISNUMBER(SEARCH(C50,INDEX('Unit Schedule (Year 2024)'!$A:$H,MATCH(TRIM('Course Map'!D51),'Unit Schedule (Year 2024)'!$A:$A,0),4))),"Yes","No")))</f>
      </c>
      <c r="J51" s="78"/>
      <c r="K51" s="102"/>
    </row>
    <row r="52" spans="1:11" s="57" customFormat="1" ht="16.5" customHeight="1" x14ac:dyDescent="0.2">
      <c r="A52" s="99"/>
      <c r="B52" s="87"/>
      <c r="C52" s="4"/>
      <c r="D52" s="4"/>
      <c r="E52" s="4"/>
      <c r="F52" s="4"/>
      <c r="G52" s="4"/>
      <c r="H52" s="4"/>
      <c r="I52" s="4"/>
      <c r="J52" s="78"/>
      <c r="K52" s="102"/>
    </row>
    <row r="53" spans="1:11" s="57" customFormat="1" ht="17.100000000000001" customHeight="1" x14ac:dyDescent="0.2">
      <c r="A53" s="99"/>
      <c r="B53" s="87"/>
      <c r="C53" s="4"/>
      <c r="D53" s="4"/>
      <c r="E53" s="4"/>
      <c r="F53" s="4"/>
      <c r="G53" s="4"/>
      <c r="H53" s="4"/>
      <c r="I53" s="4"/>
      <c r="J53" s="78"/>
      <c r="K53" s="102"/>
    </row>
    <row r="54" spans="1:11" s="57" customFormat="1" ht="16.5" customHeight="1" x14ac:dyDescent="0.2">
      <c r="A54" s="99"/>
      <c r="B54" s="87"/>
      <c r="C54" s="4"/>
      <c r="D54" s="4"/>
      <c r="E54" s="4"/>
      <c r="F54" s="4"/>
      <c r="G54" s="4"/>
      <c r="H54" s="4"/>
      <c r="I54" s="4"/>
      <c r="J54" s="78"/>
      <c r="K54" s="102"/>
    </row>
    <row r="55" spans="1:11" ht="16.5" customHeight="1" x14ac:dyDescent="0.2">
      <c r="A55" s="99"/>
      <c r="B55" s="87"/>
      <c r="C55" s="36" t="s">
        <v>9</v>
      </c>
      <c r="D55" s="5"/>
      <c r="E55" s="5"/>
      <c r="F55" s="5"/>
      <c r="G55" s="5"/>
      <c r="H55" s="5"/>
      <c r="I55" s="20"/>
      <c r="J55" s="78"/>
      <c r="K55" s="102"/>
    </row>
    <row r="56" spans="1:11" ht="20.25" customHeight="1" x14ac:dyDescent="0.2">
      <c r="A56" s="99"/>
      <c r="B56" s="87"/>
      <c r="C56" s="250"/>
      <c r="D56" s="251"/>
      <c r="E56" s="251"/>
      <c r="F56" s="251"/>
      <c r="G56" s="251"/>
      <c r="H56" s="251"/>
      <c r="I56" s="252"/>
      <c r="J56" s="78"/>
      <c r="K56" s="102"/>
    </row>
    <row r="57" spans="1:11" ht="20.25" customHeight="1" x14ac:dyDescent="0.2">
      <c r="A57" s="99"/>
      <c r="B57" s="87"/>
      <c r="C57" s="253"/>
      <c r="D57" s="254"/>
      <c r="E57" s="254"/>
      <c r="F57" s="254"/>
      <c r="G57" s="254"/>
      <c r="H57" s="254"/>
      <c r="I57" s="255"/>
      <c r="J57" s="78"/>
      <c r="K57" s="102"/>
    </row>
    <row r="58" spans="1:11" s="57" customFormat="1" ht="20.25" customHeight="1" x14ac:dyDescent="0.2">
      <c r="A58" s="99"/>
      <c r="B58" s="87"/>
      <c r="C58" s="253"/>
      <c r="D58" s="254"/>
      <c r="E58" s="254"/>
      <c r="F58" s="254"/>
      <c r="G58" s="254"/>
      <c r="H58" s="254"/>
      <c r="I58" s="255"/>
      <c r="J58" s="78"/>
      <c r="K58" s="102"/>
    </row>
    <row r="59" spans="1:11" s="57" customFormat="1" ht="20.25" customHeight="1" x14ac:dyDescent="0.2">
      <c r="A59" s="99"/>
      <c r="B59" s="87"/>
      <c r="C59" s="253"/>
      <c r="D59" s="254"/>
      <c r="E59" s="254"/>
      <c r="F59" s="254"/>
      <c r="G59" s="254"/>
      <c r="H59" s="254"/>
      <c r="I59" s="255"/>
      <c r="J59" s="78"/>
      <c r="K59" s="102"/>
    </row>
    <row r="60" spans="1:11" ht="20.25" customHeight="1" x14ac:dyDescent="0.2">
      <c r="A60" s="99"/>
      <c r="B60" s="87"/>
      <c r="C60" s="253"/>
      <c r="D60" s="254"/>
      <c r="E60" s="254"/>
      <c r="F60" s="254"/>
      <c r="G60" s="254"/>
      <c r="H60" s="254"/>
      <c r="I60" s="255"/>
      <c r="J60" s="78"/>
      <c r="K60" s="102"/>
    </row>
    <row r="61" spans="1:11" ht="20.25" customHeight="1" x14ac:dyDescent="0.2">
      <c r="A61" s="99"/>
      <c r="B61" s="87"/>
      <c r="C61" s="253"/>
      <c r="D61" s="254"/>
      <c r="E61" s="254"/>
      <c r="F61" s="254"/>
      <c r="G61" s="254"/>
      <c r="H61" s="254"/>
      <c r="I61" s="255"/>
      <c r="J61" s="78"/>
      <c r="K61" s="102"/>
    </row>
    <row r="62" spans="1:11" ht="20.25" customHeight="1" x14ac:dyDescent="0.2">
      <c r="A62" s="99"/>
      <c r="B62" s="87"/>
      <c r="C62" s="253"/>
      <c r="D62" s="254"/>
      <c r="E62" s="254"/>
      <c r="F62" s="254"/>
      <c r="G62" s="254"/>
      <c r="H62" s="254"/>
      <c r="I62" s="255"/>
      <c r="J62" s="78"/>
      <c r="K62" s="102"/>
    </row>
    <row r="63" spans="1:11" ht="35.25" customHeight="1" x14ac:dyDescent="0.2">
      <c r="A63" s="99"/>
      <c r="B63" s="87"/>
      <c r="C63" s="159" t="s">
        <v>23</v>
      </c>
      <c r="D63" s="261" t="s">
        <v>39</v>
      </c>
      <c r="E63" s="262"/>
      <c r="F63" s="262"/>
      <c r="G63" s="262"/>
      <c r="H63" s="262"/>
      <c r="I63" s="263"/>
      <c r="J63" s="78"/>
      <c r="K63" s="102"/>
    </row>
    <row r="64" spans="1:11" s="18" customFormat="1" ht="4.5" customHeight="1" x14ac:dyDescent="0.2">
      <c r="A64" s="99"/>
      <c r="B64" s="87"/>
      <c r="C64" s="256"/>
      <c r="D64" s="257"/>
      <c r="E64" s="257"/>
      <c r="F64" s="257"/>
      <c r="G64" s="257"/>
      <c r="H64" s="257"/>
      <c r="I64" s="258"/>
      <c r="J64" s="78"/>
      <c r="K64" s="102"/>
    </row>
    <row r="65" spans="1:11" s="18" customFormat="1" ht="23.25" customHeight="1" x14ac:dyDescent="0.2">
      <c r="A65" s="99"/>
      <c r="B65" s="87"/>
      <c r="C65" s="268" t="s">
        <v>10</v>
      </c>
      <c r="D65" s="269"/>
      <c r="E65" s="269"/>
      <c r="F65" s="270"/>
      <c r="G65" s="246" t="s">
        <v>11</v>
      </c>
      <c r="H65" s="246"/>
      <c r="I65" s="22"/>
      <c r="J65" s="78"/>
      <c r="K65" s="102"/>
    </row>
    <row r="66" spans="1:11" s="18" customFormat="1" ht="10.5" customHeight="1" x14ac:dyDescent="0.2">
      <c r="A66" s="99"/>
      <c r="B66" s="101"/>
      <c r="C66" s="71"/>
      <c r="D66" s="72"/>
      <c r="E66" s="72"/>
      <c r="F66" s="72"/>
      <c r="G66" s="72"/>
      <c r="H66" s="72"/>
      <c r="I66" s="73"/>
      <c r="J66" s="77"/>
      <c r="K66" s="102"/>
    </row>
    <row r="67" spans="1:11" ht="4.5" customHeight="1" x14ac:dyDescent="0.2">
      <c r="A67" s="80"/>
      <c r="B67" s="100"/>
      <c r="C67" s="100"/>
      <c r="D67" s="100"/>
      <c r="E67" s="100"/>
      <c r="F67" s="100"/>
      <c r="G67" s="100"/>
      <c r="H67" s="100"/>
      <c r="I67" s="100"/>
      <c r="J67" s="100"/>
      <c r="K67" s="80"/>
    </row>
  </sheetData>
  <sheetProtection algorithmName="SHA-512" hashValue="SYviixYuLoflCtLvaBNNocl+y+vFqp1mnxJZCuikch3KVDXTJIiXdkNW217l/8K24shMat/46vKxESS6q5/kGQ==" saltValue="ynfAIU/SaNB7xfRDSGTi7Q==" spinCount="100000" sheet="1" selectLockedCells="1"/>
  <mergeCells count="28">
    <mergeCell ref="G65:H65"/>
    <mergeCell ref="C28:C29"/>
    <mergeCell ref="C34:C35"/>
    <mergeCell ref="C32:C33"/>
    <mergeCell ref="C56:I62"/>
    <mergeCell ref="C64:I64"/>
    <mergeCell ref="C44:C45"/>
    <mergeCell ref="D63:I63"/>
    <mergeCell ref="C30:C31"/>
    <mergeCell ref="C46:C47"/>
    <mergeCell ref="C48:C49"/>
    <mergeCell ref="C65:F65"/>
    <mergeCell ref="C50:C51"/>
    <mergeCell ref="C3:I3"/>
    <mergeCell ref="C5:I5"/>
    <mergeCell ref="C4:I4"/>
    <mergeCell ref="H6:I6"/>
    <mergeCell ref="D6:F6"/>
    <mergeCell ref="C20:C21"/>
    <mergeCell ref="C22:C23"/>
    <mergeCell ref="C24:C25"/>
    <mergeCell ref="C26:C27"/>
    <mergeCell ref="D7:F7"/>
    <mergeCell ref="D8:F8"/>
    <mergeCell ref="C18:C19"/>
    <mergeCell ref="D18:D19"/>
    <mergeCell ref="C17:I17"/>
    <mergeCell ref="I18:I19"/>
  </mergeCells>
  <conditionalFormatting sqref="I8">
    <cfRule type="cellIs" dxfId="47" priority="196" operator="greaterThan">
      <formula>13</formula>
    </cfRule>
  </conditionalFormatting>
  <conditionalFormatting sqref="I7">
    <cfRule type="cellIs" dxfId="46" priority="198" operator="notEqual">
      <formula>5</formula>
    </cfRule>
  </conditionalFormatting>
  <conditionalFormatting sqref="F20:F35 F40:F51">
    <cfRule type="notContainsBlanks" dxfId="45" priority="129">
      <formula>LEN(TRIM(F20))&gt;0</formula>
    </cfRule>
  </conditionalFormatting>
  <conditionalFormatting sqref="I20:I35 I40:I51">
    <cfRule type="containsText" dxfId="44" priority="118" operator="containsText" text="NO">
      <formula>NOT(ISERROR(SEARCH("NO",I20)))</formula>
    </cfRule>
  </conditionalFormatting>
  <conditionalFormatting sqref="I12">
    <cfRule type="cellIs" dxfId="43" priority="117" operator="notEqual">
      <formula>1</formula>
    </cfRule>
  </conditionalFormatting>
  <conditionalFormatting sqref="C63">
    <cfRule type="containsText" dxfId="42" priority="105" operator="containsText" text="I agree">
      <formula>NOT(ISERROR(SEARCH("I agree",C63)))</formula>
    </cfRule>
    <cfRule type="containsText" dxfId="41" priority="106" operator="containsText" text="I disagree">
      <formula>NOT(ISERROR(SEARCH("I disagree",C63)))</formula>
    </cfRule>
  </conditionalFormatting>
  <conditionalFormatting sqref="I44:I51">
    <cfRule type="containsText" dxfId="40" priority="91" operator="containsText" text="NO">
      <formula>NOT(ISERROR(SEARCH("NO",I44)))</formula>
    </cfRule>
  </conditionalFormatting>
  <conditionalFormatting sqref="E20:E35 E40:E51">
    <cfRule type="notContainsBlanks" dxfId="39" priority="82">
      <formula>LEN(TRIM(E20))&gt;0</formula>
    </cfRule>
  </conditionalFormatting>
  <conditionalFormatting sqref="I13">
    <cfRule type="cellIs" dxfId="38" priority="58" operator="notEqual">
      <formula>4</formula>
    </cfRule>
  </conditionalFormatting>
  <conditionalFormatting sqref="G20:G35 G40:G51">
    <cfRule type="notContainsBlanks" dxfId="37" priority="226">
      <formula>LEN(TRIM(G20))&gt;0</formula>
    </cfRule>
  </conditionalFormatting>
  <conditionalFormatting sqref="C40:C51">
    <cfRule type="cellIs" dxfId="36" priority="15" operator="equal">
      <formula>"Select Year here"</formula>
    </cfRule>
    <cfRule type="cellIs" dxfId="35" priority="37" operator="equal">
      <formula>"Select semester here"</formula>
    </cfRule>
    <cfRule type="cellIs" dxfId="34" priority="38" operator="equal">
      <formula>"Select Alt semester"</formula>
    </cfRule>
  </conditionalFormatting>
  <conditionalFormatting sqref="D10">
    <cfRule type="cellIs" dxfId="33" priority="14" operator="equal">
      <formula>"Select Intake Semester"</formula>
    </cfRule>
  </conditionalFormatting>
  <conditionalFormatting sqref="D41:D51">
    <cfRule type="duplicateValues" dxfId="32" priority="870"/>
  </conditionalFormatting>
  <conditionalFormatting sqref="D40">
    <cfRule type="duplicateValues" dxfId="31" priority="11"/>
  </conditionalFormatting>
  <conditionalFormatting sqref="H20">
    <cfRule type="notContainsBlanks" dxfId="30" priority="9">
      <formula>LEN(TRIM(H20))&gt;0</formula>
    </cfRule>
  </conditionalFormatting>
  <conditionalFormatting sqref="H21:H35">
    <cfRule type="notContainsBlanks" dxfId="29" priority="3">
      <formula>LEN(TRIM(H21))&gt;0</formula>
    </cfRule>
  </conditionalFormatting>
  <conditionalFormatting sqref="D9">
    <cfRule type="cellIs" dxfId="28" priority="4" operator="equal">
      <formula>"Select Intake Year"</formula>
    </cfRule>
  </conditionalFormatting>
  <conditionalFormatting sqref="H40:H51">
    <cfRule type="notContainsBlanks" dxfId="27" priority="871">
      <formula>LEN(TRIM(H40))&gt;0</formula>
    </cfRule>
  </conditionalFormatting>
  <conditionalFormatting sqref="D39:D51 D20:D35">
    <cfRule type="duplicateValues" dxfId="26" priority="982"/>
  </conditionalFormatting>
  <dataValidations count="3">
    <dataValidation type="list" allowBlank="1" showInputMessage="1" showErrorMessage="1" sqref="C63" xr:uid="{5F402ED1-04F3-463A-98E1-F0DB13A1BF77}">
      <formula1>"Select here, I agree, I disagree"</formula1>
    </dataValidation>
    <dataValidation allowBlank="1" showErrorMessage="1" sqref="D12" xr:uid="{E1F3CAA3-DF53-4259-A660-346B65DCCD03}"/>
    <dataValidation type="list" allowBlank="1" showErrorMessage="1" sqref="C42" xr:uid="{4FD13934-13EC-4F15-BF90-A7452036AC5C}">
      <formula1>$A$31:$A$40</formula1>
    </dataValidation>
  </dataValidations>
  <hyperlinks>
    <hyperlink ref="G65:H65" location="'Credit (Advanced Standing)'!C15" display="CLICK HERE" xr:uid="{00000000-0004-0000-0100-000000000000}"/>
  </hyperlinks>
  <printOptions horizontalCentered="1" verticalCentered="1"/>
  <pageMargins left="0.23622047244094491" right="0.23622047244094491" top="0.74803149606299213" bottom="0.74803149606299213" header="0.31496062992125984" footer="0.31496062992125984"/>
  <pageSetup paperSize="9" scale="84" fitToWidth="0" orientation="portrait" r:id="rId1"/>
  <extLst>
    <ext xmlns:x14="http://schemas.microsoft.com/office/spreadsheetml/2009/9/main" uri="{CCE6A557-97BC-4b89-ADB6-D9C93CAAB3DF}">
      <x14:dataValidations xmlns:xm="http://schemas.microsoft.com/office/excel/2006/main" count="7">
        <x14:dataValidation type="list" allowBlank="1" showErrorMessage="1" xr:uid="{175CA279-2626-48C4-9839-E07BF327673F}">
          <x14:formula1>
            <xm:f>Select!$A$32:$A$34</xm:f>
          </x14:formula1>
          <xm:sqref>C50:C51 C46:C47</xm:sqref>
        </x14:dataValidation>
        <x14:dataValidation type="list" allowBlank="1" showErrorMessage="1" xr:uid="{9F592957-C467-498B-B194-D118424576C5}">
          <x14:formula1>
            <xm:f>Select!$A$39:$A$46</xm:f>
          </x14:formula1>
          <xm:sqref>C48:C49 C44:C45</xm:sqref>
        </x14:dataValidation>
        <x14:dataValidation type="list" allowBlank="1" showInputMessage="1" showErrorMessage="1" xr:uid="{A4771580-C447-4C92-97F5-59EFF88BB936}">
          <x14:formula1>
            <xm:f>Select!$A$51:$A$53</xm:f>
          </x14:formula1>
          <xm:sqref>C41</xm:sqref>
        </x14:dataValidation>
        <x14:dataValidation type="list" allowBlank="1" showErrorMessage="1" xr:uid="{665C2A0D-5EF7-41B0-81F9-A8AF8B712223}">
          <x14:formula1>
            <xm:f>Select!$A$51:$A$53</xm:f>
          </x14:formula1>
          <xm:sqref>C43</xm:sqref>
        </x14:dataValidation>
        <x14:dataValidation type="list" allowBlank="1" showErrorMessage="1" prompt="Insert Year here" xr:uid="{8A1A52E5-F157-4940-860A-21A2C58F2DE4}">
          <x14:formula1>
            <xm:f>Select!$A$39:$A$46</xm:f>
          </x14:formula1>
          <xm:sqref>C40</xm:sqref>
        </x14:dataValidation>
        <x14:dataValidation type="list" allowBlank="1" showErrorMessage="1" xr:uid="{46D09B4A-E249-4551-B252-A0D851516C06}">
          <x14:formula1>
            <xm:f>Select!$A$2:$A$7</xm:f>
          </x14:formula1>
          <xm:sqref>D9</xm:sqref>
        </x14:dataValidation>
        <x14:dataValidation type="list" allowBlank="1" showErrorMessage="1" xr:uid="{2B14065A-9B18-45CD-80B4-6DAE7662E573}">
          <x14:formula1>
            <xm:f>Select!$A$12:$A$14</xm:f>
          </x14:formula1>
          <xm:sqref>D10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51"/>
  <sheetViews>
    <sheetView zoomScale="120" zoomScaleNormal="120" workbookViewId="0">
      <selection activeCell="C22" sqref="C22"/>
    </sheetView>
  </sheetViews>
  <sheetFormatPr defaultColWidth="14.42578125" defaultRowHeight="15" customHeight="1" x14ac:dyDescent="0.2"/>
  <cols>
    <col min="1" max="1" width="1" style="57" customWidth="1"/>
    <col min="2" max="2" width="4.140625" customWidth="1"/>
    <col min="3" max="3" width="16.85546875" customWidth="1"/>
    <col min="4" max="7" width="13.140625" customWidth="1"/>
    <col min="8" max="10" width="5.5703125" customWidth="1"/>
    <col min="11" max="11" width="4.28515625" customWidth="1"/>
    <col min="12" max="12" width="1" customWidth="1"/>
  </cols>
  <sheetData>
    <row r="1" spans="1:27" s="57" customFormat="1" ht="5.25" customHeight="1" x14ac:dyDescent="0.2">
      <c r="A1" s="11"/>
      <c r="B1" s="80"/>
      <c r="C1" s="80"/>
      <c r="D1" s="80"/>
      <c r="E1" s="80"/>
      <c r="F1" s="80"/>
      <c r="G1" s="80"/>
      <c r="H1" s="80"/>
      <c r="I1" s="80"/>
      <c r="J1" s="80"/>
      <c r="K1" s="80"/>
      <c r="L1" s="80"/>
    </row>
    <row r="2" spans="1:27" s="57" customFormat="1" ht="12" customHeight="1" x14ac:dyDescent="0.2">
      <c r="A2" s="11"/>
      <c r="B2" s="81"/>
      <c r="C2" s="98"/>
      <c r="D2" s="98"/>
      <c r="E2" s="98"/>
      <c r="F2" s="98"/>
      <c r="G2" s="98"/>
      <c r="H2" s="98"/>
      <c r="I2" s="98"/>
      <c r="J2" s="98"/>
      <c r="K2" s="82"/>
      <c r="L2" s="80"/>
    </row>
    <row r="3" spans="1:27" ht="39" customHeight="1" x14ac:dyDescent="0.2">
      <c r="A3" s="11"/>
      <c r="B3" s="83"/>
      <c r="C3" s="207" t="s">
        <v>76</v>
      </c>
      <c r="D3" s="208"/>
      <c r="E3" s="208"/>
      <c r="F3" s="208"/>
      <c r="G3" s="208"/>
      <c r="H3" s="208"/>
      <c r="I3" s="208"/>
      <c r="J3" s="208"/>
      <c r="K3" s="209"/>
      <c r="L3" s="80"/>
      <c r="M3" s="1"/>
      <c r="N3" s="1"/>
      <c r="O3" s="1"/>
      <c r="P3" s="1"/>
      <c r="Q3" s="1"/>
      <c r="R3" s="1"/>
      <c r="S3" s="1"/>
      <c r="T3" s="1"/>
      <c r="U3" s="1"/>
      <c r="V3" s="1"/>
      <c r="W3" s="1"/>
      <c r="X3" s="1"/>
      <c r="Y3" s="1"/>
      <c r="Z3" s="1"/>
      <c r="AA3" s="1"/>
    </row>
    <row r="4" spans="1:27" ht="12" customHeight="1" x14ac:dyDescent="0.25">
      <c r="A4" s="11"/>
      <c r="B4" s="83"/>
      <c r="C4" s="282"/>
      <c r="D4" s="283"/>
      <c r="E4" s="283"/>
      <c r="F4" s="283"/>
      <c r="G4" s="283"/>
      <c r="H4" s="283"/>
      <c r="I4" s="283"/>
      <c r="J4" s="284"/>
      <c r="K4" s="84"/>
      <c r="L4" s="80"/>
      <c r="M4" s="1"/>
      <c r="N4" s="1"/>
      <c r="O4" s="1"/>
      <c r="P4" s="1"/>
      <c r="Q4" s="1"/>
      <c r="R4" s="1"/>
      <c r="S4" s="1"/>
      <c r="T4" s="1"/>
      <c r="U4" s="1"/>
      <c r="V4" s="1"/>
      <c r="W4" s="1"/>
      <c r="X4" s="1"/>
      <c r="Y4" s="1"/>
      <c r="Z4" s="1"/>
      <c r="AA4" s="1"/>
    </row>
    <row r="5" spans="1:27" ht="19.5" customHeight="1" x14ac:dyDescent="0.2">
      <c r="A5" s="11"/>
      <c r="B5" s="85"/>
      <c r="C5" s="285" t="s">
        <v>12</v>
      </c>
      <c r="D5" s="286"/>
      <c r="E5" s="286"/>
      <c r="F5" s="286"/>
      <c r="G5" s="286"/>
      <c r="H5" s="286"/>
      <c r="I5" s="286"/>
      <c r="J5" s="287"/>
      <c r="K5" s="86"/>
      <c r="L5" s="80"/>
      <c r="M5" s="7"/>
      <c r="N5" s="7"/>
      <c r="O5" s="7"/>
      <c r="P5" s="7"/>
      <c r="Q5" s="7"/>
      <c r="R5" s="7"/>
      <c r="S5" s="7"/>
      <c r="T5" s="7"/>
      <c r="U5" s="7"/>
      <c r="V5" s="7"/>
      <c r="W5" s="7"/>
      <c r="X5" s="7"/>
      <c r="Y5" s="7"/>
      <c r="Z5" s="7"/>
      <c r="AA5" s="7"/>
    </row>
    <row r="6" spans="1:27" ht="30" customHeight="1" x14ac:dyDescent="0.2">
      <c r="A6" s="11"/>
      <c r="B6" s="83"/>
      <c r="C6" s="288" t="s">
        <v>13</v>
      </c>
      <c r="D6" s="289"/>
      <c r="E6" s="289"/>
      <c r="F6" s="289"/>
      <c r="G6" s="289"/>
      <c r="H6" s="289"/>
      <c r="I6" s="289"/>
      <c r="J6" s="290"/>
      <c r="K6" s="84"/>
      <c r="L6" s="80"/>
      <c r="M6" s="1"/>
      <c r="N6" s="1"/>
      <c r="O6" s="1"/>
      <c r="P6" s="1"/>
      <c r="Q6" s="1"/>
      <c r="R6" s="1"/>
      <c r="S6" s="1"/>
      <c r="T6" s="1"/>
      <c r="U6" s="1"/>
      <c r="V6" s="1"/>
      <c r="W6" s="1"/>
      <c r="X6" s="1"/>
      <c r="Y6" s="1"/>
      <c r="Z6" s="1"/>
      <c r="AA6" s="1"/>
    </row>
    <row r="7" spans="1:27" ht="15" customHeight="1" x14ac:dyDescent="0.2">
      <c r="A7" s="11"/>
      <c r="B7" s="83"/>
      <c r="C7" s="291" t="s">
        <v>14</v>
      </c>
      <c r="D7" s="292"/>
      <c r="E7" s="292"/>
      <c r="F7" s="292"/>
      <c r="G7" s="292"/>
      <c r="H7" s="292"/>
      <c r="I7" s="292"/>
      <c r="J7" s="293"/>
      <c r="K7" s="84"/>
      <c r="L7" s="80"/>
      <c r="M7" s="1"/>
      <c r="N7" s="1"/>
      <c r="O7" s="1"/>
      <c r="P7" s="1"/>
      <c r="Q7" s="1"/>
      <c r="R7" s="1"/>
      <c r="S7" s="1"/>
      <c r="T7" s="1"/>
      <c r="U7" s="1"/>
      <c r="V7" s="1"/>
      <c r="W7" s="1"/>
      <c r="X7" s="1"/>
      <c r="Y7" s="1"/>
      <c r="Z7" s="1"/>
      <c r="AA7" s="1"/>
    </row>
    <row r="8" spans="1:27" ht="15" customHeight="1" x14ac:dyDescent="0.2">
      <c r="A8" s="11"/>
      <c r="B8" s="83"/>
      <c r="C8" s="294" t="s">
        <v>15</v>
      </c>
      <c r="D8" s="295"/>
      <c r="E8" s="295"/>
      <c r="F8" s="295"/>
      <c r="G8" s="295"/>
      <c r="H8" s="295"/>
      <c r="I8" s="295"/>
      <c r="J8" s="296"/>
      <c r="K8" s="84"/>
      <c r="L8" s="80"/>
      <c r="M8" s="1"/>
      <c r="N8" s="1"/>
      <c r="O8" s="1"/>
      <c r="P8" s="1"/>
      <c r="Q8" s="1"/>
      <c r="R8" s="1"/>
      <c r="S8" s="1"/>
      <c r="T8" s="1"/>
      <c r="U8" s="1"/>
      <c r="V8" s="1"/>
      <c r="W8" s="1"/>
      <c r="X8" s="1"/>
      <c r="Y8" s="1"/>
      <c r="Z8" s="1"/>
      <c r="AA8" s="1"/>
    </row>
    <row r="9" spans="1:27" ht="12" customHeight="1" x14ac:dyDescent="0.2">
      <c r="A9" s="11"/>
      <c r="B9" s="87"/>
      <c r="C9" s="8"/>
      <c r="D9" s="8"/>
      <c r="E9" s="8"/>
      <c r="F9" s="8"/>
      <c r="G9" s="8"/>
      <c r="H9" s="8"/>
      <c r="I9" s="8"/>
      <c r="J9" s="8"/>
      <c r="K9" s="88"/>
      <c r="L9" s="80"/>
      <c r="M9" s="1"/>
      <c r="N9" s="1"/>
      <c r="O9" s="1"/>
      <c r="P9" s="1"/>
      <c r="Q9" s="1"/>
      <c r="R9" s="1"/>
      <c r="S9" s="1"/>
      <c r="T9" s="1"/>
      <c r="U9" s="1"/>
      <c r="V9" s="1"/>
      <c r="W9" s="1"/>
      <c r="X9" s="1"/>
      <c r="Y9" s="1"/>
      <c r="Z9" s="1"/>
      <c r="AA9" s="1"/>
    </row>
    <row r="10" spans="1:27" ht="15" customHeight="1" x14ac:dyDescent="0.2">
      <c r="A10" s="11"/>
      <c r="B10" s="87"/>
      <c r="C10" s="297" t="s">
        <v>49</v>
      </c>
      <c r="D10" s="298"/>
      <c r="E10" s="298"/>
      <c r="F10" s="298"/>
      <c r="G10" s="298"/>
      <c r="H10" s="298"/>
      <c r="I10" s="298"/>
      <c r="J10" s="299"/>
      <c r="K10" s="88"/>
      <c r="L10" s="80"/>
      <c r="M10" s="1"/>
      <c r="N10" s="1"/>
      <c r="O10" s="1"/>
      <c r="P10" s="1"/>
      <c r="Q10" s="1"/>
      <c r="R10" s="1"/>
      <c r="S10" s="1"/>
      <c r="T10" s="1"/>
      <c r="U10" s="1"/>
      <c r="V10" s="1"/>
      <c r="W10" s="1"/>
      <c r="X10" s="1"/>
      <c r="Y10" s="1"/>
      <c r="Z10" s="1"/>
      <c r="AA10" s="1"/>
    </row>
    <row r="11" spans="1:27" ht="15" customHeight="1" x14ac:dyDescent="0.2">
      <c r="A11" s="11"/>
      <c r="B11" s="87"/>
      <c r="C11" s="300"/>
      <c r="D11" s="301"/>
      <c r="E11" s="301"/>
      <c r="F11" s="301"/>
      <c r="G11" s="301"/>
      <c r="H11" s="301"/>
      <c r="I11" s="301"/>
      <c r="J11" s="302"/>
      <c r="K11" s="88"/>
      <c r="L11" s="80"/>
      <c r="M11" s="1"/>
      <c r="N11" s="1"/>
      <c r="O11" s="1"/>
      <c r="P11" s="1"/>
      <c r="Q11" s="1"/>
      <c r="R11" s="1"/>
      <c r="S11" s="1"/>
      <c r="T11" s="1"/>
      <c r="U11" s="1"/>
      <c r="V11" s="1"/>
      <c r="W11" s="1"/>
      <c r="X11" s="1"/>
      <c r="Y11" s="1"/>
      <c r="Z11" s="1"/>
      <c r="AA11" s="1"/>
    </row>
    <row r="12" spans="1:27" ht="15" customHeight="1" x14ac:dyDescent="0.2">
      <c r="A12" s="11"/>
      <c r="B12" s="87"/>
      <c r="C12" s="300"/>
      <c r="D12" s="301"/>
      <c r="E12" s="301"/>
      <c r="F12" s="301"/>
      <c r="G12" s="301"/>
      <c r="H12" s="301"/>
      <c r="I12" s="301"/>
      <c r="J12" s="302"/>
      <c r="K12" s="88"/>
      <c r="L12" s="80"/>
      <c r="M12" s="1"/>
      <c r="N12" s="1"/>
      <c r="O12" s="1"/>
      <c r="P12" s="1"/>
      <c r="Q12" s="1"/>
      <c r="R12" s="1"/>
      <c r="S12" s="1"/>
      <c r="T12" s="1"/>
      <c r="U12" s="1"/>
      <c r="V12" s="1"/>
      <c r="W12" s="1"/>
      <c r="X12" s="1"/>
      <c r="Y12" s="1"/>
      <c r="Z12" s="1"/>
      <c r="AA12" s="1"/>
    </row>
    <row r="13" spans="1:27" ht="12.75" hidden="1" x14ac:dyDescent="0.2">
      <c r="A13" s="11"/>
      <c r="B13" s="87"/>
      <c r="C13" s="300"/>
      <c r="D13" s="301"/>
      <c r="E13" s="301"/>
      <c r="F13" s="301"/>
      <c r="G13" s="301"/>
      <c r="H13" s="301"/>
      <c r="I13" s="301"/>
      <c r="J13" s="302"/>
      <c r="K13" s="88"/>
      <c r="L13" s="80"/>
      <c r="M13" s="1"/>
      <c r="N13" s="1"/>
      <c r="O13" s="1"/>
      <c r="P13" s="1"/>
      <c r="Q13" s="1"/>
      <c r="R13" s="1"/>
      <c r="S13" s="1"/>
      <c r="T13" s="1"/>
      <c r="U13" s="1"/>
      <c r="V13" s="1"/>
      <c r="W13" s="1"/>
      <c r="X13" s="1"/>
      <c r="Y13" s="1"/>
      <c r="Z13" s="1"/>
      <c r="AA13" s="1"/>
    </row>
    <row r="14" spans="1:27" ht="19.5" hidden="1" customHeight="1" x14ac:dyDescent="0.2">
      <c r="A14" s="11"/>
      <c r="B14" s="83"/>
      <c r="C14" s="189" t="s">
        <v>16</v>
      </c>
      <c r="D14" s="303" t="s">
        <v>17</v>
      </c>
      <c r="E14" s="287"/>
      <c r="F14" s="9"/>
      <c r="G14" s="169"/>
      <c r="H14" s="6"/>
      <c r="I14" s="6"/>
      <c r="J14" s="6"/>
      <c r="K14" s="84"/>
      <c r="L14" s="80"/>
      <c r="M14" s="1"/>
      <c r="N14" s="1"/>
      <c r="O14" s="1"/>
      <c r="P14" s="1"/>
      <c r="Q14" s="1"/>
      <c r="R14" s="1"/>
      <c r="S14" s="1"/>
      <c r="T14" s="1"/>
      <c r="U14" s="1"/>
      <c r="V14" s="1"/>
      <c r="W14" s="1"/>
      <c r="X14" s="1"/>
      <c r="Y14" s="1"/>
      <c r="Z14" s="1"/>
      <c r="AA14" s="1"/>
    </row>
    <row r="15" spans="1:27" ht="15" hidden="1" customHeight="1" x14ac:dyDescent="0.2">
      <c r="A15" s="11"/>
      <c r="B15" s="89"/>
      <c r="C15" s="156"/>
      <c r="D15" s="304" t="s">
        <v>59</v>
      </c>
      <c r="E15" s="305"/>
      <c r="F15" s="9"/>
      <c r="G15" s="6"/>
      <c r="H15" s="6"/>
      <c r="I15" s="6"/>
      <c r="J15" s="6"/>
      <c r="K15" s="90"/>
      <c r="L15" s="80"/>
      <c r="M15" s="1"/>
      <c r="N15" s="1"/>
      <c r="O15" s="1"/>
      <c r="P15" s="1"/>
      <c r="Q15" s="1"/>
      <c r="R15" s="1"/>
      <c r="S15" s="1"/>
      <c r="T15" s="1"/>
      <c r="U15" s="1"/>
      <c r="V15" s="1"/>
      <c r="W15" s="1"/>
      <c r="X15" s="1"/>
      <c r="Y15" s="1"/>
      <c r="Z15" s="1"/>
      <c r="AA15" s="1"/>
    </row>
    <row r="16" spans="1:27" ht="15" hidden="1" customHeight="1" x14ac:dyDescent="0.2">
      <c r="A16" s="11"/>
      <c r="B16" s="91"/>
      <c r="C16" s="163"/>
      <c r="D16" s="304" t="s">
        <v>60</v>
      </c>
      <c r="E16" s="305"/>
      <c r="F16" s="9"/>
      <c r="G16" s="6"/>
      <c r="H16" s="6"/>
      <c r="I16" s="6"/>
      <c r="J16" s="6"/>
      <c r="K16" s="92"/>
      <c r="L16" s="80"/>
      <c r="M16" s="1"/>
      <c r="N16" s="1"/>
      <c r="O16" s="1"/>
      <c r="P16" s="1"/>
      <c r="Q16" s="1"/>
      <c r="R16" s="1"/>
      <c r="S16" s="1"/>
      <c r="T16" s="1"/>
      <c r="U16" s="1"/>
      <c r="V16" s="1"/>
      <c r="W16" s="1"/>
      <c r="X16" s="1"/>
      <c r="Y16" s="1"/>
      <c r="Z16" s="1"/>
      <c r="AA16" s="1"/>
    </row>
    <row r="17" spans="1:27" s="57" customFormat="1" ht="15" customHeight="1" x14ac:dyDescent="0.2">
      <c r="A17" s="11"/>
      <c r="B17" s="91"/>
      <c r="C17" s="6"/>
      <c r="D17" s="9"/>
      <c r="E17" s="9"/>
      <c r="F17" s="9"/>
      <c r="G17" s="6"/>
      <c r="H17" s="6"/>
      <c r="I17" s="6"/>
      <c r="J17" s="6"/>
      <c r="K17" s="92"/>
      <c r="L17" s="80"/>
      <c r="M17" s="1"/>
      <c r="N17" s="1"/>
      <c r="O17" s="1"/>
      <c r="P17" s="1"/>
      <c r="Q17" s="1"/>
      <c r="R17" s="1"/>
      <c r="S17" s="1"/>
      <c r="T17" s="1"/>
      <c r="U17" s="1"/>
      <c r="V17" s="1"/>
      <c r="W17" s="1"/>
      <c r="X17" s="1"/>
      <c r="Y17" s="1"/>
      <c r="Z17" s="1"/>
      <c r="AA17" s="1"/>
    </row>
    <row r="18" spans="1:27" ht="15" customHeight="1" x14ac:dyDescent="0.2">
      <c r="A18" s="11"/>
      <c r="B18" s="91"/>
      <c r="C18" s="6"/>
      <c r="D18" s="9"/>
      <c r="E18" s="9"/>
      <c r="F18" s="9"/>
      <c r="G18" s="6"/>
      <c r="H18" s="6"/>
      <c r="I18" s="6"/>
      <c r="J18" s="6"/>
      <c r="K18" s="92"/>
      <c r="L18" s="80"/>
      <c r="M18" s="1"/>
      <c r="N18" s="1"/>
      <c r="O18" s="1"/>
      <c r="P18" s="1"/>
      <c r="Q18" s="1"/>
      <c r="R18" s="1"/>
      <c r="S18" s="1"/>
      <c r="T18" s="1"/>
      <c r="U18" s="1"/>
      <c r="V18" s="1"/>
      <c r="W18" s="1"/>
      <c r="X18" s="1"/>
      <c r="Y18" s="1"/>
      <c r="Z18" s="1"/>
      <c r="AA18" s="1"/>
    </row>
    <row r="19" spans="1:27" ht="15" customHeight="1" x14ac:dyDescent="0.2">
      <c r="A19" s="11"/>
      <c r="B19" s="93"/>
      <c r="C19" s="6"/>
      <c r="D19" s="5"/>
      <c r="E19" s="5"/>
      <c r="F19" s="5"/>
      <c r="G19" s="5"/>
      <c r="H19" s="5"/>
      <c r="I19" s="5"/>
      <c r="J19" s="5"/>
      <c r="K19" s="94"/>
      <c r="L19" s="80"/>
      <c r="M19" s="1"/>
      <c r="N19" s="1"/>
      <c r="O19" s="1"/>
      <c r="P19" s="1"/>
      <c r="Q19" s="1"/>
      <c r="R19" s="1"/>
      <c r="S19" s="1"/>
      <c r="T19" s="1"/>
      <c r="U19" s="1"/>
      <c r="V19" s="1"/>
      <c r="W19" s="1"/>
      <c r="X19" s="1"/>
      <c r="Y19" s="1"/>
      <c r="Z19" s="1"/>
      <c r="AA19" s="1"/>
    </row>
    <row r="20" spans="1:27" ht="19.5" customHeight="1" x14ac:dyDescent="0.2">
      <c r="A20" s="11"/>
      <c r="B20" s="91"/>
      <c r="C20" s="306" t="s">
        <v>6</v>
      </c>
      <c r="D20" s="190" t="s">
        <v>24</v>
      </c>
      <c r="E20" s="190" t="s">
        <v>25</v>
      </c>
      <c r="F20" s="191"/>
      <c r="G20" s="192"/>
      <c r="H20" s="6"/>
      <c r="I20" s="6"/>
      <c r="J20" s="6"/>
      <c r="K20" s="94"/>
      <c r="L20" s="80"/>
      <c r="M20" s="1"/>
      <c r="N20" s="1"/>
      <c r="O20" s="1"/>
      <c r="P20" s="1"/>
      <c r="Q20" s="1"/>
      <c r="R20" s="1"/>
      <c r="S20" s="1"/>
      <c r="T20" s="1"/>
      <c r="U20" s="1"/>
      <c r="V20" s="1"/>
      <c r="W20" s="1"/>
      <c r="X20" s="1"/>
      <c r="Y20" s="1"/>
      <c r="Z20" s="1"/>
      <c r="AA20" s="1"/>
    </row>
    <row r="21" spans="1:27" ht="18.75" customHeight="1" x14ac:dyDescent="0.2">
      <c r="A21" s="11"/>
      <c r="B21" s="91"/>
      <c r="C21" s="307"/>
      <c r="D21" s="164" t="str">
        <f>'Course Map'!E19</f>
        <v>Research</v>
      </c>
      <c r="E21" s="165" t="str">
        <f>'Course Map'!F19</f>
        <v>Coursework</v>
      </c>
      <c r="F21" s="164"/>
      <c r="G21" s="166"/>
      <c r="H21" s="6"/>
      <c r="I21" s="6"/>
      <c r="J21" s="6"/>
      <c r="K21" s="94"/>
      <c r="L21" s="80"/>
      <c r="M21" s="1"/>
      <c r="N21" s="1"/>
      <c r="O21" s="1"/>
      <c r="P21" s="1"/>
      <c r="Q21" s="1"/>
      <c r="R21" s="1"/>
      <c r="S21" s="1"/>
      <c r="T21" s="1"/>
      <c r="U21" s="1"/>
      <c r="V21" s="1"/>
      <c r="W21" s="1"/>
      <c r="X21" s="1"/>
      <c r="Y21" s="1"/>
      <c r="Z21" s="1"/>
      <c r="AA21" s="1"/>
    </row>
    <row r="22" spans="1:27" ht="15" customHeight="1" x14ac:dyDescent="0.2">
      <c r="A22" s="11"/>
      <c r="B22" s="91"/>
      <c r="C22" s="153"/>
      <c r="D22" s="53" t="str">
        <f>IFERROR(IF(ISBLANK($C22),"",(INDEX('Unit Schedule (Year 2024)'!$A:$H,MATCH(TRIM($C22),'Unit Schedule (Year 2024)'!$A:$A,0),MATCH(D$21,'Unit Schedule (Year 2024)'!$1:$1,0)))),"-")</f>
      </c>
      <c r="E22" s="54" t="str">
        <f>IFERROR(IF(ISBLANK($C22),"",(INDEX('Unit Schedule (Year 2024)'!$A:$H,MATCH(TRIM($C22),'Unit Schedule (Year 2024)'!$A:$A,0),MATCH(E$21,'Unit Schedule (Year 2024)'!$1:$1,0)))),"-")</f>
      </c>
      <c r="F22" s="54" t="str">
        <f>IFERROR(IF(ISBLANK($C22),"",(INDEX('Unit Schedule (Year 2024)'!$A:$H,MATCH(TRIM($C22),'Unit Schedule (Year 2024)'!$A:$A,0),MATCH(F$21,'Unit Schedule (Year 2024)'!$1:$1,0)))),"-")</f>
      </c>
      <c r="G22" s="75" t="str">
        <f t="shared" ref="G22:G37" si="0">IF(ISBLANK(C22),"",IF(AND(D22="-",E22="-",F22="-",OR(AND(LEN(TRIM(C22))=7,MID(TRIM(C22),4,1)="4"),AND(LEN(TRIM(C22))=7,MID(TRIM(C22),4,1)="5"))),"Additional","-"))</f>
      </c>
      <c r="H22" s="6"/>
      <c r="I22" s="6"/>
      <c r="J22" s="6"/>
      <c r="K22" s="94"/>
      <c r="L22" s="80"/>
      <c r="M22" s="1"/>
      <c r="N22" s="1"/>
      <c r="O22" s="1"/>
      <c r="P22" s="1"/>
      <c r="Q22" s="1"/>
      <c r="R22" s="1"/>
      <c r="S22" s="1"/>
      <c r="T22" s="1"/>
      <c r="U22" s="1"/>
      <c r="V22" s="1"/>
      <c r="W22" s="1"/>
      <c r="X22" s="1"/>
      <c r="Y22" s="1"/>
      <c r="Z22" s="1"/>
      <c r="AA22" s="1"/>
    </row>
    <row r="23" spans="1:27" ht="15" customHeight="1" x14ac:dyDescent="0.2">
      <c r="A23" s="11"/>
      <c r="B23" s="91"/>
      <c r="C23" s="167"/>
      <c r="D23" s="53" t="str">
        <f>IFERROR(IF(ISBLANK($C23),"",(INDEX('Unit Schedule (Year 2024)'!$A:$H,MATCH(TRIM($C23),'Unit Schedule (Year 2024)'!$A:$A,0),MATCH(D$21,'Unit Schedule (Year 2024)'!$1:$1,0)))),"-")</f>
      </c>
      <c r="E23" s="54" t="str">
        <f>IFERROR(IF(ISBLANK($C23),"",(INDEX('Unit Schedule (Year 2024)'!$A:$H,MATCH(TRIM($C23),'Unit Schedule (Year 2024)'!$A:$A,0),MATCH(E$21,'Unit Schedule (Year 2024)'!$1:$1,0)))),"-")</f>
      </c>
      <c r="F23" s="54" t="str">
        <f>IFERROR(IF(ISBLANK($C23),"",(INDEX('Unit Schedule (Year 2024)'!$A:$H,MATCH(TRIM($C23),'Unit Schedule (Year 2024)'!$A:$A,0),MATCH(F$21,'Unit Schedule (Year 2024)'!$1:$1,0)))),"-")</f>
      </c>
      <c r="G23" s="150" t="str">
        <f t="shared" si="0"/>
        <v/>
      </c>
      <c r="H23" s="6"/>
      <c r="I23" s="6"/>
      <c r="J23" s="6"/>
      <c r="K23" s="94"/>
      <c r="L23" s="80"/>
      <c r="M23" s="1"/>
      <c r="N23" s="1"/>
      <c r="O23" s="1"/>
      <c r="P23" s="1"/>
      <c r="Q23" s="1"/>
      <c r="R23" s="1"/>
      <c r="S23" s="1"/>
      <c r="T23" s="1"/>
      <c r="U23" s="1"/>
      <c r="V23" s="1"/>
      <c r="W23" s="1"/>
      <c r="X23" s="1"/>
      <c r="Y23" s="1"/>
      <c r="Z23" s="1"/>
      <c r="AA23" s="1"/>
    </row>
    <row r="24" spans="1:27" ht="15" customHeight="1" x14ac:dyDescent="0.2">
      <c r="A24" s="11"/>
      <c r="B24" s="91"/>
      <c r="C24" s="154"/>
      <c r="D24" s="53" t="str">
        <f>IFERROR(IF(ISBLANK($C24),"",(INDEX('Unit Schedule (Year 2024)'!$A:$H,MATCH(TRIM($C24),'Unit Schedule (Year 2024)'!$A:$A,0),MATCH(D$21,'Unit Schedule (Year 2024)'!$1:$1,0)))),"-")</f>
      </c>
      <c r="E24" s="54" t="str">
        <f>IFERROR(IF(ISBLANK($C24),"",(INDEX('Unit Schedule (Year 2024)'!$A:$H,MATCH(TRIM($C24),'Unit Schedule (Year 2024)'!$A:$A,0),MATCH(E$21,'Unit Schedule (Year 2024)'!$1:$1,0)))),"-")</f>
      </c>
      <c r="F24" s="54" t="str">
        <f>IFERROR(IF(ISBLANK($C24),"",(INDEX('Unit Schedule (Year 2024)'!$A:$H,MATCH(TRIM($C24),'Unit Schedule (Year 2024)'!$A:$A,0),MATCH(F$21,'Unit Schedule (Year 2024)'!$1:$1,0)))),"-")</f>
      </c>
      <c r="G24" s="150" t="str">
        <f t="shared" si="0"/>
        <v/>
      </c>
      <c r="H24" s="6"/>
      <c r="I24" s="6"/>
      <c r="J24" s="6"/>
      <c r="K24" s="94"/>
      <c r="L24" s="80"/>
      <c r="M24" s="1"/>
      <c r="N24" s="1"/>
      <c r="O24" s="1"/>
      <c r="P24" s="1"/>
      <c r="Q24" s="1"/>
      <c r="R24" s="1"/>
      <c r="S24" s="1"/>
      <c r="T24" s="1"/>
      <c r="U24" s="1"/>
      <c r="V24" s="1"/>
      <c r="W24" s="1"/>
      <c r="X24" s="1"/>
      <c r="Y24" s="1"/>
      <c r="Z24" s="1"/>
      <c r="AA24" s="1"/>
    </row>
    <row r="25" spans="1:27" ht="15" customHeight="1" x14ac:dyDescent="0.2">
      <c r="A25" s="11"/>
      <c r="B25" s="91"/>
      <c r="C25" s="167"/>
      <c r="D25" s="53" t="str">
        <f>IFERROR(IF(ISBLANK($C25),"",(INDEX('Unit Schedule (Year 2024)'!$A:$H,MATCH(TRIM($C25),'Unit Schedule (Year 2024)'!$A:$A,0),MATCH(D$21,'Unit Schedule (Year 2024)'!$1:$1,0)))),"-")</f>
      </c>
      <c r="E25" s="54" t="str">
        <f>IFERROR(IF(ISBLANK($C25),"",(INDEX('Unit Schedule (Year 2024)'!$A:$H,MATCH(TRIM($C25),'Unit Schedule (Year 2024)'!$A:$A,0),MATCH(E$21,'Unit Schedule (Year 2024)'!$1:$1,0)))),"-")</f>
      </c>
      <c r="F25" s="54" t="str">
        <f>IFERROR(IF(ISBLANK($C25),"",(INDEX('Unit Schedule (Year 2024)'!$A:$H,MATCH(TRIM($C25),'Unit Schedule (Year 2024)'!$A:$A,0),MATCH(F$21,'Unit Schedule (Year 2024)'!$1:$1,0)))),"-")</f>
      </c>
      <c r="G25" s="150" t="str">
        <f t="shared" si="0"/>
        <v/>
      </c>
      <c r="H25" s="6"/>
      <c r="I25" s="6"/>
      <c r="J25" s="6"/>
      <c r="K25" s="94"/>
      <c r="L25" s="80"/>
      <c r="M25" s="1"/>
      <c r="N25" s="1"/>
      <c r="O25" s="1"/>
      <c r="P25" s="1"/>
      <c r="Q25" s="1"/>
      <c r="R25" s="1"/>
      <c r="S25" s="1"/>
      <c r="T25" s="1"/>
      <c r="U25" s="1"/>
      <c r="V25" s="1"/>
      <c r="W25" s="1"/>
      <c r="X25" s="1"/>
      <c r="Y25" s="1"/>
      <c r="Z25" s="1"/>
      <c r="AA25" s="1"/>
    </row>
    <row r="26" spans="1:27" ht="15" hidden="1" customHeight="1" x14ac:dyDescent="0.2">
      <c r="A26" s="11"/>
      <c r="B26" s="91"/>
      <c r="C26" s="154"/>
      <c r="D26" s="53" t="str">
        <f>IFERROR(IF(ISBLANK($C26),"",(INDEX('Unit Schedule (Year 2024)'!$A:$H,MATCH(TRIM($C26),'Unit Schedule (Year 2024)'!$A:$A,0),MATCH(D$21,'Unit Schedule (Year 2024)'!$1:$1,0)))),"-")</f>
      </c>
      <c r="E26" s="54" t="str">
        <f>IFERROR(IF(ISBLANK($C26),"",(INDEX('Unit Schedule (Year 2024)'!$A:$H,MATCH(TRIM($C26),'Unit Schedule (Year 2024)'!$A:$A,0),MATCH(E$21,'Unit Schedule (Year 2024)'!$1:$1,0)))),"-")</f>
      </c>
      <c r="F26" s="54" t="str">
        <f>IFERROR(IF(ISBLANK($C26),"",(INDEX('Unit Schedule (Year 2024)'!$A:$H,MATCH(TRIM($C26),'Unit Schedule (Year 2024)'!$A:$A,0),MATCH(F$21,'Unit Schedule (Year 2024)'!$1:$1,0)))),"-")</f>
      </c>
      <c r="G26" s="150" t="str">
        <f t="shared" si="0"/>
        <v/>
      </c>
      <c r="H26" s="6"/>
      <c r="I26" s="6"/>
      <c r="J26" s="6"/>
      <c r="K26" s="94"/>
      <c r="L26" s="80"/>
      <c r="M26" s="1"/>
      <c r="N26" s="1"/>
      <c r="O26" s="1"/>
      <c r="P26" s="1"/>
      <c r="Q26" s="1"/>
      <c r="R26" s="1"/>
      <c r="S26" s="1"/>
      <c r="T26" s="1"/>
      <c r="U26" s="1"/>
      <c r="V26" s="1"/>
      <c r="W26" s="1"/>
      <c r="X26" s="1"/>
      <c r="Y26" s="1"/>
      <c r="Z26" s="1"/>
      <c r="AA26" s="1"/>
    </row>
    <row r="27" spans="1:27" ht="15" hidden="1" customHeight="1" x14ac:dyDescent="0.2">
      <c r="A27" s="11"/>
      <c r="B27" s="91"/>
      <c r="C27" s="167"/>
      <c r="D27" s="53" t="str">
        <f>IFERROR(IF(ISBLANK($C27),"",(INDEX('Unit Schedule (Year 2024)'!$A:$H,MATCH(TRIM($C27),'Unit Schedule (Year 2024)'!$A:$A,0),MATCH(D$21,'Unit Schedule (Year 2024)'!$1:$1,0)))),"-")</f>
      </c>
      <c r="E27" s="54" t="str">
        <f>IFERROR(IF(ISBLANK($C27),"",(INDEX('Unit Schedule (Year 2024)'!$A:$H,MATCH(TRIM($C27),'Unit Schedule (Year 2024)'!$A:$A,0),MATCH(E$21,'Unit Schedule (Year 2024)'!$1:$1,0)))),"-")</f>
      </c>
      <c r="F27" s="54" t="str">
        <f>IFERROR(IF(ISBLANK($C27),"",(INDEX('Unit Schedule (Year 2024)'!$A:$H,MATCH(TRIM($C27),'Unit Schedule (Year 2024)'!$A:$A,0),MATCH(F$21,'Unit Schedule (Year 2024)'!$1:$1,0)))),"-")</f>
      </c>
      <c r="G27" s="150" t="str">
        <f t="shared" si="0"/>
        <v/>
      </c>
      <c r="H27" s="6"/>
      <c r="I27" s="6"/>
      <c r="J27" s="6"/>
      <c r="K27" s="94"/>
      <c r="L27" s="80"/>
      <c r="M27" s="1"/>
      <c r="N27" s="1"/>
      <c r="O27" s="1"/>
      <c r="P27" s="1"/>
      <c r="Q27" s="1"/>
      <c r="R27" s="1"/>
      <c r="S27" s="1"/>
      <c r="T27" s="1"/>
      <c r="U27" s="1"/>
      <c r="V27" s="1"/>
      <c r="W27" s="1"/>
      <c r="X27" s="1"/>
      <c r="Y27" s="1"/>
      <c r="Z27" s="1"/>
      <c r="AA27" s="1"/>
    </row>
    <row r="28" spans="1:27" ht="15" hidden="1" customHeight="1" x14ac:dyDescent="0.2">
      <c r="A28" s="11"/>
      <c r="B28" s="91"/>
      <c r="C28" s="153"/>
      <c r="D28" s="53" t="str">
        <f>IFERROR(IF(ISBLANK($C28),"",(INDEX('Unit Schedule (Year 2024)'!$A:$H,MATCH(TRIM($C28),'Unit Schedule (Year 2024)'!$A:$A,0),MATCH(D$21,'Unit Schedule (Year 2024)'!$1:$1,0)))),"-")</f>
      </c>
      <c r="E28" s="54" t="str">
        <f>IFERROR(IF(ISBLANK($C28),"",(INDEX('Unit Schedule (Year 2024)'!$A:$H,MATCH(TRIM($C28),'Unit Schedule (Year 2024)'!$A:$A,0),MATCH(E$21,'Unit Schedule (Year 2024)'!$1:$1,0)))),"-")</f>
      </c>
      <c r="F28" s="54" t="str">
        <f>IFERROR(IF(ISBLANK($C28),"",(INDEX('Unit Schedule (Year 2024)'!$A:$H,MATCH(TRIM($C28),'Unit Schedule (Year 2024)'!$A:$A,0),MATCH(F$21,'Unit Schedule (Year 2024)'!$1:$1,0)))),"-")</f>
      </c>
      <c r="G28" s="150" t="str">
        <f t="shared" si="0"/>
        <v/>
      </c>
      <c r="H28" s="6"/>
      <c r="I28" s="6"/>
      <c r="J28" s="6"/>
      <c r="K28" s="94"/>
      <c r="L28" s="80"/>
      <c r="M28" s="1"/>
      <c r="N28" s="1"/>
      <c r="O28" s="1"/>
      <c r="P28" s="1"/>
      <c r="Q28" s="1"/>
      <c r="R28" s="1"/>
      <c r="S28" s="1"/>
      <c r="T28" s="1"/>
      <c r="U28" s="1"/>
      <c r="V28" s="1"/>
      <c r="W28" s="1"/>
      <c r="X28" s="1"/>
      <c r="Y28" s="1"/>
      <c r="Z28" s="1"/>
      <c r="AA28" s="1"/>
    </row>
    <row r="29" spans="1:27" ht="15" hidden="1" customHeight="1" x14ac:dyDescent="0.2">
      <c r="A29" s="11"/>
      <c r="B29" s="91"/>
      <c r="C29" s="167"/>
      <c r="D29" s="53" t="str">
        <f>IFERROR(IF(ISBLANK($C29),"",(INDEX('Unit Schedule (Year 2024)'!$A:$H,MATCH(TRIM($C29),'Unit Schedule (Year 2024)'!$A:$A,0),MATCH(D$21,'Unit Schedule (Year 2024)'!$1:$1,0)))),"-")</f>
      </c>
      <c r="E29" s="54" t="str">
        <f>IFERROR(IF(ISBLANK($C29),"",(INDEX('Unit Schedule (Year 2024)'!$A:$H,MATCH(TRIM($C29),'Unit Schedule (Year 2024)'!$A:$A,0),MATCH(E$21,'Unit Schedule (Year 2024)'!$1:$1,0)))),"-")</f>
      </c>
      <c r="F29" s="54" t="str">
        <f>IFERROR(IF(ISBLANK($C29),"",(INDEX('Unit Schedule (Year 2024)'!$A:$H,MATCH(TRIM($C29),'Unit Schedule (Year 2024)'!$A:$A,0),MATCH(F$21,'Unit Schedule (Year 2024)'!$1:$1,0)))),"-")</f>
      </c>
      <c r="G29" s="150" t="str">
        <f t="shared" si="0"/>
        <v/>
      </c>
      <c r="H29" s="6"/>
      <c r="I29" s="6"/>
      <c r="J29" s="6"/>
      <c r="K29" s="94"/>
      <c r="L29" s="80"/>
      <c r="M29" s="1"/>
      <c r="N29" s="1"/>
      <c r="O29" s="1"/>
      <c r="P29" s="1"/>
      <c r="Q29" s="1"/>
      <c r="R29" s="1"/>
      <c r="S29" s="1"/>
      <c r="T29" s="1"/>
      <c r="U29" s="1"/>
      <c r="V29" s="1"/>
      <c r="W29" s="1"/>
      <c r="X29" s="1"/>
      <c r="Y29" s="1"/>
      <c r="Z29" s="1"/>
      <c r="AA29" s="1"/>
    </row>
    <row r="30" spans="1:27" ht="15" hidden="1" customHeight="1" x14ac:dyDescent="0.2">
      <c r="A30" s="11"/>
      <c r="B30" s="91"/>
      <c r="C30" s="154"/>
      <c r="D30" s="53" t="str">
        <f>IFERROR(IF(ISBLANK($C30),"",(INDEX('Unit Schedule (Year 2024)'!$A:$H,MATCH(TRIM($C30),'Unit Schedule (Year 2024)'!$A:$A,0),MATCH(D$21,'Unit Schedule (Year 2024)'!$1:$1,0)))),"-")</f>
      </c>
      <c r="E30" s="54" t="str">
        <f>IFERROR(IF(ISBLANK($C30),"",(INDEX('Unit Schedule (Year 2024)'!$A:$H,MATCH(TRIM($C30),'Unit Schedule (Year 2024)'!$A:$A,0),MATCH(E$21,'Unit Schedule (Year 2024)'!$1:$1,0)))),"-")</f>
      </c>
      <c r="F30" s="54" t="str">
        <f>IFERROR(IF(ISBLANK($C30),"",(INDEX('Unit Schedule (Year 2024)'!$A:$H,MATCH(TRIM($C30),'Unit Schedule (Year 2024)'!$A:$A,0),MATCH(F$21,'Unit Schedule (Year 2024)'!$1:$1,0)))),"-")</f>
      </c>
      <c r="G30" s="150" t="str">
        <f t="shared" si="0"/>
        <v/>
      </c>
      <c r="H30" s="6"/>
      <c r="I30" s="6"/>
      <c r="J30" s="6"/>
      <c r="K30" s="94"/>
      <c r="L30" s="80"/>
      <c r="M30" s="1"/>
      <c r="N30" s="1"/>
      <c r="O30" s="1"/>
      <c r="P30" s="1"/>
      <c r="Q30" s="1"/>
      <c r="R30" s="1"/>
      <c r="S30" s="1"/>
      <c r="T30" s="1"/>
      <c r="U30" s="1"/>
      <c r="V30" s="1"/>
      <c r="W30" s="1"/>
      <c r="X30" s="1"/>
      <c r="Y30" s="1"/>
      <c r="Z30" s="1"/>
      <c r="AA30" s="1"/>
    </row>
    <row r="31" spans="1:27" ht="15" hidden="1" customHeight="1" x14ac:dyDescent="0.2">
      <c r="A31" s="11"/>
      <c r="B31" s="91"/>
      <c r="C31" s="167"/>
      <c r="D31" s="53" t="str">
        <f>IFERROR(IF(ISBLANK($C31),"",(INDEX('Unit Schedule (Year 2024)'!$A:$H,MATCH(TRIM($C31),'Unit Schedule (Year 2024)'!$A:$A,0),MATCH(D$21,'Unit Schedule (Year 2024)'!$1:$1,0)))),"-")</f>
      </c>
      <c r="E31" s="54" t="str">
        <f>IFERROR(IF(ISBLANK($C31),"",(INDEX('Unit Schedule (Year 2024)'!$A:$H,MATCH(TRIM($C31),'Unit Schedule (Year 2024)'!$A:$A,0),MATCH(E$21,'Unit Schedule (Year 2024)'!$1:$1,0)))),"-")</f>
      </c>
      <c r="F31" s="54" t="str">
        <f>IFERROR(IF(ISBLANK($C31),"",(INDEX('Unit Schedule (Year 2024)'!$A:$H,MATCH(TRIM($C31),'Unit Schedule (Year 2024)'!$A:$A,0),MATCH(F$21,'Unit Schedule (Year 2024)'!$1:$1,0)))),"-")</f>
      </c>
      <c r="G31" s="150" t="str">
        <f t="shared" si="0"/>
        <v/>
      </c>
      <c r="H31" s="6"/>
      <c r="I31" s="6"/>
      <c r="J31" s="6"/>
      <c r="K31" s="94"/>
      <c r="L31" s="80"/>
      <c r="M31" s="1"/>
      <c r="N31" s="1"/>
      <c r="O31" s="1"/>
      <c r="P31" s="1"/>
      <c r="Q31" s="1"/>
      <c r="R31" s="1"/>
      <c r="S31" s="1"/>
      <c r="T31" s="1"/>
      <c r="U31" s="1"/>
      <c r="V31" s="1"/>
      <c r="W31" s="1"/>
      <c r="X31" s="1"/>
      <c r="Y31" s="1"/>
      <c r="Z31" s="1"/>
      <c r="AA31" s="1"/>
    </row>
    <row r="32" spans="1:27" ht="15" hidden="1" customHeight="1" x14ac:dyDescent="0.2">
      <c r="A32" s="11"/>
      <c r="B32" s="91"/>
      <c r="C32" s="154"/>
      <c r="D32" s="53" t="str">
        <f>IFERROR(IF(ISBLANK($C32),"",(INDEX('Unit Schedule (Year 2024)'!$A:$H,MATCH(TRIM($C32),'Unit Schedule (Year 2024)'!$A:$A,0),MATCH(D$21,'Unit Schedule (Year 2024)'!$1:$1,0)))),"-")</f>
      </c>
      <c r="E32" s="54" t="str">
        <f>IFERROR(IF(ISBLANK($C32),"",(INDEX('Unit Schedule (Year 2024)'!$A:$H,MATCH(TRIM($C32),'Unit Schedule (Year 2024)'!$A:$A,0),MATCH(E$21,'Unit Schedule (Year 2024)'!$1:$1,0)))),"-")</f>
      </c>
      <c r="F32" s="54" t="str">
        <f>IFERROR(IF(ISBLANK($C32),"",(INDEX('Unit Schedule (Year 2024)'!$A:$H,MATCH(TRIM($C32),'Unit Schedule (Year 2024)'!$A:$A,0),MATCH(F$21,'Unit Schedule (Year 2024)'!$1:$1,0)))),"-")</f>
      </c>
      <c r="G32" s="150" t="str">
        <f t="shared" si="0"/>
        <v/>
      </c>
      <c r="H32" s="6"/>
      <c r="I32" s="6"/>
      <c r="J32" s="6"/>
      <c r="K32" s="94"/>
      <c r="L32" s="80"/>
      <c r="M32" s="1"/>
      <c r="N32" s="1"/>
      <c r="O32" s="1"/>
      <c r="P32" s="1"/>
      <c r="Q32" s="1"/>
      <c r="R32" s="1"/>
      <c r="S32" s="1"/>
      <c r="T32" s="1"/>
      <c r="U32" s="1"/>
      <c r="V32" s="1"/>
      <c r="W32" s="1"/>
      <c r="X32" s="1"/>
      <c r="Y32" s="1"/>
      <c r="Z32" s="1"/>
      <c r="AA32" s="1"/>
    </row>
    <row r="33" spans="1:27" ht="15" hidden="1" customHeight="1" x14ac:dyDescent="0.2">
      <c r="A33" s="11"/>
      <c r="B33" s="91"/>
      <c r="C33" s="167"/>
      <c r="D33" s="53" t="str">
        <f>IFERROR(IF(ISBLANK($C33),"",(INDEX('Unit Schedule (Year 2024)'!$A:$H,MATCH(TRIM($C33),'Unit Schedule (Year 2024)'!$A:$A,0),MATCH(D$21,'Unit Schedule (Year 2024)'!$1:$1,0)))),"-")</f>
      </c>
      <c r="E33" s="54" t="str">
        <f>IFERROR(IF(ISBLANK($C33),"",(INDEX('Unit Schedule (Year 2024)'!$A:$H,MATCH(TRIM($C33),'Unit Schedule (Year 2024)'!$A:$A,0),MATCH(E$21,'Unit Schedule (Year 2024)'!$1:$1,0)))),"-")</f>
      </c>
      <c r="F33" s="54" t="str">
        <f>IFERROR(IF(ISBLANK($C33),"",(INDEX('Unit Schedule (Year 2024)'!$A:$H,MATCH(TRIM($C33),'Unit Schedule (Year 2024)'!$A:$A,0),MATCH(F$21,'Unit Schedule (Year 2024)'!$1:$1,0)))),"-")</f>
      </c>
      <c r="G33" s="150" t="str">
        <f t="shared" si="0"/>
        <v/>
      </c>
      <c r="H33" s="6"/>
      <c r="I33" s="6"/>
      <c r="J33" s="6"/>
      <c r="K33" s="94"/>
      <c r="L33" s="80"/>
      <c r="M33" s="1"/>
      <c r="N33" s="1"/>
      <c r="O33" s="1"/>
      <c r="P33" s="1"/>
      <c r="Q33" s="1"/>
      <c r="R33" s="1"/>
      <c r="S33" s="1"/>
      <c r="T33" s="1"/>
      <c r="U33" s="1"/>
      <c r="V33" s="1"/>
      <c r="W33" s="1"/>
      <c r="X33" s="1"/>
      <c r="Y33" s="1"/>
      <c r="Z33" s="1"/>
      <c r="AA33" s="1"/>
    </row>
    <row r="34" spans="1:27" ht="15" hidden="1" customHeight="1" x14ac:dyDescent="0.2">
      <c r="A34" s="11"/>
      <c r="B34" s="91"/>
      <c r="C34" s="154"/>
      <c r="D34" s="53" t="str">
        <f>IFERROR(IF(ISBLANK($C34),"",(INDEX('Unit Schedule (Year 2024)'!$A:$H,MATCH(TRIM($C34),'Unit Schedule (Year 2024)'!$A:$A,0),MATCH(D$21,'Unit Schedule (Year 2024)'!$1:$1,0)))),"-")</f>
      </c>
      <c r="E34" s="54" t="str">
        <f>IFERROR(IF(ISBLANK($C34),"",(INDEX('Unit Schedule (Year 2024)'!$A:$H,MATCH(TRIM($C34),'Unit Schedule (Year 2024)'!$A:$A,0),MATCH(E$21,'Unit Schedule (Year 2024)'!$1:$1,0)))),"-")</f>
      </c>
      <c r="F34" s="54" t="str">
        <f>IFERROR(IF(ISBLANK($C34),"",(INDEX('Unit Schedule (Year 2024)'!$A:$H,MATCH(TRIM($C34),'Unit Schedule (Year 2024)'!$A:$A,0),MATCH(F$21,'Unit Schedule (Year 2024)'!$1:$1,0)))),"-")</f>
      </c>
      <c r="G34" s="150" t="str">
        <f t="shared" si="0"/>
        <v/>
      </c>
      <c r="H34" s="6"/>
      <c r="I34" s="6"/>
      <c r="J34" s="6"/>
      <c r="K34" s="94"/>
      <c r="L34" s="80"/>
      <c r="M34" s="1"/>
      <c r="N34" s="1"/>
      <c r="O34" s="1"/>
      <c r="P34" s="1"/>
      <c r="Q34" s="1"/>
      <c r="R34" s="1"/>
      <c r="S34" s="1"/>
      <c r="T34" s="1"/>
      <c r="U34" s="1"/>
      <c r="V34" s="1"/>
      <c r="W34" s="1"/>
      <c r="X34" s="1"/>
      <c r="Y34" s="1"/>
      <c r="Z34" s="1"/>
      <c r="AA34" s="1"/>
    </row>
    <row r="35" spans="1:27" ht="15" hidden="1" customHeight="1" x14ac:dyDescent="0.2">
      <c r="A35" s="11"/>
      <c r="B35" s="91"/>
      <c r="C35" s="167"/>
      <c r="D35" s="53" t="str">
        <f>IFERROR(IF(ISBLANK($C35),"",(INDEX('Unit Schedule (Year 2024)'!$A:$H,MATCH(TRIM($C35),'Unit Schedule (Year 2024)'!$A:$A,0),MATCH(D$21,'Unit Schedule (Year 2024)'!$1:$1,0)))),"-")</f>
      </c>
      <c r="E35" s="54" t="str">
        <f>IFERROR(IF(ISBLANK($C35),"",(INDEX('Unit Schedule (Year 2024)'!$A:$H,MATCH(TRIM($C35),'Unit Schedule (Year 2024)'!$A:$A,0),MATCH(E$21,'Unit Schedule (Year 2024)'!$1:$1,0)))),"-")</f>
      </c>
      <c r="F35" s="54" t="str">
        <f>IFERROR(IF(ISBLANK($C35),"",(INDEX('Unit Schedule (Year 2024)'!$A:$H,MATCH(TRIM($C35),'Unit Schedule (Year 2024)'!$A:$A,0),MATCH(F$21,'Unit Schedule (Year 2024)'!$1:$1,0)))),"-")</f>
      </c>
      <c r="G35" s="150" t="str">
        <f t="shared" si="0"/>
        <v/>
      </c>
      <c r="H35" s="6"/>
      <c r="I35" s="6"/>
      <c r="J35" s="6"/>
      <c r="K35" s="94"/>
      <c r="L35" s="80"/>
      <c r="M35" s="1"/>
      <c r="N35" s="1"/>
      <c r="O35" s="1"/>
      <c r="P35" s="1"/>
      <c r="Q35" s="1"/>
      <c r="R35" s="1"/>
      <c r="S35" s="1"/>
      <c r="T35" s="1"/>
      <c r="U35" s="1"/>
      <c r="V35" s="1"/>
      <c r="W35" s="1"/>
      <c r="X35" s="1"/>
      <c r="Y35" s="1"/>
      <c r="Z35" s="1"/>
      <c r="AA35" s="1"/>
    </row>
    <row r="36" spans="1:27" ht="15" customHeight="1" x14ac:dyDescent="0.2">
      <c r="A36" s="11"/>
      <c r="B36" s="91"/>
      <c r="C36" s="155"/>
      <c r="D36" s="53" t="str">
        <f>IFERROR(IF(ISBLANK($C36),"",(INDEX('Unit Schedule (Year 2024)'!$A:$H,MATCH(TRIM($C36),'Unit Schedule (Year 2024)'!$A:$A,0),MATCH(D$21,'Unit Schedule (Year 2024)'!$1:$1,0)))),"-")</f>
      </c>
      <c r="E36" s="54" t="str">
        <f>IFERROR(IF(ISBLANK($C36),"",(INDEX('Unit Schedule (Year 2024)'!$A:$H,MATCH(TRIM($C36),'Unit Schedule (Year 2024)'!$A:$A,0),MATCH(E$21,'Unit Schedule (Year 2024)'!$1:$1,0)))),"-")</f>
      </c>
      <c r="F36" s="54" t="str">
        <f>IFERROR(IF(ISBLANK($C36),"",(INDEX('Unit Schedule (Year 2024)'!$A:$H,MATCH(TRIM($C36),'Unit Schedule (Year 2024)'!$A:$A,0),MATCH(F$21,'Unit Schedule (Year 2024)'!$1:$1,0)))),"-")</f>
      </c>
      <c r="G36" s="150" t="str">
        <f t="shared" si="0"/>
        <v/>
      </c>
      <c r="H36" s="6"/>
      <c r="I36" s="6"/>
      <c r="J36" s="6"/>
      <c r="K36" s="94"/>
      <c r="L36" s="80"/>
      <c r="M36" s="1"/>
      <c r="N36" s="1"/>
      <c r="O36" s="1"/>
      <c r="P36" s="1"/>
      <c r="Q36" s="1"/>
      <c r="R36" s="1"/>
      <c r="S36" s="1"/>
      <c r="T36" s="1"/>
      <c r="U36" s="1"/>
      <c r="V36" s="1"/>
      <c r="W36" s="1"/>
      <c r="X36" s="1"/>
      <c r="Y36" s="1"/>
      <c r="Z36" s="1"/>
      <c r="AA36" s="1"/>
    </row>
    <row r="37" spans="1:27" ht="15" customHeight="1" x14ac:dyDescent="0.2">
      <c r="A37" s="11"/>
      <c r="B37" s="91"/>
      <c r="C37" s="168"/>
      <c r="D37" s="55" t="str">
        <f>IFERROR(IF(ISBLANK($C37),"",(INDEX('Unit Schedule (Year 2024)'!$A:$H,MATCH(TRIM($C37),'Unit Schedule (Year 2024)'!$A:$A,0),MATCH(D$21,'Unit Schedule (Year 2024)'!$1:$1,0)))),"-")</f>
      </c>
      <c r="E37" s="56" t="str">
        <f>IFERROR(IF(ISBLANK($C37),"",(INDEX('Unit Schedule (Year 2024)'!$A:$H,MATCH(TRIM($C37),'Unit Schedule (Year 2024)'!$A:$A,0),MATCH(E$21,'Unit Schedule (Year 2024)'!$1:$1,0)))),"-")</f>
      </c>
      <c r="F37" s="56" t="str">
        <f>IFERROR(IF(ISBLANK($C37),"",(INDEX('Unit Schedule (Year 2024)'!$A:$H,MATCH(TRIM($C37),'Unit Schedule (Year 2024)'!$A:$A,0),MATCH(F$21,'Unit Schedule (Year 2024)'!$1:$1,0)))),"-")</f>
      </c>
      <c r="G37" s="149" t="str">
        <f t="shared" si="0"/>
        <v/>
      </c>
      <c r="H37" s="6"/>
      <c r="I37" s="6"/>
      <c r="J37" s="6"/>
      <c r="K37" s="94"/>
      <c r="L37" s="80"/>
      <c r="M37" s="1"/>
      <c r="N37" s="1"/>
      <c r="O37" s="1"/>
      <c r="P37" s="1"/>
      <c r="Q37" s="1"/>
      <c r="R37" s="1"/>
      <c r="S37" s="1"/>
      <c r="T37" s="1"/>
      <c r="U37" s="1"/>
      <c r="V37" s="1"/>
      <c r="W37" s="1"/>
      <c r="X37" s="1"/>
      <c r="Y37" s="1"/>
      <c r="Z37" s="1"/>
      <c r="AA37" s="1"/>
    </row>
    <row r="38" spans="1:27" ht="15" customHeight="1" x14ac:dyDescent="0.2">
      <c r="A38" s="11"/>
      <c r="B38" s="93"/>
      <c r="C38" s="11"/>
      <c r="D38" s="11"/>
      <c r="E38" s="11"/>
      <c r="F38" s="11"/>
      <c r="G38" s="11"/>
      <c r="H38" s="11"/>
      <c r="I38" s="11"/>
      <c r="J38" s="6"/>
      <c r="K38" s="94"/>
      <c r="L38" s="80"/>
      <c r="M38" s="1"/>
      <c r="N38" s="1"/>
      <c r="O38" s="1"/>
      <c r="P38" s="1"/>
      <c r="Q38" s="1"/>
      <c r="R38" s="1"/>
      <c r="S38" s="1"/>
      <c r="T38" s="1"/>
      <c r="U38" s="1"/>
      <c r="V38" s="1"/>
      <c r="W38" s="1"/>
      <c r="X38" s="1"/>
      <c r="Y38" s="1"/>
      <c r="Z38" s="1"/>
      <c r="AA38" s="1"/>
    </row>
    <row r="39" spans="1:27" s="57" customFormat="1" ht="15" customHeight="1" x14ac:dyDescent="0.2">
      <c r="A39" s="11"/>
      <c r="B39" s="93"/>
      <c r="C39" s="6"/>
      <c r="D39" s="6"/>
      <c r="E39" s="6"/>
      <c r="F39" s="6"/>
      <c r="G39" s="6"/>
      <c r="H39" s="6"/>
      <c r="I39" s="6"/>
      <c r="J39" s="6"/>
      <c r="K39" s="94"/>
      <c r="L39" s="80"/>
      <c r="M39" s="1"/>
      <c r="N39" s="1"/>
      <c r="O39" s="1"/>
      <c r="P39" s="1"/>
      <c r="Q39" s="1"/>
      <c r="R39" s="1"/>
      <c r="S39" s="1"/>
      <c r="T39" s="1"/>
      <c r="U39" s="1"/>
      <c r="V39" s="1"/>
      <c r="W39" s="1"/>
      <c r="X39" s="1"/>
      <c r="Y39" s="1"/>
      <c r="Z39" s="1"/>
      <c r="AA39" s="1"/>
    </row>
    <row r="40" spans="1:27" ht="15" customHeight="1" x14ac:dyDescent="0.2">
      <c r="A40" s="11"/>
      <c r="B40" s="93"/>
      <c r="C40" s="2" t="s">
        <v>9</v>
      </c>
      <c r="D40" s="3"/>
      <c r="E40" s="3"/>
      <c r="F40" s="3"/>
      <c r="G40" s="3"/>
      <c r="H40" s="3"/>
      <c r="I40" s="3"/>
      <c r="J40" s="3"/>
      <c r="K40" s="94"/>
      <c r="L40" s="80"/>
      <c r="M40" s="1"/>
      <c r="N40" s="1"/>
      <c r="O40" s="1"/>
      <c r="P40" s="1"/>
      <c r="Q40" s="1"/>
      <c r="R40" s="1"/>
      <c r="S40" s="1"/>
      <c r="T40" s="1"/>
      <c r="U40" s="1"/>
      <c r="V40" s="1"/>
      <c r="W40" s="1"/>
      <c r="X40" s="1"/>
      <c r="Y40" s="1"/>
      <c r="Z40" s="1"/>
      <c r="AA40" s="1"/>
    </row>
    <row r="41" spans="1:27" ht="15" customHeight="1" x14ac:dyDescent="0.2">
      <c r="A41" s="11"/>
      <c r="B41" s="91"/>
      <c r="C41" s="273"/>
      <c r="D41" s="274"/>
      <c r="E41" s="274"/>
      <c r="F41" s="274"/>
      <c r="G41" s="274"/>
      <c r="H41" s="274"/>
      <c r="I41" s="274"/>
      <c r="J41" s="275"/>
      <c r="K41" s="92"/>
      <c r="L41" s="80"/>
      <c r="M41" s="1"/>
      <c r="N41" s="1"/>
      <c r="O41" s="1"/>
      <c r="P41" s="1"/>
      <c r="Q41" s="1"/>
      <c r="R41" s="1"/>
      <c r="S41" s="1"/>
      <c r="T41" s="1"/>
      <c r="U41" s="1"/>
      <c r="V41" s="1"/>
      <c r="W41" s="1"/>
      <c r="X41" s="1"/>
      <c r="Y41" s="1"/>
      <c r="Z41" s="1"/>
      <c r="AA41" s="1"/>
    </row>
    <row r="42" spans="1:27" ht="15" customHeight="1" x14ac:dyDescent="0.2">
      <c r="A42" s="11"/>
      <c r="B42" s="91"/>
      <c r="C42" s="276"/>
      <c r="D42" s="277"/>
      <c r="E42" s="277"/>
      <c r="F42" s="277"/>
      <c r="G42" s="277"/>
      <c r="H42" s="277"/>
      <c r="I42" s="277"/>
      <c r="J42" s="278"/>
      <c r="K42" s="92"/>
      <c r="L42" s="80"/>
      <c r="M42" s="1"/>
      <c r="N42" s="1"/>
      <c r="O42" s="1"/>
      <c r="P42" s="1"/>
      <c r="Q42" s="1"/>
      <c r="R42" s="1"/>
      <c r="S42" s="1"/>
      <c r="T42" s="1"/>
      <c r="U42" s="1"/>
      <c r="V42" s="1"/>
      <c r="W42" s="1"/>
      <c r="X42" s="1"/>
      <c r="Y42" s="1"/>
      <c r="Z42" s="1"/>
      <c r="AA42" s="1"/>
    </row>
    <row r="43" spans="1:27" s="57" customFormat="1" ht="15" customHeight="1" x14ac:dyDescent="0.2">
      <c r="A43" s="11"/>
      <c r="B43" s="91"/>
      <c r="C43" s="276"/>
      <c r="D43" s="277"/>
      <c r="E43" s="277"/>
      <c r="F43" s="277"/>
      <c r="G43" s="277"/>
      <c r="H43" s="277"/>
      <c r="I43" s="277"/>
      <c r="J43" s="278"/>
      <c r="K43" s="92"/>
      <c r="L43" s="80"/>
      <c r="M43" s="1"/>
      <c r="N43" s="1"/>
      <c r="O43" s="1"/>
      <c r="P43" s="1"/>
      <c r="Q43" s="1"/>
      <c r="R43" s="1"/>
      <c r="S43" s="1"/>
      <c r="T43" s="1"/>
      <c r="U43" s="1"/>
      <c r="V43" s="1"/>
      <c r="W43" s="1"/>
      <c r="X43" s="1"/>
      <c r="Y43" s="1"/>
      <c r="Z43" s="1"/>
      <c r="AA43" s="1"/>
    </row>
    <row r="44" spans="1:27" ht="15" customHeight="1" x14ac:dyDescent="0.2">
      <c r="A44" s="11"/>
      <c r="B44" s="91"/>
      <c r="C44" s="276"/>
      <c r="D44" s="277"/>
      <c r="E44" s="277"/>
      <c r="F44" s="277"/>
      <c r="G44" s="277"/>
      <c r="H44" s="277"/>
      <c r="I44" s="277"/>
      <c r="J44" s="278"/>
      <c r="K44" s="92"/>
      <c r="L44" s="80"/>
      <c r="M44" s="1"/>
      <c r="N44" s="1"/>
      <c r="O44" s="1"/>
      <c r="P44" s="1"/>
      <c r="Q44" s="1"/>
      <c r="R44" s="1"/>
      <c r="S44" s="1"/>
      <c r="T44" s="1"/>
      <c r="U44" s="1"/>
      <c r="V44" s="1"/>
      <c r="W44" s="1"/>
      <c r="X44" s="1"/>
      <c r="Y44" s="1"/>
      <c r="Z44" s="1"/>
      <c r="AA44" s="1"/>
    </row>
    <row r="45" spans="1:27" ht="15" customHeight="1" x14ac:dyDescent="0.2">
      <c r="A45" s="11"/>
      <c r="B45" s="91"/>
      <c r="C45" s="276"/>
      <c r="D45" s="277"/>
      <c r="E45" s="277"/>
      <c r="F45" s="277"/>
      <c r="G45" s="277"/>
      <c r="H45" s="277"/>
      <c r="I45" s="277"/>
      <c r="J45" s="278"/>
      <c r="K45" s="92"/>
      <c r="L45" s="80"/>
      <c r="M45" s="1"/>
      <c r="N45" s="1"/>
      <c r="O45" s="1"/>
      <c r="P45" s="1"/>
      <c r="Q45" s="1"/>
      <c r="R45" s="1"/>
      <c r="S45" s="1"/>
      <c r="T45" s="1"/>
      <c r="U45" s="1"/>
      <c r="V45" s="1"/>
      <c r="W45" s="1"/>
      <c r="X45" s="1"/>
      <c r="Y45" s="1"/>
      <c r="Z45" s="1"/>
      <c r="AA45" s="1"/>
    </row>
    <row r="46" spans="1:27" ht="15" customHeight="1" x14ac:dyDescent="0.2">
      <c r="A46" s="11"/>
      <c r="B46" s="91"/>
      <c r="C46" s="276"/>
      <c r="D46" s="277"/>
      <c r="E46" s="277"/>
      <c r="F46" s="277"/>
      <c r="G46" s="277"/>
      <c r="H46" s="277"/>
      <c r="I46" s="277"/>
      <c r="J46" s="278"/>
      <c r="K46" s="92"/>
      <c r="L46" s="80"/>
      <c r="M46" s="1"/>
      <c r="N46" s="1"/>
      <c r="O46" s="1"/>
      <c r="P46" s="1"/>
      <c r="Q46" s="1"/>
      <c r="R46" s="1"/>
      <c r="S46" s="1"/>
      <c r="T46" s="1"/>
      <c r="U46" s="1"/>
      <c r="V46" s="1"/>
      <c r="W46" s="1"/>
      <c r="X46" s="1"/>
      <c r="Y46" s="1"/>
      <c r="Z46" s="1"/>
      <c r="AA46" s="1"/>
    </row>
    <row r="47" spans="1:27" ht="15" customHeight="1" x14ac:dyDescent="0.2">
      <c r="A47" s="11"/>
      <c r="B47" s="91"/>
      <c r="C47" s="276"/>
      <c r="D47" s="277"/>
      <c r="E47" s="277"/>
      <c r="F47" s="277"/>
      <c r="G47" s="277"/>
      <c r="H47" s="277"/>
      <c r="I47" s="277"/>
      <c r="J47" s="278"/>
      <c r="K47" s="92"/>
      <c r="L47" s="80"/>
      <c r="M47" s="1"/>
      <c r="N47" s="1"/>
      <c r="O47" s="1"/>
      <c r="P47" s="1"/>
      <c r="Q47" s="1"/>
      <c r="R47" s="1"/>
      <c r="S47" s="1"/>
      <c r="T47" s="1"/>
      <c r="U47" s="1"/>
      <c r="V47" s="1"/>
      <c r="W47" s="1"/>
      <c r="X47" s="1"/>
      <c r="Y47" s="1"/>
      <c r="Z47" s="1"/>
      <c r="AA47" s="1"/>
    </row>
    <row r="48" spans="1:27" ht="15" customHeight="1" x14ac:dyDescent="0.2">
      <c r="A48" s="11"/>
      <c r="B48" s="91"/>
      <c r="C48" s="276"/>
      <c r="D48" s="277"/>
      <c r="E48" s="277"/>
      <c r="F48" s="277"/>
      <c r="G48" s="277"/>
      <c r="H48" s="277"/>
      <c r="I48" s="277"/>
      <c r="J48" s="278"/>
      <c r="K48" s="92"/>
      <c r="L48" s="80"/>
      <c r="M48" s="1"/>
      <c r="N48" s="1"/>
      <c r="O48" s="1"/>
      <c r="P48" s="1"/>
      <c r="Q48" s="1"/>
      <c r="R48" s="1"/>
      <c r="S48" s="1"/>
      <c r="T48" s="1"/>
      <c r="U48" s="1"/>
      <c r="V48" s="1"/>
      <c r="W48" s="1"/>
      <c r="X48" s="1"/>
      <c r="Y48" s="1"/>
      <c r="Z48" s="1"/>
      <c r="AA48" s="1"/>
    </row>
    <row r="49" spans="1:27" ht="15" customHeight="1" x14ac:dyDescent="0.2">
      <c r="A49" s="11"/>
      <c r="B49" s="91"/>
      <c r="C49" s="279"/>
      <c r="D49" s="280"/>
      <c r="E49" s="280"/>
      <c r="F49" s="280"/>
      <c r="G49" s="280"/>
      <c r="H49" s="280"/>
      <c r="I49" s="280"/>
      <c r="J49" s="281"/>
      <c r="K49" s="92"/>
      <c r="L49" s="80"/>
      <c r="M49" s="1"/>
      <c r="N49" s="1"/>
      <c r="O49" s="1"/>
      <c r="P49" s="1"/>
      <c r="Q49" s="1"/>
      <c r="R49" s="1"/>
      <c r="S49" s="1"/>
      <c r="T49" s="1"/>
      <c r="U49" s="1"/>
      <c r="V49" s="1"/>
      <c r="W49" s="1"/>
      <c r="X49" s="1"/>
      <c r="Y49" s="1"/>
      <c r="Z49" s="1"/>
      <c r="AA49" s="1"/>
    </row>
    <row r="50" spans="1:27" ht="15.75" customHeight="1" x14ac:dyDescent="0.2">
      <c r="A50" s="11"/>
      <c r="B50" s="95"/>
      <c r="C50" s="96"/>
      <c r="D50" s="96"/>
      <c r="E50" s="96"/>
      <c r="F50" s="96"/>
      <c r="G50" s="96"/>
      <c r="H50" s="96"/>
      <c r="I50" s="96"/>
      <c r="J50" s="96"/>
      <c r="K50" s="97"/>
      <c r="L50" s="80"/>
      <c r="M50" s="1"/>
      <c r="N50" s="1"/>
      <c r="O50" s="1"/>
      <c r="P50" s="1"/>
      <c r="Q50" s="1"/>
      <c r="R50" s="1"/>
      <c r="S50" s="1"/>
      <c r="T50" s="1"/>
      <c r="U50" s="1"/>
      <c r="V50" s="1"/>
      <c r="W50" s="1"/>
      <c r="X50" s="1"/>
      <c r="Y50" s="1"/>
      <c r="Z50" s="1"/>
      <c r="AA50" s="1"/>
    </row>
    <row r="51" spans="1:27" ht="5.25" customHeight="1" x14ac:dyDescent="0.2">
      <c r="A51" s="11"/>
      <c r="B51" s="11"/>
      <c r="C51" s="11"/>
      <c r="D51" s="11"/>
      <c r="E51" s="11"/>
      <c r="F51" s="11"/>
      <c r="G51" s="11"/>
      <c r="H51" s="11"/>
      <c r="I51" s="11"/>
      <c r="J51" s="11"/>
      <c r="K51" s="10"/>
      <c r="L51" s="80"/>
      <c r="M51" s="1"/>
      <c r="N51" s="1"/>
      <c r="O51" s="1"/>
      <c r="P51" s="1"/>
      <c r="Q51" s="1"/>
      <c r="R51" s="1"/>
      <c r="S51" s="1"/>
      <c r="T51" s="1"/>
      <c r="U51" s="1"/>
      <c r="V51" s="1"/>
      <c r="W51" s="1"/>
      <c r="X51" s="1"/>
      <c r="Y51" s="1"/>
      <c r="Z51" s="1"/>
      <c r="AA51" s="1"/>
    </row>
  </sheetData>
  <sheetProtection algorithmName="SHA-512" hashValue="1dAmrjiQlYoxvVaUL7ocZHJcikxMZ6t5Nu+CutDM+oceD1sSCL+WAJV8NEgUz7PXPyVZzJG1p3abtfPaf1cOpg==" saltValue="5RFQhsVW/wS356HulPzs8Q==" spinCount="100000" sheet="1" selectLockedCells="1"/>
  <mergeCells count="12">
    <mergeCell ref="C3:K3"/>
    <mergeCell ref="C41:J49"/>
    <mergeCell ref="C4:J4"/>
    <mergeCell ref="C5:J5"/>
    <mergeCell ref="C6:J6"/>
    <mergeCell ref="C7:J7"/>
    <mergeCell ref="C8:J8"/>
    <mergeCell ref="C10:J13"/>
    <mergeCell ref="D14:E14"/>
    <mergeCell ref="D15:E15"/>
    <mergeCell ref="D16:E16"/>
    <mergeCell ref="C20:C21"/>
  </mergeCells>
  <conditionalFormatting sqref="D22:D37">
    <cfRule type="notContainsBlanks" dxfId="25" priority="28">
      <formula>LEN(TRIM(D22))&gt;0</formula>
    </cfRule>
  </conditionalFormatting>
  <conditionalFormatting sqref="E22:E37">
    <cfRule type="notContainsBlanks" dxfId="24" priority="29">
      <formula>LEN(TRIM(E22))&gt;0</formula>
    </cfRule>
  </conditionalFormatting>
  <conditionalFormatting sqref="F22:F37">
    <cfRule type="notContainsBlanks" dxfId="23" priority="30">
      <formula>LEN(TRIM(F22))&gt;0</formula>
    </cfRule>
  </conditionalFormatting>
  <conditionalFormatting sqref="C22:C37">
    <cfRule type="duplicateValues" dxfId="22" priority="3"/>
  </conditionalFormatting>
  <conditionalFormatting sqref="G22:G37">
    <cfRule type="notContainsBlanks" dxfId="21" priority="31">
      <formula>LEN(TRIM(G22))&gt;0</formula>
    </cfRule>
  </conditionalFormatting>
  <pageMargins left="0.23622047244094491" right="0.23622047244094491" top="0.31496062992125984" bottom="0.31496062992125984" header="0" footer="0"/>
  <pageSetup paperSize="9" fitToHeight="0"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Select!$A$19:$A$27</xm:f>
          </x14:formula1>
          <xm:sqref>C15:C16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3"/>
  <sheetViews>
    <sheetView topLeftCell="A10" workbookViewId="0">
      <selection activeCell="E27" sqref="E27"/>
    </sheetView>
  </sheetViews>
  <sheetFormatPr defaultRowHeight="12.75" x14ac:dyDescent="0.2"/>
  <cols>
    <col min="1" max="1" width="32.28515625" customWidth="1"/>
    <col min="2" max="2" width="29" customWidth="1"/>
  </cols>
  <sheetData>
    <row r="1" spans="1:1" s="57" customFormat="1" x14ac:dyDescent="0.2">
      <c r="A1" s="25" t="s">
        <v>4</v>
      </c>
    </row>
    <row r="2" spans="1:1" s="57" customFormat="1" x14ac:dyDescent="0.2">
      <c r="A2" s="23" t="s">
        <v>58</v>
      </c>
    </row>
    <row r="3" spans="1:1" s="57" customFormat="1" x14ac:dyDescent="0.2">
      <c r="A3" s="196">
        <v>2022</v>
      </c>
    </row>
    <row r="4" spans="1:1" s="57" customFormat="1" x14ac:dyDescent="0.2">
      <c r="A4" s="70">
        <v>2023</v>
      </c>
    </row>
    <row r="5" spans="1:1" s="57" customFormat="1" x14ac:dyDescent="0.2">
      <c r="A5" s="70">
        <v>2024</v>
      </c>
    </row>
    <row r="6" spans="1:1" s="57" customFormat="1" x14ac:dyDescent="0.2">
      <c r="A6" s="70">
        <v>2025</v>
      </c>
    </row>
    <row r="7" spans="1:1" s="57" customFormat="1" x14ac:dyDescent="0.2">
      <c r="A7" s="70">
        <v>2026</v>
      </c>
    </row>
    <row r="8" spans="1:1" s="57" customFormat="1" x14ac:dyDescent="0.2"/>
    <row r="9" spans="1:1" s="57" customFormat="1" x14ac:dyDescent="0.2"/>
    <row r="10" spans="1:1" s="57" customFormat="1" x14ac:dyDescent="0.2"/>
    <row r="11" spans="1:1" s="57" customFormat="1" x14ac:dyDescent="0.2">
      <c r="A11" s="25" t="s">
        <v>50</v>
      </c>
    </row>
    <row r="12" spans="1:1" s="57" customFormat="1" x14ac:dyDescent="0.2">
      <c r="A12" s="23" t="s">
        <v>51</v>
      </c>
    </row>
    <row r="13" spans="1:1" s="57" customFormat="1" x14ac:dyDescent="0.2">
      <c r="A13" s="23" t="s">
        <v>52</v>
      </c>
    </row>
    <row r="14" spans="1:1" s="57" customFormat="1" x14ac:dyDescent="0.2">
      <c r="A14" s="24" t="s">
        <v>53</v>
      </c>
    </row>
    <row r="15" spans="1:1" s="57" customFormat="1" x14ac:dyDescent="0.2">
      <c r="A15" s="200"/>
    </row>
    <row r="16" spans="1:1" s="57" customFormat="1" x14ac:dyDescent="0.2">
      <c r="A16" s="314"/>
    </row>
    <row r="18" spans="1:1" x14ac:dyDescent="0.2">
      <c r="A18" s="25" t="s">
        <v>47</v>
      </c>
    </row>
    <row r="19" spans="1:1" x14ac:dyDescent="0.2">
      <c r="A19" s="24"/>
    </row>
    <row r="20" spans="1:1" x14ac:dyDescent="0.2">
      <c r="A20" s="24">
        <v>1</v>
      </c>
    </row>
    <row r="21" spans="1:1" x14ac:dyDescent="0.2">
      <c r="A21" s="24">
        <v>2</v>
      </c>
    </row>
    <row r="22" spans="1:1" x14ac:dyDescent="0.2">
      <c r="A22" s="24">
        <v>3</v>
      </c>
    </row>
    <row r="23" spans="1:1" x14ac:dyDescent="0.2">
      <c r="A23" s="24">
        <v>4</v>
      </c>
    </row>
    <row r="24" spans="1:1" x14ac:dyDescent="0.2">
      <c r="A24" s="24">
        <v>5</v>
      </c>
    </row>
    <row r="25" spans="1:1" x14ac:dyDescent="0.2">
      <c r="A25" s="24">
        <v>6</v>
      </c>
    </row>
    <row r="26" spans="1:1" s="57" customFormat="1" x14ac:dyDescent="0.2">
      <c r="A26" s="24">
        <v>7</v>
      </c>
    </row>
    <row r="27" spans="1:1" x14ac:dyDescent="0.2">
      <c r="A27" s="24">
        <v>8</v>
      </c>
    </row>
    <row r="28" spans="1:1" s="57" customFormat="1" x14ac:dyDescent="0.2">
      <c r="A28"/>
    </row>
    <row r="29" spans="1:1" x14ac:dyDescent="0.2">
      <c r="A29" s="57"/>
    </row>
    <row r="30" spans="1:1" s="57" customFormat="1" x14ac:dyDescent="0.2">
      <c r="A30"/>
    </row>
    <row r="31" spans="1:1" x14ac:dyDescent="0.2">
      <c r="A31" s="25" t="s">
        <v>41</v>
      </c>
    </row>
    <row r="32" spans="1:1" x14ac:dyDescent="0.2">
      <c r="A32" s="23" t="s">
        <v>44</v>
      </c>
    </row>
    <row r="33" spans="1:2" x14ac:dyDescent="0.2">
      <c r="A33" s="23" t="s">
        <v>7</v>
      </c>
    </row>
    <row r="34" spans="1:2" x14ac:dyDescent="0.2">
      <c r="A34" s="23" t="s">
        <v>8</v>
      </c>
    </row>
    <row r="36" spans="1:2" x14ac:dyDescent="0.2">
      <c r="A36" s="57"/>
    </row>
    <row r="37" spans="1:2" x14ac:dyDescent="0.2">
      <c r="B37" s="57"/>
    </row>
    <row r="38" spans="1:2" s="57" customFormat="1" x14ac:dyDescent="0.2">
      <c r="A38" s="25" t="s">
        <v>42</v>
      </c>
      <c r="B38"/>
    </row>
    <row r="39" spans="1:2" x14ac:dyDescent="0.2">
      <c r="A39" s="23" t="s">
        <v>43</v>
      </c>
    </row>
    <row r="40" spans="1:2" x14ac:dyDescent="0.2">
      <c r="A40" s="70">
        <v>2022</v>
      </c>
    </row>
    <row r="41" spans="1:2" x14ac:dyDescent="0.2">
      <c r="A41" s="70">
        <v>2023</v>
      </c>
      <c r="B41" s="57"/>
    </row>
    <row r="42" spans="1:2" s="57" customFormat="1" x14ac:dyDescent="0.2">
      <c r="A42" s="70">
        <v>2024</v>
      </c>
    </row>
    <row r="43" spans="1:2" s="57" customFormat="1" x14ac:dyDescent="0.2">
      <c r="A43" s="70">
        <v>2025</v>
      </c>
      <c r="B43"/>
    </row>
    <row r="44" spans="1:2" x14ac:dyDescent="0.2">
      <c r="A44" s="70">
        <v>2026</v>
      </c>
    </row>
    <row r="45" spans="1:2" x14ac:dyDescent="0.2">
      <c r="A45" s="70">
        <v>2027</v>
      </c>
    </row>
    <row r="46" spans="1:2" x14ac:dyDescent="0.2">
      <c r="A46" s="70">
        <v>2028</v>
      </c>
      <c r="B46" s="57"/>
    </row>
    <row r="50" spans="1:1" x14ac:dyDescent="0.2">
      <c r="A50" s="25" t="s">
        <v>46</v>
      </c>
    </row>
    <row r="51" spans="1:1" x14ac:dyDescent="0.2">
      <c r="A51" s="23" t="s">
        <v>48</v>
      </c>
    </row>
    <row r="52" spans="1:1" x14ac:dyDescent="0.2">
      <c r="A52" s="23" t="s">
        <v>28</v>
      </c>
    </row>
    <row r="53" spans="1:1" x14ac:dyDescent="0.2">
      <c r="A53" s="23" t="s">
        <v>27</v>
      </c>
    </row>
  </sheetData>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980" id="{877AD284-A867-4D18-BDC6-DA971988BE0C}">
            <xm:f>'Course Map'!#REF!=#REF!</xm:f>
            <x14:dxf/>
          </x14:cfRule>
          <xm:sqref>B16:E16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21"/>
  <sheetViews>
    <sheetView zoomScale="110" zoomScaleNormal="110" workbookViewId="0">
      <pane xSplit="1" ySplit="1" topLeftCell="B2" activePane="bottomRight" state="frozen"/>
      <selection pane="topRight" activeCell="B1" sqref="B1"/>
      <selection pane="bottomLeft" activeCell="A2" sqref="A2"/>
      <selection pane="bottomRight" activeCell="E31" sqref="E31"/>
    </sheetView>
  </sheetViews>
  <sheetFormatPr defaultColWidth="14.42578125" defaultRowHeight="15" customHeight="1" x14ac:dyDescent="0.2"/>
  <cols>
    <col min="1" max="1" width="14.42578125" style="67"/>
    <col min="2" max="2" width="28.42578125" style="313" customWidth="1"/>
    <col min="3" max="3" width="29.7109375" style="67" customWidth="1"/>
    <col min="4" max="4" width="31.42578125" style="67" customWidth="1"/>
    <col min="5" max="5" width="49" style="67" customWidth="1"/>
    <col min="6" max="8" width="12.140625" style="15" customWidth="1"/>
    <col min="9" max="16384" width="14.42578125" style="15"/>
  </cols>
  <sheetData>
    <row r="1" spans="1:22" s="16" customFormat="1" ht="12.75" x14ac:dyDescent="0.2">
      <c r="A1" s="140" t="s">
        <v>18</v>
      </c>
      <c r="B1" s="140" t="s">
        <v>19</v>
      </c>
      <c r="C1" s="308" t="s">
        <v>9</v>
      </c>
      <c r="D1" s="141" t="s">
        <v>30</v>
      </c>
      <c r="E1" s="308" t="s">
        <v>20</v>
      </c>
      <c r="F1" s="142" t="s">
        <v>61</v>
      </c>
      <c r="G1" s="142" t="s">
        <v>62</v>
      </c>
      <c r="H1" s="142"/>
      <c r="I1" s="14"/>
      <c r="J1" s="14"/>
      <c r="K1" s="14"/>
      <c r="L1" s="14"/>
      <c r="M1" s="14"/>
      <c r="N1" s="14"/>
      <c r="O1" s="14"/>
      <c r="P1" s="14"/>
      <c r="Q1" s="14"/>
      <c r="R1" s="14"/>
      <c r="S1" s="14"/>
      <c r="T1" s="14"/>
      <c r="U1" s="14"/>
      <c r="V1" s="15"/>
    </row>
    <row r="2" spans="1:22" s="16" customFormat="1" ht="12.75" x14ac:dyDescent="0.2">
      <c r="A2" s="108" t="s">
        <v>63</v>
      </c>
      <c r="B2" s="76" t="s">
        <v>64</v>
      </c>
      <c r="C2" s="309"/>
      <c r="D2" s="143" t="s">
        <v>7</v>
      </c>
      <c r="E2" s="309"/>
      <c r="F2" s="144" t="s">
        <v>21</v>
      </c>
      <c r="G2" s="144" t="s">
        <v>22</v>
      </c>
      <c r="H2" s="144"/>
      <c r="I2" s="17"/>
      <c r="J2" s="17"/>
      <c r="K2" s="17"/>
      <c r="L2" s="17"/>
      <c r="M2" s="17"/>
      <c r="N2" s="17"/>
      <c r="O2" s="17"/>
      <c r="P2" s="17"/>
      <c r="Q2" s="17"/>
      <c r="R2" s="17"/>
      <c r="S2" s="17"/>
      <c r="T2" s="17"/>
      <c r="U2" s="17"/>
      <c r="V2" s="15"/>
    </row>
    <row r="3" spans="1:22" s="16" customFormat="1" ht="12.75" x14ac:dyDescent="0.2">
      <c r="A3" s="108" t="s">
        <v>65</v>
      </c>
      <c r="B3" s="76" t="s">
        <v>69</v>
      </c>
      <c r="C3" s="309"/>
      <c r="D3" s="143" t="s">
        <v>8</v>
      </c>
      <c r="E3" s="309"/>
      <c r="F3" s="144" t="s">
        <v>22</v>
      </c>
      <c r="G3" s="144" t="s">
        <v>21</v>
      </c>
      <c r="H3" s="144"/>
      <c r="I3" s="17"/>
      <c r="J3" s="17"/>
      <c r="K3" s="17"/>
      <c r="L3" s="17"/>
      <c r="M3" s="17"/>
      <c r="N3" s="17"/>
      <c r="O3" s="17"/>
      <c r="P3" s="17"/>
      <c r="Q3" s="17"/>
      <c r="R3" s="17"/>
      <c r="S3" s="17"/>
      <c r="T3" s="17"/>
      <c r="U3" s="17"/>
      <c r="V3" s="15"/>
    </row>
    <row r="4" spans="1:22" s="16" customFormat="1" ht="25.5" x14ac:dyDescent="0.2">
      <c r="A4" s="108" t="s">
        <v>66</v>
      </c>
      <c r="B4" s="76" t="s">
        <v>70</v>
      </c>
      <c r="C4" s="309"/>
      <c r="D4" s="143" t="s">
        <v>8</v>
      </c>
      <c r="E4" s="309"/>
      <c r="F4" s="144" t="s">
        <v>22</v>
      </c>
      <c r="G4" s="144" t="s">
        <v>21</v>
      </c>
      <c r="H4" s="144"/>
      <c r="I4" s="17"/>
      <c r="J4" s="17"/>
      <c r="K4" s="17"/>
      <c r="L4" s="17"/>
      <c r="M4" s="17"/>
      <c r="N4" s="17"/>
      <c r="O4" s="17"/>
      <c r="P4" s="17"/>
      <c r="Q4" s="17"/>
      <c r="R4" s="17"/>
      <c r="S4" s="17"/>
      <c r="T4" s="17"/>
      <c r="U4" s="17"/>
      <c r="V4" s="15"/>
    </row>
    <row r="5" spans="1:22" s="16" customFormat="1" ht="12.75" x14ac:dyDescent="0.2">
      <c r="A5" s="108" t="s">
        <v>67</v>
      </c>
      <c r="B5" s="76" t="s">
        <v>71</v>
      </c>
      <c r="C5" s="309"/>
      <c r="D5" s="143" t="s">
        <v>8</v>
      </c>
      <c r="E5" s="309"/>
      <c r="F5" s="144" t="s">
        <v>22</v>
      </c>
      <c r="G5" s="144" t="s">
        <v>21</v>
      </c>
      <c r="H5" s="144"/>
      <c r="I5" s="17"/>
      <c r="J5" s="17"/>
      <c r="K5" s="17"/>
      <c r="L5" s="17"/>
      <c r="M5" s="17"/>
      <c r="N5" s="17"/>
      <c r="O5" s="17"/>
      <c r="P5" s="17"/>
      <c r="Q5" s="17"/>
      <c r="R5" s="17"/>
      <c r="S5" s="17"/>
      <c r="T5" s="17"/>
      <c r="U5" s="17"/>
      <c r="V5" s="15"/>
    </row>
    <row r="6" spans="1:22" s="16" customFormat="1" ht="12.75" x14ac:dyDescent="0.2">
      <c r="A6" s="108" t="s">
        <v>68</v>
      </c>
      <c r="B6" s="76" t="s">
        <v>72</v>
      </c>
      <c r="C6" s="311"/>
      <c r="D6" s="143" t="s">
        <v>8</v>
      </c>
      <c r="E6" s="310"/>
      <c r="F6" s="144" t="s">
        <v>22</v>
      </c>
      <c r="G6" s="144" t="s">
        <v>21</v>
      </c>
      <c r="H6" s="144"/>
      <c r="I6" s="17"/>
      <c r="J6" s="17"/>
      <c r="K6" s="17"/>
      <c r="L6" s="17"/>
      <c r="M6" s="17"/>
      <c r="N6" s="17"/>
      <c r="O6" s="17"/>
      <c r="P6" s="17"/>
      <c r="Q6" s="17"/>
      <c r="R6" s="17"/>
      <c r="S6" s="17"/>
      <c r="T6" s="17"/>
      <c r="U6" s="17"/>
      <c r="V6" s="15"/>
    </row>
    <row r="7" spans="1:22" s="16" customFormat="1" ht="12.75" x14ac:dyDescent="0.2">
      <c r="A7" s="108"/>
      <c r="B7" s="76"/>
      <c r="C7" s="312"/>
      <c r="D7" s="143"/>
      <c r="E7" s="310"/>
      <c r="F7" s="144" t="s">
        <v>22</v>
      </c>
      <c r="G7" s="144" t="s">
        <v>22</v>
      </c>
      <c r="H7" s="144"/>
      <c r="I7" s="17"/>
      <c r="J7" s="17"/>
      <c r="K7" s="17"/>
      <c r="L7" s="17"/>
      <c r="M7" s="17"/>
      <c r="N7" s="17"/>
      <c r="O7" s="17"/>
      <c r="P7" s="17"/>
      <c r="Q7" s="17"/>
      <c r="R7" s="17"/>
      <c r="S7" s="17"/>
      <c r="T7" s="17"/>
      <c r="U7" s="17"/>
      <c r="V7" s="15"/>
    </row>
    <row r="8" spans="1:22" s="16" customFormat="1" ht="12.75" x14ac:dyDescent="0.2">
      <c r="A8" s="108"/>
      <c r="B8" s="76"/>
      <c r="C8" s="311"/>
      <c r="D8" s="143"/>
      <c r="E8" s="310"/>
      <c r="F8" s="144" t="s">
        <v>22</v>
      </c>
      <c r="G8" s="144" t="s">
        <v>22</v>
      </c>
      <c r="H8" s="144"/>
      <c r="I8" s="17"/>
      <c r="J8" s="17"/>
      <c r="K8" s="17"/>
      <c r="L8" s="17"/>
      <c r="M8" s="17"/>
      <c r="N8" s="17"/>
      <c r="O8" s="17"/>
      <c r="P8" s="17"/>
      <c r="Q8" s="17"/>
      <c r="R8" s="17"/>
      <c r="S8" s="17"/>
      <c r="T8" s="17"/>
      <c r="U8" s="17"/>
      <c r="V8" s="15"/>
    </row>
    <row r="9" spans="1:22" s="16" customFormat="1" ht="12.75" x14ac:dyDescent="0.2">
      <c r="A9" s="108"/>
      <c r="B9" s="76"/>
      <c r="C9" s="312"/>
      <c r="D9" s="143"/>
      <c r="E9" s="310"/>
      <c r="F9" s="144" t="s">
        <v>22</v>
      </c>
      <c r="G9" s="144" t="s">
        <v>22</v>
      </c>
      <c r="H9" s="144"/>
      <c r="I9" s="17"/>
      <c r="J9" s="17"/>
      <c r="K9" s="17"/>
      <c r="L9" s="17"/>
      <c r="M9" s="17"/>
      <c r="N9" s="17"/>
      <c r="O9" s="17"/>
      <c r="P9" s="17"/>
      <c r="Q9" s="17"/>
      <c r="R9" s="17"/>
      <c r="S9" s="17"/>
      <c r="T9" s="17"/>
      <c r="U9" s="17"/>
      <c r="V9" s="15"/>
    </row>
    <row r="10" spans="1:22" s="16" customFormat="1" ht="12.75" x14ac:dyDescent="0.2">
      <c r="A10" s="108"/>
      <c r="B10" s="76"/>
      <c r="C10" s="311"/>
      <c r="D10" s="143"/>
      <c r="E10" s="310"/>
      <c r="F10" s="144" t="s">
        <v>22</v>
      </c>
      <c r="G10" s="144" t="s">
        <v>22</v>
      </c>
      <c r="H10" s="144"/>
      <c r="I10" s="17"/>
      <c r="J10" s="17"/>
      <c r="K10" s="17"/>
      <c r="L10" s="17"/>
      <c r="M10" s="17"/>
      <c r="N10" s="17"/>
      <c r="O10" s="17"/>
      <c r="P10" s="17"/>
      <c r="Q10" s="17"/>
      <c r="R10" s="17"/>
      <c r="S10" s="17"/>
      <c r="T10" s="17"/>
      <c r="U10" s="17"/>
      <c r="V10" s="15"/>
    </row>
    <row r="11" spans="1:22" s="16" customFormat="1" ht="12.75" x14ac:dyDescent="0.2">
      <c r="A11" s="108"/>
      <c r="B11" s="76"/>
      <c r="C11" s="311"/>
      <c r="D11" s="143"/>
      <c r="E11" s="310"/>
      <c r="F11" s="144" t="s">
        <v>22</v>
      </c>
      <c r="G11" s="144" t="s">
        <v>22</v>
      </c>
      <c r="H11" s="144"/>
      <c r="I11" s="17"/>
      <c r="J11" s="17"/>
      <c r="K11" s="17"/>
      <c r="L11" s="17"/>
      <c r="M11" s="17"/>
      <c r="N11" s="17"/>
      <c r="O11" s="17"/>
      <c r="P11" s="17"/>
      <c r="Q11" s="17"/>
      <c r="R11" s="17"/>
      <c r="S11" s="17"/>
      <c r="T11" s="17"/>
      <c r="U11" s="17"/>
      <c r="V11" s="15"/>
    </row>
    <row r="12" spans="1:22" s="16" customFormat="1" ht="12.75" x14ac:dyDescent="0.2">
      <c r="A12" s="108"/>
      <c r="B12" s="76"/>
      <c r="C12" s="312"/>
      <c r="D12" s="143"/>
      <c r="E12" s="310"/>
      <c r="F12" s="144" t="s">
        <v>22</v>
      </c>
      <c r="G12" s="144" t="s">
        <v>22</v>
      </c>
      <c r="H12" s="144"/>
      <c r="I12" s="17"/>
      <c r="J12" s="17"/>
      <c r="K12" s="17"/>
      <c r="L12" s="17"/>
      <c r="M12" s="17"/>
      <c r="N12" s="17"/>
      <c r="O12" s="17"/>
      <c r="P12" s="17"/>
      <c r="Q12" s="17"/>
      <c r="R12" s="17"/>
      <c r="S12" s="17"/>
      <c r="T12" s="17"/>
      <c r="U12" s="17"/>
      <c r="V12" s="15"/>
    </row>
    <row r="13" spans="1:22" s="16" customFormat="1" ht="12.75" x14ac:dyDescent="0.2">
      <c r="A13" s="108"/>
      <c r="B13" s="76"/>
      <c r="C13" s="311"/>
      <c r="D13" s="143"/>
      <c r="E13" s="310"/>
      <c r="F13" s="144" t="s">
        <v>22</v>
      </c>
      <c r="G13" s="144" t="s">
        <v>22</v>
      </c>
      <c r="H13" s="144"/>
      <c r="I13" s="17"/>
      <c r="J13" s="17"/>
      <c r="K13" s="17"/>
      <c r="L13" s="17"/>
      <c r="M13" s="17"/>
      <c r="N13" s="17"/>
      <c r="O13" s="17"/>
      <c r="P13" s="17"/>
      <c r="Q13" s="17"/>
      <c r="R13" s="17"/>
      <c r="S13" s="17"/>
      <c r="T13" s="17"/>
      <c r="U13" s="17"/>
      <c r="V13" s="15"/>
    </row>
    <row r="14" spans="1:22" s="16" customFormat="1" ht="12.75" x14ac:dyDescent="0.2">
      <c r="A14" s="108"/>
      <c r="B14" s="76"/>
      <c r="C14" s="312"/>
      <c r="D14" s="143"/>
      <c r="E14" s="310"/>
      <c r="F14" s="144"/>
      <c r="G14" s="144"/>
      <c r="H14" s="144"/>
      <c r="I14" s="17"/>
      <c r="J14" s="17"/>
      <c r="K14" s="17"/>
      <c r="L14" s="17"/>
      <c r="M14" s="17"/>
      <c r="N14" s="17"/>
      <c r="O14" s="17"/>
      <c r="P14" s="17"/>
      <c r="Q14" s="17"/>
      <c r="R14" s="17"/>
      <c r="S14" s="17"/>
      <c r="T14" s="17"/>
      <c r="U14" s="17"/>
      <c r="V14" s="15"/>
    </row>
    <row r="15" spans="1:22" s="16" customFormat="1" ht="12.75" x14ac:dyDescent="0.2">
      <c r="A15" s="108"/>
      <c r="B15" s="76"/>
      <c r="C15" s="312"/>
      <c r="D15" s="143"/>
      <c r="E15" s="310"/>
      <c r="F15" s="144"/>
      <c r="G15" s="144"/>
      <c r="H15" s="144"/>
      <c r="I15" s="17"/>
      <c r="J15" s="17"/>
      <c r="K15" s="17"/>
      <c r="L15" s="17"/>
      <c r="M15" s="17"/>
      <c r="N15" s="17"/>
      <c r="O15" s="17"/>
      <c r="P15" s="17"/>
      <c r="Q15" s="17"/>
      <c r="R15" s="17"/>
      <c r="S15" s="17"/>
      <c r="T15" s="17"/>
      <c r="U15" s="17"/>
      <c r="V15" s="15"/>
    </row>
    <row r="16" spans="1:22" s="16" customFormat="1" ht="12.75" x14ac:dyDescent="0.2">
      <c r="A16" s="108"/>
      <c r="B16" s="76"/>
      <c r="C16" s="312"/>
      <c r="D16" s="143"/>
      <c r="E16" s="310"/>
      <c r="F16" s="144"/>
      <c r="G16" s="144"/>
      <c r="H16" s="144"/>
      <c r="I16" s="17"/>
      <c r="J16" s="17"/>
      <c r="K16" s="17"/>
      <c r="L16" s="17"/>
      <c r="M16" s="17"/>
      <c r="N16" s="17"/>
      <c r="O16" s="17"/>
      <c r="P16" s="17"/>
      <c r="Q16" s="17"/>
      <c r="R16" s="17"/>
      <c r="S16" s="17"/>
      <c r="T16" s="17"/>
      <c r="U16" s="17"/>
      <c r="V16" s="15"/>
    </row>
    <row r="17" spans="1:22" s="16" customFormat="1" ht="12.75" x14ac:dyDescent="0.2">
      <c r="A17" s="108"/>
      <c r="B17" s="76"/>
      <c r="C17" s="311"/>
      <c r="D17" s="143"/>
      <c r="E17" s="310"/>
      <c r="F17" s="144"/>
      <c r="G17" s="144"/>
      <c r="H17" s="144"/>
      <c r="I17" s="17"/>
      <c r="J17" s="17"/>
      <c r="K17" s="17"/>
      <c r="L17" s="17"/>
      <c r="M17" s="17"/>
      <c r="N17" s="17"/>
      <c r="O17" s="17"/>
      <c r="P17" s="17"/>
      <c r="Q17" s="17"/>
      <c r="R17" s="17"/>
      <c r="S17" s="17"/>
      <c r="T17" s="17"/>
      <c r="U17" s="17"/>
      <c r="V17" s="15"/>
    </row>
    <row r="18" spans="1:22" s="16" customFormat="1" ht="12.75" x14ac:dyDescent="0.2">
      <c r="A18" s="108"/>
      <c r="B18" s="76"/>
      <c r="C18" s="311"/>
      <c r="D18" s="143"/>
      <c r="E18" s="310"/>
      <c r="F18" s="144"/>
      <c r="G18" s="144"/>
      <c r="H18" s="144"/>
      <c r="I18" s="17"/>
      <c r="J18" s="17"/>
      <c r="K18" s="17"/>
      <c r="L18" s="17"/>
      <c r="M18" s="17"/>
      <c r="N18" s="17"/>
      <c r="O18" s="17"/>
      <c r="P18" s="17"/>
      <c r="Q18" s="17"/>
      <c r="R18" s="17"/>
      <c r="S18" s="17"/>
      <c r="T18" s="17"/>
      <c r="U18" s="17"/>
      <c r="V18" s="15"/>
    </row>
    <row r="19" spans="1:22" s="16" customFormat="1" ht="12.75" x14ac:dyDescent="0.2">
      <c r="A19" s="108"/>
      <c r="B19" s="76"/>
      <c r="C19" s="312"/>
      <c r="D19" s="143"/>
      <c r="E19" s="310"/>
      <c r="F19" s="144"/>
      <c r="G19" s="144"/>
      <c r="H19" s="144"/>
      <c r="I19" s="17"/>
      <c r="J19" s="17"/>
      <c r="K19" s="17"/>
      <c r="L19" s="17"/>
      <c r="M19" s="17"/>
      <c r="N19" s="17"/>
      <c r="O19" s="17"/>
      <c r="P19" s="17"/>
      <c r="Q19" s="17"/>
      <c r="R19" s="17"/>
      <c r="S19" s="17"/>
      <c r="T19" s="17"/>
      <c r="U19" s="17"/>
      <c r="V19" s="15"/>
    </row>
    <row r="20" spans="1:22" s="16" customFormat="1" ht="12.75" x14ac:dyDescent="0.2">
      <c r="A20" s="108"/>
      <c r="B20" s="76"/>
      <c r="C20" s="312"/>
      <c r="D20" s="143"/>
      <c r="E20" s="310"/>
      <c r="F20" s="144"/>
      <c r="G20" s="144"/>
      <c r="H20" s="144"/>
      <c r="I20" s="17"/>
      <c r="J20" s="17"/>
      <c r="K20" s="17"/>
      <c r="L20" s="17"/>
      <c r="M20" s="17"/>
      <c r="N20" s="17"/>
      <c r="O20" s="17"/>
      <c r="P20" s="17"/>
      <c r="Q20" s="17"/>
      <c r="R20" s="17"/>
      <c r="S20" s="17"/>
      <c r="T20" s="17"/>
      <c r="U20" s="17"/>
      <c r="V20" s="15"/>
    </row>
    <row r="21" spans="1:22" s="16" customFormat="1" ht="12.75" x14ac:dyDescent="0.2">
      <c r="A21" s="108"/>
      <c r="B21" s="76"/>
      <c r="C21" s="311"/>
      <c r="D21" s="143"/>
      <c r="E21" s="310"/>
      <c r="F21" s="144"/>
      <c r="G21" s="144"/>
      <c r="H21" s="144"/>
      <c r="I21" s="17"/>
      <c r="J21" s="17"/>
      <c r="K21" s="17"/>
      <c r="L21" s="17"/>
      <c r="M21" s="17"/>
      <c r="N21" s="17"/>
      <c r="O21" s="17"/>
      <c r="P21" s="17"/>
      <c r="Q21" s="17"/>
      <c r="R21" s="17"/>
      <c r="S21" s="17"/>
      <c r="T21" s="17"/>
      <c r="U21" s="17"/>
      <c r="V21" s="15"/>
    </row>
  </sheetData>
  <autoFilter ref="A1:U21" xr:uid="{00000000-0009-0000-0000-000003000000}"/>
  <sortState ref="A2:V21">
    <sortCondition ref="A2:A21"/>
  </sortState>
  <conditionalFormatting sqref="H1">
    <cfRule type="cellIs" dxfId="20" priority="217" operator="equal">
      <formula>"TRUE"</formula>
    </cfRule>
  </conditionalFormatting>
  <conditionalFormatting sqref="G2:H5 H6:H13 G14:H21">
    <cfRule type="cellIs" dxfId="19" priority="273" operator="equal">
      <formula>"TRUE"</formula>
    </cfRule>
  </conditionalFormatting>
  <conditionalFormatting sqref="G2:H5 H6:H13 G14:H21">
    <cfRule type="cellIs" dxfId="18" priority="274" operator="equal">
      <formula>"FALSE"</formula>
    </cfRule>
  </conditionalFormatting>
  <conditionalFormatting sqref="F1:G1">
    <cfRule type="cellIs" dxfId="17" priority="219" operator="equal">
      <formula>"TRUE"</formula>
    </cfRule>
  </conditionalFormatting>
  <conditionalFormatting sqref="F1:G1">
    <cfRule type="cellIs" dxfId="16" priority="220" operator="equal">
      <formula>"FALSE"</formula>
    </cfRule>
  </conditionalFormatting>
  <conditionalFormatting sqref="H1">
    <cfRule type="cellIs" dxfId="15" priority="218" operator="equal">
      <formula>"FALSE"</formula>
    </cfRule>
  </conditionalFormatting>
  <conditionalFormatting sqref="F2:F21">
    <cfRule type="cellIs" dxfId="14" priority="214" operator="equal">
      <formula>"TRUE"</formula>
    </cfRule>
  </conditionalFormatting>
  <conditionalFormatting sqref="F2:F21">
    <cfRule type="cellIs" dxfId="13" priority="215" operator="equal">
      <formula>"FALSE"</formula>
    </cfRule>
  </conditionalFormatting>
  <conditionalFormatting sqref="G3:G6">
    <cfRule type="cellIs" dxfId="12" priority="11" operator="equal">
      <formula>"TRUE"</formula>
    </cfRule>
  </conditionalFormatting>
  <conditionalFormatting sqref="G3:G6">
    <cfRule type="cellIs" dxfId="11" priority="12" operator="equal">
      <formula>"FALSE"</formula>
    </cfRule>
  </conditionalFormatting>
  <conditionalFormatting sqref="G10:G13">
    <cfRule type="cellIs" dxfId="10" priority="9" operator="equal">
      <formula>"TRUE"</formula>
    </cfRule>
  </conditionalFormatting>
  <conditionalFormatting sqref="G10:G13">
    <cfRule type="cellIs" dxfId="9" priority="10" operator="equal">
      <formula>"FALSE"</formula>
    </cfRule>
  </conditionalFormatting>
  <conditionalFormatting sqref="A2:A21">
    <cfRule type="duplicateValues" dxfId="8" priority="987"/>
  </conditionalFormatting>
  <conditionalFormatting sqref="G10:G13">
    <cfRule type="cellIs" dxfId="7" priority="7" operator="equal">
      <formula>"TRUE"</formula>
    </cfRule>
  </conditionalFormatting>
  <conditionalFormatting sqref="G10:G13">
    <cfRule type="cellIs" dxfId="6" priority="8" operator="equal">
      <formula>"FALSE"</formula>
    </cfRule>
  </conditionalFormatting>
  <conditionalFormatting sqref="H10:H13">
    <cfRule type="cellIs" dxfId="5" priority="5" operator="equal">
      <formula>"TRUE"</formula>
    </cfRule>
  </conditionalFormatting>
  <conditionalFormatting sqref="H10:H13">
    <cfRule type="cellIs" dxfId="4" priority="6" operator="equal">
      <formula>"FALSE"</formula>
    </cfRule>
  </conditionalFormatting>
  <conditionalFormatting sqref="G7:G9">
    <cfRule type="cellIs" dxfId="3" priority="3" operator="equal">
      <formula>"TRUE"</formula>
    </cfRule>
  </conditionalFormatting>
  <conditionalFormatting sqref="G7:G9">
    <cfRule type="cellIs" dxfId="2" priority="4" operator="equal">
      <formula>"FALSE"</formula>
    </cfRule>
  </conditionalFormatting>
  <conditionalFormatting sqref="G7:G9">
    <cfRule type="cellIs" dxfId="1" priority="1" operator="equal">
      <formula>"TRUE"</formula>
    </cfRule>
  </conditionalFormatting>
  <conditionalFormatting sqref="G7:G9">
    <cfRule type="cellIs" dxfId="0" priority="2" operator="equal">
      <formula>"FALSE"</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 first</vt:lpstr>
      <vt:lpstr>Course Map</vt:lpstr>
      <vt:lpstr>Credit (Advanced Standing)</vt:lpstr>
      <vt:lpstr>Select</vt:lpstr>
      <vt:lpstr>Unit Schedule (Year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Tham</dc:creator>
  <cp:lastModifiedBy>James Tham</cp:lastModifiedBy>
  <cp:lastPrinted>2023-06-14T06:05:50Z</cp:lastPrinted>
  <dcterms:created xsi:type="dcterms:W3CDTF">2022-01-18T09:09:50Z</dcterms:created>
  <dcterms:modified xsi:type="dcterms:W3CDTF">2024-04-03T03:50:49Z</dcterms:modified>
</cp:coreProperties>
</file>