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mjee0003\OneDrive - Monash University\CMT\"/>
    </mc:Choice>
  </mc:AlternateContent>
  <xr:revisionPtr revIDLastSave="9" documentId="13_ncr:1_{84F87301-8935-4EA5-A9FB-648742527EC0}" xr6:coauthVersionLast="36" xr6:coauthVersionMax="47" xr10:uidLastSave="{FF883570-42FD-422A-94F5-D9508B90AE97}"/>
  <workbookProtection workbookAlgorithmName="SHA-512" workbookHashValue="zRThCr7RGQaMUSzZuz16Ua5Bhzb3znRfa75kPm86YA417l+RN6uBp2sJ5jFznHttSbCcab847g8sHBge03VbIA==" workbookSaltValue="+E8lZoFf02fyYDol9eHn3w==" workbookSpinCount="100000" lockStructure="1"/>
  <bookViews>
    <workbookView xWindow="0" yWindow="0" windowWidth="19200" windowHeight="8010" activeTab="1" xr2:uid="{00000000-000D-0000-FFFF-FFFF00000000}"/>
  </bookViews>
  <sheets>
    <sheet name="Read me first" sheetId="5" r:id="rId1"/>
    <sheet name="Course Map" sheetId="1" r:id="rId2"/>
    <sheet name="Credit (Advanced Standing)" sheetId="2" r:id="rId3"/>
    <sheet name="Lists" sheetId="4" state="hidden" r:id="rId4"/>
    <sheet name="2026" sheetId="3" state="hidden" r:id="rId5"/>
    <sheet name="2025" sheetId="7" state="hidden" r:id="rId6"/>
    <sheet name="CC" sheetId="8" state="hidden" r:id="rId7"/>
  </sheets>
  <definedNames>
    <definedName name="_xlnm._FilterDatabase" localSheetId="5" hidden="1">'2025'!$A$1:$AC$221</definedName>
    <definedName name="_xlnm._FilterDatabase" localSheetId="4" hidden="1">'2026'!$A$1:$AE$221</definedName>
    <definedName name="_xlnm._FilterDatabase" localSheetId="1" hidden="1">'Course Map'!$E$18:$J$18</definedName>
  </definedNames>
  <calcPr calcId="191029"/>
  <extLst>
    <ext uri="GoogleSheetsCustomDataVersion1">
      <go:sheetsCustomData xmlns:go="http://customooxmlschemas.google.com/" r:id="rId8" roundtripDataSignature="AMtx7mgSKWi/XTOqjyVu/M9aMX058+x+uA=="/>
    </ext>
  </extLst>
</workbook>
</file>

<file path=xl/calcChain.xml><?xml version="1.0" encoding="utf-8"?>
<calcChain xmlns="http://schemas.openxmlformats.org/spreadsheetml/2006/main">
  <c r="M44" i="8" l="1"/>
  <c r="L44" i="8"/>
  <c r="K44" i="8"/>
  <c r="J44" i="8"/>
  <c r="I44" i="8"/>
  <c r="H44" i="8"/>
  <c r="G44" i="8"/>
  <c r="F44" i="8"/>
  <c r="E44" i="8"/>
  <c r="P41" i="8"/>
  <c r="O41" i="8"/>
  <c r="N41" i="8"/>
  <c r="M41" i="8"/>
  <c r="L41" i="8"/>
  <c r="K41" i="8"/>
  <c r="J41" i="8"/>
  <c r="I41" i="8"/>
  <c r="H41" i="8"/>
  <c r="G41" i="8"/>
  <c r="F41" i="8"/>
  <c r="M38" i="8"/>
  <c r="L38" i="8"/>
  <c r="K38" i="8"/>
  <c r="J38" i="8"/>
  <c r="I38" i="8"/>
  <c r="H38" i="8"/>
  <c r="G38" i="8"/>
  <c r="F38" i="8"/>
  <c r="S35" i="8"/>
  <c r="R35" i="8"/>
  <c r="Q35" i="8"/>
  <c r="P35" i="8"/>
  <c r="O35" i="8"/>
  <c r="N35" i="8"/>
  <c r="M35" i="8"/>
  <c r="L35" i="8"/>
  <c r="K35" i="8"/>
  <c r="J35" i="8"/>
  <c r="I35" i="8"/>
  <c r="H35" i="8"/>
  <c r="G35" i="8"/>
  <c r="F35" i="8"/>
  <c r="X32" i="8"/>
  <c r="W32" i="8"/>
  <c r="V32" i="8"/>
  <c r="U32" i="8"/>
  <c r="T32" i="8"/>
  <c r="S32" i="8"/>
  <c r="R32" i="8"/>
  <c r="Q32" i="8"/>
  <c r="P32" i="8"/>
  <c r="O32" i="8"/>
  <c r="N32" i="8"/>
  <c r="M32" i="8"/>
  <c r="L32" i="8"/>
  <c r="K32" i="8"/>
  <c r="J32" i="8"/>
  <c r="I32" i="8"/>
  <c r="H32" i="8"/>
  <c r="G32" i="8"/>
  <c r="F32" i="8"/>
  <c r="T29" i="8"/>
  <c r="S29" i="8"/>
  <c r="R29" i="8"/>
  <c r="Q29" i="8"/>
  <c r="P29" i="8"/>
  <c r="O29" i="8"/>
  <c r="N29" i="8"/>
  <c r="M29" i="8"/>
  <c r="L29" i="8"/>
  <c r="K29" i="8"/>
  <c r="J29" i="8"/>
  <c r="I29" i="8"/>
  <c r="H29" i="8"/>
  <c r="G29" i="8"/>
  <c r="F29" i="8"/>
  <c r="S26" i="8"/>
  <c r="R26" i="8"/>
  <c r="Q26" i="8"/>
  <c r="P26" i="8"/>
  <c r="O26" i="8"/>
  <c r="N26" i="8"/>
  <c r="M26" i="8"/>
  <c r="L26" i="8"/>
  <c r="K26" i="8"/>
  <c r="J26" i="8"/>
  <c r="I26" i="8"/>
  <c r="H26" i="8"/>
  <c r="G26" i="8"/>
  <c r="F26" i="8"/>
  <c r="W23" i="8"/>
  <c r="V23" i="8"/>
  <c r="U23" i="8"/>
  <c r="T23" i="8"/>
  <c r="S23" i="8"/>
  <c r="R23" i="8"/>
  <c r="Q23" i="8"/>
  <c r="P23" i="8"/>
  <c r="O23" i="8"/>
  <c r="N23" i="8"/>
  <c r="M23" i="8"/>
  <c r="L23" i="8"/>
  <c r="K23" i="8"/>
  <c r="J23" i="8"/>
  <c r="I23" i="8"/>
  <c r="H23" i="8"/>
  <c r="G23" i="8"/>
  <c r="F23" i="8"/>
  <c r="S20" i="8"/>
  <c r="R20" i="8"/>
  <c r="Q20" i="8"/>
  <c r="P20" i="8"/>
  <c r="O20" i="8"/>
  <c r="N20" i="8"/>
  <c r="M20" i="8"/>
  <c r="L20" i="8"/>
  <c r="K20" i="8"/>
  <c r="J20" i="8"/>
  <c r="I20" i="8"/>
  <c r="H20" i="8"/>
  <c r="G20" i="8"/>
  <c r="F20" i="8"/>
  <c r="X17" i="8"/>
  <c r="W17" i="8"/>
  <c r="V17" i="8"/>
  <c r="U17" i="8"/>
  <c r="T17" i="8"/>
  <c r="S17" i="8"/>
  <c r="R17" i="8"/>
  <c r="Q17" i="8"/>
  <c r="P17" i="8"/>
  <c r="O17" i="8"/>
  <c r="N17" i="8"/>
  <c r="M17" i="8"/>
  <c r="L17" i="8"/>
  <c r="K17" i="8"/>
  <c r="J17" i="8"/>
  <c r="I17" i="8"/>
  <c r="H17" i="8"/>
  <c r="G17" i="8"/>
  <c r="F17" i="8"/>
  <c r="AA14" i="8"/>
  <c r="Z14" i="8"/>
  <c r="Y14" i="8"/>
  <c r="X14" i="8"/>
  <c r="W14" i="8"/>
  <c r="V14" i="8"/>
  <c r="U14" i="8"/>
  <c r="T14" i="8"/>
  <c r="S14" i="8"/>
  <c r="R14" i="8"/>
  <c r="Q14" i="8"/>
  <c r="P14" i="8"/>
  <c r="O14" i="8"/>
  <c r="N14" i="8"/>
  <c r="M14" i="8"/>
  <c r="L14" i="8"/>
  <c r="K14" i="8"/>
  <c r="J14" i="8"/>
  <c r="I14" i="8"/>
  <c r="H14" i="8"/>
  <c r="G14" i="8"/>
  <c r="F14" i="8"/>
  <c r="N11" i="8"/>
  <c r="M11" i="8"/>
  <c r="L11" i="8"/>
  <c r="K11" i="8"/>
  <c r="J11" i="8"/>
  <c r="I11" i="8"/>
  <c r="H11" i="8"/>
  <c r="G11" i="8"/>
  <c r="F11" i="8"/>
  <c r="X8" i="8"/>
  <c r="W8" i="8"/>
  <c r="V8" i="8"/>
  <c r="U8" i="8"/>
  <c r="T8" i="8"/>
  <c r="S8" i="8"/>
  <c r="R8" i="8"/>
  <c r="Q8" i="8"/>
  <c r="P8" i="8"/>
  <c r="O8" i="8"/>
  <c r="N8" i="8"/>
  <c r="M8" i="8"/>
  <c r="L8" i="8"/>
  <c r="K8" i="8"/>
  <c r="J8" i="8"/>
  <c r="I8" i="8"/>
  <c r="H8" i="8"/>
  <c r="G8" i="8"/>
  <c r="F8" i="8"/>
  <c r="M5" i="8"/>
  <c r="L5" i="8"/>
  <c r="K5" i="8"/>
  <c r="J5" i="8"/>
  <c r="I5" i="8"/>
  <c r="H5" i="8"/>
  <c r="G5" i="8"/>
  <c r="F5" i="8"/>
  <c r="E5" i="8"/>
  <c r="AC2" i="8"/>
  <c r="AB2" i="8"/>
  <c r="AA2" i="8"/>
  <c r="Z2" i="8"/>
  <c r="Y2" i="8"/>
  <c r="X2" i="8"/>
  <c r="W2" i="8"/>
  <c r="V2" i="8"/>
  <c r="U2" i="8"/>
  <c r="T2" i="8"/>
  <c r="S2" i="8"/>
  <c r="R2" i="8"/>
  <c r="Q2" i="8"/>
  <c r="P2" i="8"/>
  <c r="O2" i="8"/>
  <c r="N2" i="8"/>
  <c r="M2" i="8"/>
  <c r="L2" i="8"/>
  <c r="K2" i="8"/>
  <c r="J2" i="8"/>
  <c r="I2" i="8"/>
  <c r="H2" i="8"/>
  <c r="G2" i="8"/>
  <c r="F2" i="8"/>
  <c r="C41" i="1" l="1"/>
  <c r="C39" i="1"/>
  <c r="C37" i="1"/>
  <c r="C35" i="1"/>
  <c r="C33" i="1"/>
  <c r="C31" i="1"/>
  <c r="C29" i="1"/>
  <c r="C27" i="1"/>
  <c r="C25" i="1"/>
  <c r="C19" i="1"/>
  <c r="C23" i="1"/>
  <c r="C21" i="1"/>
  <c r="F10" i="1"/>
  <c r="I38" i="2" l="1"/>
  <c r="H38" i="2"/>
  <c r="I37" i="2"/>
  <c r="H37" i="2"/>
  <c r="I36" i="2"/>
  <c r="H36" i="2"/>
  <c r="I35" i="2"/>
  <c r="H35" i="2"/>
  <c r="I34" i="2"/>
  <c r="H34" i="2"/>
  <c r="I33" i="2"/>
  <c r="H33" i="2"/>
  <c r="I32" i="2"/>
  <c r="H32" i="2"/>
  <c r="I31" i="2"/>
  <c r="H31" i="2"/>
  <c r="I30" i="2"/>
  <c r="H30" i="2"/>
  <c r="I29" i="2"/>
  <c r="H29" i="2"/>
  <c r="I54" i="1"/>
  <c r="I53" i="1"/>
  <c r="I52" i="1"/>
  <c r="I51" i="1"/>
  <c r="I50" i="1"/>
  <c r="I49" i="1"/>
  <c r="I47" i="1"/>
  <c r="I45" i="1"/>
  <c r="H18" i="1" l="1"/>
  <c r="G18" i="1"/>
  <c r="E19" i="1"/>
  <c r="D26" i="2"/>
  <c r="J9" i="1" l="1"/>
  <c r="K9" i="1" s="1"/>
  <c r="G8" i="1" l="1"/>
  <c r="C44" i="8"/>
  <c r="B44" i="8"/>
  <c r="C41" i="8"/>
  <c r="B41" i="8"/>
  <c r="C38" i="8"/>
  <c r="B38" i="8"/>
  <c r="C35" i="8"/>
  <c r="B35" i="8"/>
  <c r="C32" i="8"/>
  <c r="B32" i="8"/>
  <c r="C29" i="8"/>
  <c r="B29" i="8"/>
  <c r="C26" i="8"/>
  <c r="B26" i="8"/>
  <c r="C23" i="8"/>
  <c r="B23" i="8"/>
  <c r="C20" i="8"/>
  <c r="B20" i="8"/>
  <c r="C17" i="8"/>
  <c r="D17" i="8" s="1"/>
  <c r="B17" i="8"/>
  <c r="C14" i="8"/>
  <c r="B14" i="8"/>
  <c r="C11" i="8"/>
  <c r="B11" i="8"/>
  <c r="C8" i="8"/>
  <c r="B8" i="8"/>
  <c r="C5" i="8"/>
  <c r="B5" i="8"/>
  <c r="C2" i="8"/>
  <c r="B2" i="8"/>
  <c r="E32" i="8" l="1"/>
  <c r="E35" i="8"/>
  <c r="D35" i="8"/>
  <c r="D38" i="8"/>
  <c r="E38" i="8"/>
  <c r="D2" i="8"/>
  <c r="A47" i="8" s="1"/>
  <c r="E2" i="8"/>
  <c r="B47" i="8" s="1"/>
  <c r="M47" i="8" l="1"/>
  <c r="D14" i="8"/>
  <c r="E47" i="8" s="1"/>
  <c r="E17" i="8"/>
  <c r="D32" i="8"/>
  <c r="K47" i="8" s="1"/>
  <c r="C50" i="8"/>
  <c r="G26" i="2"/>
  <c r="E23" i="8" l="1"/>
  <c r="D20" i="8"/>
  <c r="G47" i="8" s="1"/>
  <c r="D23" i="8"/>
  <c r="H47" i="8" s="1"/>
  <c r="W47" i="8"/>
  <c r="D26" i="8"/>
  <c r="I47" i="8" s="1"/>
  <c r="D11" i="8"/>
  <c r="D47" i="8" s="1"/>
  <c r="E41" i="8"/>
  <c r="E29" i="8"/>
  <c r="E14" i="8"/>
  <c r="Q47" i="8" s="1"/>
  <c r="E8" i="8"/>
  <c r="D41" i="8"/>
  <c r="N47" i="8" s="1"/>
  <c r="D29" i="8"/>
  <c r="J47" i="8" s="1"/>
  <c r="D44" i="8"/>
  <c r="AA47" i="8" s="1"/>
  <c r="L47" i="8"/>
  <c r="F47" i="8"/>
  <c r="R47" i="8" s="1"/>
  <c r="D8" i="8"/>
  <c r="E20" i="8"/>
  <c r="Y47" i="8"/>
  <c r="E26" i="8"/>
  <c r="E11" i="8"/>
  <c r="C47" i="8" l="1"/>
  <c r="O47" i="8" s="1"/>
  <c r="D5" i="8"/>
  <c r="S47" i="8"/>
  <c r="T47" i="8"/>
  <c r="P47" i="8"/>
  <c r="V47" i="8"/>
  <c r="X47" i="8"/>
  <c r="Z47" i="8"/>
  <c r="U47" i="8"/>
  <c r="G38" i="2"/>
  <c r="F38" i="2"/>
  <c r="E38" i="2"/>
  <c r="D38" i="2"/>
  <c r="G37" i="2"/>
  <c r="F37" i="2"/>
  <c r="E37" i="2"/>
  <c r="D37" i="2"/>
  <c r="G36" i="2"/>
  <c r="F36" i="2"/>
  <c r="E36" i="2"/>
  <c r="D36" i="2"/>
  <c r="G35" i="2"/>
  <c r="F35" i="2"/>
  <c r="E35" i="2"/>
  <c r="D35" i="2"/>
  <c r="G34" i="2"/>
  <c r="F34" i="2"/>
  <c r="E34" i="2"/>
  <c r="D34" i="2"/>
  <c r="G33" i="2"/>
  <c r="F33" i="2"/>
  <c r="E33" i="2"/>
  <c r="D33" i="2"/>
  <c r="G32" i="2"/>
  <c r="F32" i="2"/>
  <c r="E32" i="2"/>
  <c r="D32" i="2"/>
  <c r="G31" i="2"/>
  <c r="F31" i="2"/>
  <c r="E31" i="2"/>
  <c r="D31" i="2"/>
  <c r="G30" i="2"/>
  <c r="F30" i="2"/>
  <c r="E30" i="2"/>
  <c r="D30" i="2"/>
  <c r="G29" i="2"/>
  <c r="F29" i="2"/>
  <c r="E29" i="2"/>
  <c r="D29" i="2"/>
  <c r="G28" i="2"/>
  <c r="F28" i="2"/>
  <c r="E28" i="2"/>
  <c r="D28" i="2"/>
  <c r="D27" i="2"/>
  <c r="E27" i="2"/>
  <c r="F27" i="2"/>
  <c r="G27" i="2"/>
  <c r="E39" i="2"/>
  <c r="D39" i="2"/>
  <c r="D41" i="2"/>
  <c r="E41" i="2"/>
  <c r="E40" i="2"/>
  <c r="D40" i="2"/>
  <c r="E26" i="2"/>
  <c r="F26" i="2"/>
  <c r="H28" i="2" l="1"/>
  <c r="I28" i="2" s="1"/>
  <c r="H27" i="2"/>
  <c r="I27" i="2" s="1"/>
  <c r="G58" i="1" a="1"/>
  <c r="G58" i="1" s="1"/>
  <c r="H26" i="2"/>
  <c r="I26" i="2" s="1"/>
  <c r="D58" i="1"/>
  <c r="F58" i="1" a="1"/>
  <c r="F58" i="1" s="1"/>
  <c r="H58" i="1" a="1"/>
  <c r="H58" i="1" s="1"/>
  <c r="H54" i="1"/>
  <c r="G54" i="1"/>
  <c r="F54" i="1"/>
  <c r="E54" i="1"/>
  <c r="H53" i="1"/>
  <c r="G53" i="1"/>
  <c r="F53" i="1"/>
  <c r="E53" i="1"/>
  <c r="H52" i="1"/>
  <c r="G52" i="1"/>
  <c r="F52" i="1"/>
  <c r="E52" i="1"/>
  <c r="H51" i="1"/>
  <c r="G51" i="1"/>
  <c r="F51" i="1"/>
  <c r="E51" i="1"/>
  <c r="H50" i="1"/>
  <c r="G50" i="1"/>
  <c r="F50" i="1"/>
  <c r="E50" i="1"/>
  <c r="H49" i="1"/>
  <c r="G49" i="1"/>
  <c r="F49" i="1"/>
  <c r="E49" i="1"/>
  <c r="H47" i="1"/>
  <c r="G47" i="1"/>
  <c r="F47" i="1"/>
  <c r="E47" i="1"/>
  <c r="H45" i="1"/>
  <c r="G45" i="1"/>
  <c r="F45" i="1"/>
  <c r="E45" i="1"/>
  <c r="H46" i="1"/>
  <c r="F46" i="1"/>
  <c r="G46" i="1"/>
  <c r="E46" i="1"/>
  <c r="G48" i="1"/>
  <c r="F48" i="1"/>
  <c r="E48" i="1"/>
  <c r="H48" i="1"/>
  <c r="G42" i="1"/>
  <c r="F42" i="1"/>
  <c r="H42" i="1"/>
  <c r="E42" i="1"/>
  <c r="E39" i="1"/>
  <c r="G30" i="1"/>
  <c r="G44" i="1"/>
  <c r="H38" i="1"/>
  <c r="F44" i="1"/>
  <c r="H30" i="1"/>
  <c r="E41" i="1"/>
  <c r="H39" i="1"/>
  <c r="E22" i="1"/>
  <c r="F35" i="1"/>
  <c r="E40" i="1"/>
  <c r="G31" i="1"/>
  <c r="F25" i="1"/>
  <c r="F36" i="1"/>
  <c r="H20" i="1"/>
  <c r="G39" i="1"/>
  <c r="E34" i="1"/>
  <c r="H33" i="1"/>
  <c r="E31" i="1"/>
  <c r="G23" i="1"/>
  <c r="G36" i="1"/>
  <c r="G21" i="1"/>
  <c r="E35" i="1"/>
  <c r="E24" i="1"/>
  <c r="H34" i="1"/>
  <c r="E23" i="1"/>
  <c r="H36" i="1"/>
  <c r="H23" i="1"/>
  <c r="E25" i="1"/>
  <c r="E36" i="1"/>
  <c r="F30" i="1"/>
  <c r="G41" i="1"/>
  <c r="H32" i="1"/>
  <c r="E38" i="1"/>
  <c r="F28" i="1"/>
  <c r="F27" i="1"/>
  <c r="F21" i="1"/>
  <c r="H19" i="1"/>
  <c r="F33" i="1"/>
  <c r="E29" i="1"/>
  <c r="F31" i="1"/>
  <c r="H40" i="1"/>
  <c r="G28" i="1"/>
  <c r="G40" i="1"/>
  <c r="G19" i="1"/>
  <c r="E27" i="1"/>
  <c r="F40" i="1"/>
  <c r="E21" i="1"/>
  <c r="F19" i="1"/>
  <c r="F24" i="1"/>
  <c r="F38" i="1"/>
  <c r="F39" i="1"/>
  <c r="F22" i="1"/>
  <c r="G25" i="1"/>
  <c r="E37" i="1"/>
  <c r="G29" i="1"/>
  <c r="H22" i="1"/>
  <c r="E44" i="1"/>
  <c r="G33" i="1"/>
  <c r="H21" i="1"/>
  <c r="F34" i="1"/>
  <c r="G20" i="1"/>
  <c r="H44" i="1"/>
  <c r="G24" i="1"/>
  <c r="G35" i="1"/>
  <c r="E33" i="1"/>
  <c r="E28" i="1"/>
  <c r="F20" i="1"/>
  <c r="F32" i="1"/>
  <c r="E30" i="1"/>
  <c r="F37" i="1"/>
  <c r="H26" i="1"/>
  <c r="H35" i="1"/>
  <c r="G27" i="1"/>
  <c r="H27" i="1"/>
  <c r="G26" i="1"/>
  <c r="E32" i="1"/>
  <c r="G38" i="1"/>
  <c r="F26" i="1"/>
  <c r="F41" i="1"/>
  <c r="E20" i="1"/>
  <c r="E26" i="1"/>
  <c r="G22" i="1"/>
  <c r="H25" i="1"/>
  <c r="H29" i="1"/>
  <c r="F23" i="1"/>
  <c r="H41" i="1"/>
  <c r="H31" i="1"/>
  <c r="G32" i="1"/>
  <c r="F29" i="1"/>
  <c r="G37" i="1"/>
  <c r="G34" i="1"/>
  <c r="H28" i="1"/>
  <c r="H24" i="1"/>
  <c r="H37" i="1"/>
  <c r="E55" i="1"/>
  <c r="G55" i="1"/>
  <c r="F55" i="1"/>
  <c r="H55" i="1"/>
  <c r="I55" i="1" l="1"/>
  <c r="I48" i="1"/>
  <c r="I46" i="1"/>
  <c r="J46" i="1" s="1"/>
  <c r="I42" i="1"/>
  <c r="E58" i="1"/>
  <c r="I44" i="1"/>
  <c r="J44" i="1" s="1"/>
  <c r="I26" i="1"/>
  <c r="J26" i="1" s="1"/>
  <c r="I39" i="1"/>
  <c r="I30" i="1"/>
  <c r="I24" i="1"/>
  <c r="I32" i="1"/>
  <c r="I37" i="1"/>
  <c r="I21" i="1"/>
  <c r="I41" i="1"/>
  <c r="I27" i="1"/>
  <c r="I22" i="1"/>
  <c r="I31" i="1"/>
  <c r="I33" i="1"/>
  <c r="I36" i="1"/>
  <c r="I20" i="1"/>
  <c r="I23" i="1"/>
  <c r="I34" i="1"/>
  <c r="I25" i="1"/>
  <c r="I29" i="1"/>
  <c r="I35" i="1"/>
  <c r="I28" i="1"/>
  <c r="I38" i="1"/>
  <c r="I40" i="1"/>
  <c r="I19" i="1"/>
  <c r="J47" i="1"/>
  <c r="J45" i="1"/>
  <c r="D17" i="2" l="1"/>
  <c r="D16" i="2"/>
  <c r="D15" i="2"/>
  <c r="F11" i="1" l="1"/>
  <c r="J7" i="1" l="1"/>
  <c r="K7" i="1" s="1"/>
  <c r="E25" i="2"/>
  <c r="F25" i="2"/>
  <c r="G25" i="2"/>
  <c r="K47" i="1"/>
  <c r="K45" i="1"/>
  <c r="K26" i="1"/>
  <c r="J8" i="1"/>
  <c r="I25" i="2"/>
  <c r="H25" i="2"/>
  <c r="D25" i="2"/>
  <c r="K44" i="1"/>
  <c r="K46" i="1"/>
  <c r="G40" i="2"/>
  <c r="G41" i="2"/>
  <c r="G39" i="2"/>
  <c r="F40" i="2"/>
  <c r="F41" i="2"/>
  <c r="F39" i="2"/>
  <c r="J13" i="1" s="1"/>
  <c r="H39" i="2" l="1"/>
  <c r="I39" i="2" s="1"/>
  <c r="H41" i="2"/>
  <c r="I41" i="2" s="1"/>
  <c r="H40" i="2"/>
  <c r="I40" i="2" s="1"/>
  <c r="J12" i="1"/>
  <c r="J51" i="1"/>
  <c r="K51" i="1" s="1"/>
  <c r="J53" i="1"/>
  <c r="K53" i="1" s="1"/>
  <c r="J48" i="1"/>
  <c r="K48" i="1" s="1"/>
  <c r="J49" i="1"/>
  <c r="K49" i="1" s="1"/>
  <c r="J50" i="1"/>
  <c r="K50" i="1" s="1"/>
  <c r="J55" i="1"/>
  <c r="K55" i="1" s="1"/>
  <c r="J54" i="1"/>
  <c r="K54" i="1" s="1"/>
  <c r="J52" i="1"/>
  <c r="K52" i="1" s="1"/>
  <c r="J6" i="1"/>
  <c r="C58" i="1" s="1"/>
  <c r="J29" i="1" l="1"/>
  <c r="K29" i="1" s="1"/>
  <c r="J25" i="1"/>
  <c r="K25" i="1" s="1"/>
  <c r="J39" i="1"/>
  <c r="K39" i="1" s="1"/>
  <c r="J20" i="1"/>
  <c r="K20" i="1" s="1"/>
  <c r="J22" i="1"/>
  <c r="K22" i="1" s="1"/>
  <c r="J31" i="1"/>
  <c r="K31" i="1" s="1"/>
  <c r="J34" i="1"/>
  <c r="K34" i="1" s="1"/>
  <c r="J36" i="1"/>
  <c r="K36" i="1" s="1"/>
  <c r="J24" i="1"/>
  <c r="K24" i="1" s="1"/>
  <c r="J19" i="1"/>
  <c r="K19" i="1" s="1"/>
  <c r="J30" i="1"/>
  <c r="K30" i="1" s="1"/>
  <c r="J23" i="1"/>
  <c r="K23" i="1" s="1"/>
  <c r="J38" i="1"/>
  <c r="K38" i="1" s="1"/>
  <c r="J32" i="1"/>
  <c r="K32" i="1" s="1"/>
  <c r="J28" i="1"/>
  <c r="K28" i="1" s="1"/>
  <c r="J27" i="1"/>
  <c r="K27" i="1" s="1"/>
  <c r="J41" i="1"/>
  <c r="K41" i="1" s="1"/>
  <c r="J37" i="1"/>
  <c r="K37" i="1" s="1"/>
  <c r="J35" i="1"/>
  <c r="K35" i="1" s="1"/>
  <c r="J40" i="1"/>
  <c r="K40" i="1" s="1"/>
  <c r="J21" i="1"/>
  <c r="K21" i="1" s="1"/>
  <c r="J42" i="1"/>
  <c r="K42" i="1" s="1"/>
  <c r="J33" i="1"/>
  <c r="K33" i="1" s="1"/>
  <c r="J11" i="1" l="1"/>
</calcChain>
</file>

<file path=xl/sharedStrings.xml><?xml version="1.0" encoding="utf-8"?>
<sst xmlns="http://schemas.openxmlformats.org/spreadsheetml/2006/main" count="13170" uniqueCount="658">
  <si>
    <t>Name</t>
  </si>
  <si>
    <t>Total units</t>
  </si>
  <si>
    <t>Student ID</t>
  </si>
  <si>
    <t>Level 1000</t>
  </si>
  <si>
    <t>Student Email</t>
  </si>
  <si>
    <t>Level 2000</t>
  </si>
  <si>
    <t>Intake Year</t>
  </si>
  <si>
    <t>Level 3000</t>
  </si>
  <si>
    <t>Year, Semester</t>
  </si>
  <si>
    <t>Unit Code</t>
  </si>
  <si>
    <t>Semester 1</t>
  </si>
  <si>
    <t>Semester 2</t>
  </si>
  <si>
    <t>Remarks</t>
  </si>
  <si>
    <t>CREDIT (ADVANCED STANDING) - if any</t>
  </si>
  <si>
    <t>List all the units you are eligible for exemptions as per your credit letter. The exempted units are also listed in the Credit (advanced standing) section of your WES portal.</t>
  </si>
  <si>
    <t xml:space="preserve"> • Web Enrolment System (WES) portal</t>
  </si>
  <si>
    <t xml:space="preserve"> • Information on credits for prior learning</t>
  </si>
  <si>
    <t>Number of Units</t>
  </si>
  <si>
    <t>Electives Level</t>
  </si>
  <si>
    <t>electives at 1st year level</t>
  </si>
  <si>
    <t>electives at 2nd year level</t>
  </si>
  <si>
    <t>electives at 3rd year level</t>
  </si>
  <si>
    <t>Select Unit Code</t>
  </si>
  <si>
    <t>Unit Name</t>
  </si>
  <si>
    <t>Prerequisites</t>
  </si>
  <si>
    <t>Core</t>
  </si>
  <si>
    <t>ACW1020</t>
  </si>
  <si>
    <t>Accounting in business</t>
  </si>
  <si>
    <t>You can only choose either ACW1020 or ACW1120.
This unit replaces ACW1100.</t>
  </si>
  <si>
    <t>nil</t>
  </si>
  <si>
    <t>-</t>
  </si>
  <si>
    <t>ACW1120</t>
  </si>
  <si>
    <t>Financial accounting 1</t>
  </si>
  <si>
    <t>You can only choose either ACW1020 or ACW1120.
This unit replaces ACW1200.</t>
  </si>
  <si>
    <t>ACW2120</t>
  </si>
  <si>
    <t>This unit replaces ACW2491.</t>
  </si>
  <si>
    <t>ACW1120 / ACW1200</t>
  </si>
  <si>
    <t>ACW2220</t>
  </si>
  <si>
    <t>Management accounting 1</t>
  </si>
  <si>
    <t>This unit replaces ACW2391.</t>
  </si>
  <si>
    <t>Additional</t>
  </si>
  <si>
    <t>ACW2420</t>
  </si>
  <si>
    <t>Accounting information systems</t>
  </si>
  <si>
    <t xml:space="preserve">This unit replaces ACW2851. </t>
  </si>
  <si>
    <t>ACW3120</t>
  </si>
  <si>
    <t>Financial accounting 3</t>
  </si>
  <si>
    <t>This unit replaces ACW3491.</t>
  </si>
  <si>
    <t>ACW3220</t>
  </si>
  <si>
    <t>Management accounting 2</t>
  </si>
  <si>
    <t>This unit replaces ACW3431.</t>
  </si>
  <si>
    <t>ACW3620</t>
  </si>
  <si>
    <t>Assurance and audit services</t>
  </si>
  <si>
    <t>ACW3900</t>
  </si>
  <si>
    <t>Global issues in accounting</t>
  </si>
  <si>
    <t xml:space="preserve">ACW1120, ACW2120, ACW2220, ACW2420, and ACW3220 (Co-requsite ACW3120 and ACW3620) </t>
  </si>
  <si>
    <t>BEW3001</t>
  </si>
  <si>
    <t>Ethics and sustainability in a business environment</t>
  </si>
  <si>
    <t>96 credit points</t>
  </si>
  <si>
    <t>BEW3102</t>
  </si>
  <si>
    <t>BEW3110</t>
  </si>
  <si>
    <t>Work experience program</t>
  </si>
  <si>
    <t>BEW3555</t>
  </si>
  <si>
    <t>Integrative business practices</t>
  </si>
  <si>
    <t>96 credit points including ACW1120 or ACW1020, BTW1042, ECW1101, ETW1001 MGW1010 and MKW1120</t>
  </si>
  <si>
    <t>BFW1001</t>
  </si>
  <si>
    <t>BFW2140</t>
  </si>
  <si>
    <t>Corporate finance 1</t>
  </si>
  <si>
    <t>ECW1101</t>
  </si>
  <si>
    <t>BFW2341</t>
  </si>
  <si>
    <t>International financial management</t>
  </si>
  <si>
    <t>BFW2401</t>
  </si>
  <si>
    <t>Commercial banking and finance</t>
  </si>
  <si>
    <t>BFW2751</t>
  </si>
  <si>
    <t>Derivatives 1</t>
  </si>
  <si>
    <t>BFW1001 and BFW2140</t>
  </si>
  <si>
    <t>BFW3120</t>
  </si>
  <si>
    <t>BFW2401 and BFW2140</t>
  </si>
  <si>
    <t>BFW3121</t>
  </si>
  <si>
    <t>BFW3540</t>
  </si>
  <si>
    <t>Modelling in finance</t>
  </si>
  <si>
    <t>BFW3651</t>
  </si>
  <si>
    <t>Treasury management</t>
  </si>
  <si>
    <t>BFW3841</t>
  </si>
  <si>
    <t>Credit analysis and lending management</t>
  </si>
  <si>
    <t>BTW1042</t>
  </si>
  <si>
    <t>BTW2213</t>
  </si>
  <si>
    <t>BTW2241</t>
  </si>
  <si>
    <t>Comparative workplace relations law</t>
  </si>
  <si>
    <t>BTW2320</t>
  </si>
  <si>
    <t>Current issues in corporate governance</t>
  </si>
  <si>
    <t>Nil</t>
  </si>
  <si>
    <t>BTW3153</t>
  </si>
  <si>
    <t>BTW3201</t>
  </si>
  <si>
    <t>International trade law</t>
  </si>
  <si>
    <t>BTW3233</t>
  </si>
  <si>
    <t>Conventional and Islamic finance law</t>
  </si>
  <si>
    <t>BTW3281</t>
  </si>
  <si>
    <t>Malaysian Marketing Law</t>
  </si>
  <si>
    <t>Introductory microeconomics</t>
  </si>
  <si>
    <t>ECW1102</t>
  </si>
  <si>
    <t>Introductory macroeconomics</t>
  </si>
  <si>
    <t>ECW2730</t>
  </si>
  <si>
    <t>Macroeconomic policy</t>
  </si>
  <si>
    <t>ECW2731</t>
  </si>
  <si>
    <t>Managerial economics</t>
  </si>
  <si>
    <t>ECW3143</t>
  </si>
  <si>
    <t>ECW1101 and ECW2730</t>
  </si>
  <si>
    <t>ECW3301</t>
  </si>
  <si>
    <t>Case studies in international trade</t>
  </si>
  <si>
    <t>ECW2721 or ECW2731</t>
  </si>
  <si>
    <t>ECM3670</t>
  </si>
  <si>
    <t>Development economics</t>
  </si>
  <si>
    <t>ECM3810</t>
  </si>
  <si>
    <t>Public sector economics</t>
  </si>
  <si>
    <t>ECW3830</t>
  </si>
  <si>
    <t>Business, competition and regulation</t>
  </si>
  <si>
    <t>ECW2141</t>
  </si>
  <si>
    <t>Economics of labour markets</t>
  </si>
  <si>
    <t>ECM2360</t>
  </si>
  <si>
    <t>Environmental and natural resource economics</t>
  </si>
  <si>
    <t>ECM2310</t>
  </si>
  <si>
    <t>Culture, growth and development</t>
  </si>
  <si>
    <t>ECW1102 and ETW1001 / ETW1000 / ETW1100</t>
  </si>
  <si>
    <t>ECM2642</t>
  </si>
  <si>
    <t>Southeast Asian economies and global business</t>
  </si>
  <si>
    <t>ECW2721</t>
  </si>
  <si>
    <t>Trade finance and foreign exchange</t>
  </si>
  <si>
    <t>ETW1001</t>
  </si>
  <si>
    <t>Introduction to statistical analysis</t>
  </si>
  <si>
    <t xml:space="preserve">This unit replaces ETW1000 and ETW1100. </t>
  </si>
  <si>
    <t>ETW2001</t>
  </si>
  <si>
    <t>This unit replaces ETW1010 and ETW2111.</t>
  </si>
  <si>
    <t>ETW1001 / ETW1000 / ETW1100</t>
  </si>
  <si>
    <t>ETW2500</t>
  </si>
  <si>
    <t>This unit replaces ETW2410.</t>
  </si>
  <si>
    <t>ETW2001 / ETW1010 / ETW2111</t>
  </si>
  <si>
    <t>ETW2440</t>
  </si>
  <si>
    <t>Business modelling and analytics methods</t>
  </si>
  <si>
    <t>ETW3420</t>
  </si>
  <si>
    <t>Pre-2021 intake has an option of taking either ETW3420 or ETW3481. Effective 2021 intake onwards must take ETW3420 only.</t>
  </si>
  <si>
    <t>ETW2500 / ETW2510 / ETW2410</t>
  </si>
  <si>
    <t>ETW3481</t>
  </si>
  <si>
    <t>ETW2510 / ETW2410</t>
  </si>
  <si>
    <t>ETW3482</t>
  </si>
  <si>
    <t>Two Level 2000 units</t>
  </si>
  <si>
    <t>ETW3483</t>
  </si>
  <si>
    <t>Applied analytics</t>
  </si>
  <si>
    <t>ETW2472</t>
  </si>
  <si>
    <t>ETW2510</t>
  </si>
  <si>
    <t>Introduction to econometrics</t>
  </si>
  <si>
    <t xml:space="preserve">This unit replaces ETW2410. </t>
  </si>
  <si>
    <t>ETW2420</t>
  </si>
  <si>
    <t>ETW3450</t>
  </si>
  <si>
    <t>Applied time series econometrics</t>
  </si>
  <si>
    <t>ETW3510</t>
  </si>
  <si>
    <t>Applied econometric methods</t>
  </si>
  <si>
    <t>MGW1010</t>
  </si>
  <si>
    <t>Introduction to management</t>
  </si>
  <si>
    <t>MGW1011</t>
  </si>
  <si>
    <t>Career planning for the contemporary workforce</t>
  </si>
  <si>
    <t>4 units at any level</t>
  </si>
  <si>
    <t>MGW1100</t>
  </si>
  <si>
    <t>Managerial Communication</t>
  </si>
  <si>
    <t>MGW2230</t>
  </si>
  <si>
    <t>MGW2351</t>
  </si>
  <si>
    <t>International business</t>
  </si>
  <si>
    <t>MGW2430</t>
  </si>
  <si>
    <t>Human resource management</t>
  </si>
  <si>
    <t>MGW2840</t>
  </si>
  <si>
    <t>Leveraging behavioural neuroscience for business impact</t>
  </si>
  <si>
    <t>ACW1120 / ACW1200 / ACW1020 / ACW1100, BTW1042, ECW1101, ETW1001 / ETW1000 / ETW1100, MGW1010 and MKW1120</t>
  </si>
  <si>
    <t>MGW2991</t>
  </si>
  <si>
    <t>Leadership in Asia</t>
  </si>
  <si>
    <t>MGW3122</t>
  </si>
  <si>
    <t>Business strategies in international markets</t>
  </si>
  <si>
    <t>This unit replace MGX3121.</t>
  </si>
  <si>
    <t>MGW3234</t>
  </si>
  <si>
    <t>Social entrepreneurship</t>
  </si>
  <si>
    <t>MGW3381</t>
  </si>
  <si>
    <t>Management information systems</t>
  </si>
  <si>
    <t>MGW3401</t>
  </si>
  <si>
    <t>Strategic management</t>
  </si>
  <si>
    <t>MGW3681</t>
  </si>
  <si>
    <t>International management</t>
  </si>
  <si>
    <t>MKW1120</t>
  </si>
  <si>
    <t>MKW2402</t>
  </si>
  <si>
    <t>Consumer behaviour</t>
  </si>
  <si>
    <t>MKW2420</t>
  </si>
  <si>
    <t>MKW2402 (co-requisite)</t>
  </si>
  <si>
    <t>MKW2460</t>
  </si>
  <si>
    <t>Integrated marketing communication</t>
  </si>
  <si>
    <t>MKW1120 and MKW2402</t>
  </si>
  <si>
    <t>MKW3000</t>
  </si>
  <si>
    <t>Strategic branding</t>
  </si>
  <si>
    <t>MKW3300</t>
  </si>
  <si>
    <t>Introduction to social commerce</t>
  </si>
  <si>
    <t>MKW3301</t>
  </si>
  <si>
    <t>Services marketing</t>
  </si>
  <si>
    <t>MKW2420 and MKW2460</t>
  </si>
  <si>
    <t>MKW3444</t>
  </si>
  <si>
    <t>International marketing</t>
  </si>
  <si>
    <t>MGW2351 or MKW2402</t>
  </si>
  <si>
    <t>MKW3610</t>
  </si>
  <si>
    <t>Marketing strategy and implementation</t>
  </si>
  <si>
    <t>MKW2402, MKW2420 and MKW2460</t>
  </si>
  <si>
    <t>Accountancy</t>
  </si>
  <si>
    <t>Minor 1</t>
  </si>
  <si>
    <t>Minor 2</t>
  </si>
  <si>
    <t>Management</t>
  </si>
  <si>
    <t>Select here</t>
  </si>
  <si>
    <t>1 minor + free electives</t>
  </si>
  <si>
    <t>2 minors</t>
  </si>
  <si>
    <t>Free electives</t>
  </si>
  <si>
    <t>Part C</t>
  </si>
  <si>
    <t>Part A</t>
  </si>
  <si>
    <t>Electives from other Schools</t>
  </si>
  <si>
    <t>Part B</t>
  </si>
  <si>
    <t>Accountancy major</t>
  </si>
  <si>
    <t>Applied Economics major</t>
  </si>
  <si>
    <t>Banking and Financial management major</t>
  </si>
  <si>
    <t>Business Analytics major</t>
  </si>
  <si>
    <t>Econometrics and Business statistics major</t>
  </si>
  <si>
    <t>Management major</t>
  </si>
  <si>
    <t>Strategic Marketing major</t>
  </si>
  <si>
    <t>International Business management major</t>
  </si>
  <si>
    <t>Accountancy minor</t>
  </si>
  <si>
    <t>Applied Economics minor</t>
  </si>
  <si>
    <t>Business Law and Taxation minor</t>
  </si>
  <si>
    <t>Business Analytics minor</t>
  </si>
  <si>
    <t>Econometrics and Business Statistics minor</t>
  </si>
  <si>
    <t>Management minor</t>
  </si>
  <si>
    <t>Strategic Marketing minor</t>
  </si>
  <si>
    <t>Part A or C</t>
  </si>
  <si>
    <t>Available in the semester?</t>
  </si>
  <si>
    <t xml:space="preserve">Semester 1, Semester 2 </t>
  </si>
  <si>
    <t>Semester 1, Semester 2</t>
  </si>
  <si>
    <t>Winter</t>
  </si>
  <si>
    <t>Summer</t>
  </si>
  <si>
    <t xml:space="preserve">You cannot choose the same MAJOR and MINOR. </t>
  </si>
  <si>
    <t>Semesters</t>
  </si>
  <si>
    <t>Summary - number of units</t>
  </si>
  <si>
    <r>
      <t xml:space="preserve">Unit Code
</t>
    </r>
    <r>
      <rPr>
        <sz val="6"/>
        <color rgb="FF000000"/>
        <rFont val="Arial"/>
        <family val="2"/>
      </rPr>
      <t>(e.g. ACW1120 - make sure there are no space between the letters and numbers)</t>
    </r>
  </si>
  <si>
    <t>Before using the tool, do take note of the following:</t>
  </si>
  <si>
    <t xml:space="preserve">I acknowledge that I have read and understood the course map planning guide. </t>
  </si>
  <si>
    <t xml:space="preserve">Acknowledgements </t>
  </si>
  <si>
    <t>NEXT</t>
  </si>
  <si>
    <t xml:space="preserve">I acknowledge that course map planning and unit selection my responsibility as a student.  </t>
  </si>
  <si>
    <t>Duplicated units, major(s) and minor(s) will be highlighted in red.</t>
  </si>
  <si>
    <t>Semester 1, Semester 2, October</t>
  </si>
  <si>
    <t>If you include the wrong unit code from your major/minor, it will appear as an 'Electives from other Schools'. Please ensure you type in the correct unit code.</t>
  </si>
  <si>
    <t>Extra semesters</t>
  </si>
  <si>
    <t>ACW1100</t>
  </si>
  <si>
    <t>ACW1200</t>
  </si>
  <si>
    <t>ETW1000</t>
  </si>
  <si>
    <t>ETW1100</t>
  </si>
  <si>
    <t>ACW2491</t>
  </si>
  <si>
    <t>ACW2391</t>
  </si>
  <si>
    <t>ACW2851</t>
  </si>
  <si>
    <t>ACW3491</t>
  </si>
  <si>
    <t>ACW3431</t>
  </si>
  <si>
    <t>ACW3041</t>
  </si>
  <si>
    <t>ETW1010</t>
  </si>
  <si>
    <t>ETW2111</t>
  </si>
  <si>
    <t>ETW2410</t>
  </si>
  <si>
    <t>Introduction to financial accounting (replaced by ACW1120)</t>
  </si>
  <si>
    <t>Accounting for managers (replaced by ACW1200)</t>
  </si>
  <si>
    <t>Business and economic statistics (replaced by ETW1001)</t>
  </si>
  <si>
    <t>Introduction to business analytics (replaced by ETW1001)</t>
  </si>
  <si>
    <t>Financial accounting (replaced by ACW2120)</t>
  </si>
  <si>
    <t>Introduction to management accounting (replaced by ACW2220)</t>
  </si>
  <si>
    <t>Accounting information systems and financial modelling (replaced by ACW2420)</t>
  </si>
  <si>
    <t>Advanced financial accounting (replaced by ACW3120)</t>
  </si>
  <si>
    <t>Management accounting (replaced by ACW3220)</t>
  </si>
  <si>
    <t>Auditing and assurance (replaced by ACW3620)</t>
  </si>
  <si>
    <t>Data modelling and computing (replaced by ETW2001)</t>
  </si>
  <si>
    <t>Business data modelling (replaced by ETW2001)</t>
  </si>
  <si>
    <t>Introductory econometrics (replaced by ETW2500 &amp; ETW2510)</t>
  </si>
  <si>
    <t>BFW2120</t>
  </si>
  <si>
    <t>Introduction to financial technology</t>
  </si>
  <si>
    <t>Company law</t>
  </si>
  <si>
    <t>Business law</t>
  </si>
  <si>
    <t>BTW2330</t>
  </si>
  <si>
    <t>Cyber law</t>
  </si>
  <si>
    <t>Income tax law</t>
  </si>
  <si>
    <t>BTW3320</t>
  </si>
  <si>
    <t>ECM2361</t>
  </si>
  <si>
    <t>Environmental issues in economics</t>
  </si>
  <si>
    <t>Project management analytics (Not Offered)</t>
  </si>
  <si>
    <t>ETW2800</t>
  </si>
  <si>
    <t>Text analytics for business</t>
  </si>
  <si>
    <t>MGW3230</t>
  </si>
  <si>
    <t>Organisational behaviour and change</t>
  </si>
  <si>
    <t>Organisational behaviour and change (replaced by MGW3230)</t>
  </si>
  <si>
    <t>Semester 1, Semester 2, Summer</t>
  </si>
  <si>
    <t>MGW2011</t>
  </si>
  <si>
    <t>Self-leadership for career success</t>
  </si>
  <si>
    <t>Digital marketing minor</t>
  </si>
  <si>
    <t>Minor</t>
  </si>
  <si>
    <t>Major</t>
  </si>
  <si>
    <t>Digital marketing</t>
  </si>
  <si>
    <t>Semester</t>
  </si>
  <si>
    <t>Year</t>
  </si>
  <si>
    <t>Select Year here</t>
  </si>
  <si>
    <t>MKW2440</t>
  </si>
  <si>
    <t>Digital marketing communications</t>
  </si>
  <si>
    <t>ENV1800</t>
  </si>
  <si>
    <t>Environmental science: A Southeast Asian perspective</t>
  </si>
  <si>
    <t>ENV2726</t>
  </si>
  <si>
    <t>Global conservation and biodiversity</t>
  </si>
  <si>
    <t>AMU2015</t>
  </si>
  <si>
    <t>AMU2625</t>
  </si>
  <si>
    <t>AMU2907</t>
  </si>
  <si>
    <t>Borders, people and identity: Migration in the 21st century</t>
  </si>
  <si>
    <t>Cities and citizens</t>
  </si>
  <si>
    <t>Sexual and reproductive health and rights in global contexts</t>
  </si>
  <si>
    <t>Select Major here</t>
  </si>
  <si>
    <t>Core (A)</t>
  </si>
  <si>
    <t>ECM1953</t>
  </si>
  <si>
    <t>Principles of economics</t>
  </si>
  <si>
    <t>ACM2130</t>
  </si>
  <si>
    <t>Forensic accounting</t>
  </si>
  <si>
    <t>ACM2900</t>
  </si>
  <si>
    <t>Sustainability management and reporting</t>
  </si>
  <si>
    <t>ACM5260</t>
  </si>
  <si>
    <t>Digital accounting</t>
  </si>
  <si>
    <t>ACM5903</t>
  </si>
  <si>
    <t>Accounting for business</t>
  </si>
  <si>
    <t>Financial accounting 2</t>
  </si>
  <si>
    <t>Experiential learning project</t>
  </si>
  <si>
    <t>BEW4000</t>
  </si>
  <si>
    <t>Qualitative research methodology</t>
  </si>
  <si>
    <t>BEW4010</t>
  </si>
  <si>
    <t>Quantitative research methodology</t>
  </si>
  <si>
    <t>BEW4020</t>
  </si>
  <si>
    <t>Literature review</t>
  </si>
  <si>
    <t>BEW4030</t>
  </si>
  <si>
    <t>Research proposal</t>
  </si>
  <si>
    <t>BEW4100</t>
  </si>
  <si>
    <t>Research project and report</t>
  </si>
  <si>
    <t>BEX6001</t>
  </si>
  <si>
    <t>Foundations of accounting research</t>
  </si>
  <si>
    <t>BEX6002</t>
  </si>
  <si>
    <t>Current issues in accounting research</t>
  </si>
  <si>
    <t>BFM3130</t>
  </si>
  <si>
    <t>Entrepreneurship in financial technology</t>
  </si>
  <si>
    <t>BFM5014</t>
  </si>
  <si>
    <t>Current issues in international finance</t>
  </si>
  <si>
    <t>BFM5959</t>
  </si>
  <si>
    <t>Accounting and finance for international managers</t>
  </si>
  <si>
    <t>Foundations of finance</t>
  </si>
  <si>
    <t>Applied financial technology</t>
  </si>
  <si>
    <t>Investments and portfolio management</t>
  </si>
  <si>
    <t>BTM3013</t>
  </si>
  <si>
    <t>Climate change policy</t>
  </si>
  <si>
    <t>BTM5330</t>
  </si>
  <si>
    <t>BTM5909</t>
  </si>
  <si>
    <t>Ethics and global corporate governance</t>
  </si>
  <si>
    <t>BTM5919</t>
  </si>
  <si>
    <t>Corporate governance and sustainability</t>
  </si>
  <si>
    <t>ECM3710</t>
  </si>
  <si>
    <t>Labour economics</t>
  </si>
  <si>
    <t>ECM5921</t>
  </si>
  <si>
    <t>International economics</t>
  </si>
  <si>
    <t>ECM5953</t>
  </si>
  <si>
    <t>Economics</t>
  </si>
  <si>
    <t>Economics of money and banking</t>
  </si>
  <si>
    <t>ETM2100</t>
  </si>
  <si>
    <t>Principles of statistical inference</t>
  </si>
  <si>
    <t>ETM3800</t>
  </si>
  <si>
    <t>ETM5900</t>
  </si>
  <si>
    <t>Business statistics</t>
  </si>
  <si>
    <t>ETM5950</t>
  </si>
  <si>
    <t>Data analytics for business</t>
  </si>
  <si>
    <t>Foundations of data analysis</t>
  </si>
  <si>
    <t>Design and analysis of sample surveys</t>
  </si>
  <si>
    <t>Unsupervised learning for business</t>
  </si>
  <si>
    <t>Time series forecasting: Principles and practice</t>
  </si>
  <si>
    <t>Econometric methods for finance</t>
  </si>
  <si>
    <t>Data mining and predictive modelling</t>
  </si>
  <si>
    <t>MGM2200</t>
  </si>
  <si>
    <t>Managerial communication for global leaders</t>
  </si>
  <si>
    <t>MGM3782</t>
  </si>
  <si>
    <t>Operations and supply chain management</t>
  </si>
  <si>
    <t>MGM5160</t>
  </si>
  <si>
    <t>Introduction to digital business</t>
  </si>
  <si>
    <t>MGM5181</t>
  </si>
  <si>
    <t>International business strategy</t>
  </si>
  <si>
    <t>MGM5251</t>
  </si>
  <si>
    <t>Innovation and entrepreneurship</t>
  </si>
  <si>
    <t>MGM5310</t>
  </si>
  <si>
    <t>MGM5638</t>
  </si>
  <si>
    <t>Asian business systems</t>
  </si>
  <si>
    <t>MGM5698</t>
  </si>
  <si>
    <t>Global supply chain management</t>
  </si>
  <si>
    <t>MGM5966</t>
  </si>
  <si>
    <t>International business theory and practice</t>
  </si>
  <si>
    <t>MGX5890</t>
  </si>
  <si>
    <t>International study program in international business</t>
  </si>
  <si>
    <t>MKM2300</t>
  </si>
  <si>
    <t>Introduction to digital marketing</t>
  </si>
  <si>
    <t>MKM2400</t>
  </si>
  <si>
    <t>Search engine marketing</t>
  </si>
  <si>
    <t>MKM3400</t>
  </si>
  <si>
    <t>Marketing analytics</t>
  </si>
  <si>
    <t>MKM3450</t>
  </si>
  <si>
    <t>Social media marketing</t>
  </si>
  <si>
    <t>MKM3500</t>
  </si>
  <si>
    <t>AI in marketing</t>
  </si>
  <si>
    <t>MKM3600</t>
  </si>
  <si>
    <t>Digital incubator</t>
  </si>
  <si>
    <t>MKM5260</t>
  </si>
  <si>
    <t>MKM5330</t>
  </si>
  <si>
    <t>Marketing management in digital age</t>
  </si>
  <si>
    <t>MKM5955</t>
  </si>
  <si>
    <t>Marketing and the international consumer</t>
  </si>
  <si>
    <t>Marketing fundamentals</t>
  </si>
  <si>
    <t>Marketing research methods</t>
  </si>
  <si>
    <t>AMU1277</t>
  </si>
  <si>
    <t>AMU1278</t>
  </si>
  <si>
    <t>AMU2450</t>
  </si>
  <si>
    <t>AMU3451</t>
  </si>
  <si>
    <t>Media studies</t>
  </si>
  <si>
    <t>Communication technologies and practices</t>
  </si>
  <si>
    <t>Contemporary media theory</t>
  </si>
  <si>
    <t>Freedom and control in the media</t>
  </si>
  <si>
    <t>Semester 2, October</t>
  </si>
  <si>
    <t>AMU1330</t>
  </si>
  <si>
    <t>AMU1331</t>
  </si>
  <si>
    <t>AMU2145</t>
  </si>
  <si>
    <t>AMU2146</t>
  </si>
  <si>
    <t>AMU2439</t>
  </si>
  <si>
    <t>AMU2453</t>
  </si>
  <si>
    <t>AMU3029</t>
  </si>
  <si>
    <t>AMU3580</t>
  </si>
  <si>
    <t>Digital media 1</t>
  </si>
  <si>
    <t>Introduction to internet studies</t>
  </si>
  <si>
    <t>Digital media 2</t>
  </si>
  <si>
    <t>Digital screens</t>
  </si>
  <si>
    <t>Youth and mobile media</t>
  </si>
  <si>
    <t>Research methods in the arts and social sciences</t>
  </si>
  <si>
    <t>Digital Asia research project</t>
  </si>
  <si>
    <t>Digital Society: Engaging with the world</t>
  </si>
  <si>
    <t>AMU2814</t>
  </si>
  <si>
    <t>AMU3575</t>
  </si>
  <si>
    <t>AMU3650</t>
  </si>
  <si>
    <t>AMU3744</t>
  </si>
  <si>
    <t>Transforming community: Project design and public relations for social campaigns</t>
  </si>
  <si>
    <t>Task force: Responding to global challenges</t>
  </si>
  <si>
    <t>A world in crisis: Multilevel responses to global emergencies</t>
  </si>
  <si>
    <t>Workplace learning internship</t>
  </si>
  <si>
    <t>AMU2315</t>
  </si>
  <si>
    <t>Strategies in writing experiments</t>
  </si>
  <si>
    <t>AMU1223</t>
  </si>
  <si>
    <t>AMU1224</t>
  </si>
  <si>
    <t>AMU2448</t>
  </si>
  <si>
    <t>AMU3127</t>
  </si>
  <si>
    <t>AMU3859</t>
  </si>
  <si>
    <t>Film, Television and Screen Studies: Approaches</t>
  </si>
  <si>
    <t>Film, Television and Screen Studies: Forms</t>
  </si>
  <si>
    <t>Film genres</t>
  </si>
  <si>
    <t>Stardom: Celebrity, society and power</t>
  </si>
  <si>
    <t>Writing portfolio</t>
  </si>
  <si>
    <t>AMU1055</t>
  </si>
  <si>
    <t>AMU1325</t>
  </si>
  <si>
    <t>AMU3570</t>
  </si>
  <si>
    <t>Introduction to global studies</t>
  </si>
  <si>
    <t>Introduction to world politics and history</t>
  </si>
  <si>
    <t>International relations</t>
  </si>
  <si>
    <t>FIT1008</t>
  </si>
  <si>
    <t>FIT1045</t>
  </si>
  <si>
    <t>FIT1047</t>
  </si>
  <si>
    <t>FIT2004</t>
  </si>
  <si>
    <t>FIT2014</t>
  </si>
  <si>
    <t>MAT1830</t>
  </si>
  <si>
    <t>MAT1841</t>
  </si>
  <si>
    <t>Introduction to computer science</t>
  </si>
  <si>
    <t>Introduction to programming</t>
  </si>
  <si>
    <t>Introduction to computer systems, networks and security</t>
  </si>
  <si>
    <t>Algorithms and data structures</t>
  </si>
  <si>
    <t>Theory of computation</t>
  </si>
  <si>
    <t>Discrete mathematics for computer science</t>
  </si>
  <si>
    <t>Continuous mathematics for computer science</t>
  </si>
  <si>
    <t>FIT1055</t>
  </si>
  <si>
    <t>IT professional practice and ethics</t>
  </si>
  <si>
    <t>FIT2099</t>
  </si>
  <si>
    <t>FIT2102</t>
  </si>
  <si>
    <t>FIT3143</t>
  </si>
  <si>
    <t>FIT3155</t>
  </si>
  <si>
    <t>FIT3171</t>
  </si>
  <si>
    <t>Object oriented design and implementation</t>
  </si>
  <si>
    <t>Programming paradigms</t>
  </si>
  <si>
    <t>Parallel computing</t>
  </si>
  <si>
    <t>Advanced data structures and algorithms</t>
  </si>
  <si>
    <t>Databases</t>
  </si>
  <si>
    <t>FIT3080</t>
  </si>
  <si>
    <t>FIT3081</t>
  </si>
  <si>
    <t>FIT3159</t>
  </si>
  <si>
    <t>FIT3175</t>
  </si>
  <si>
    <t>FIT3182</t>
  </si>
  <si>
    <t>Artificial intelligence</t>
  </si>
  <si>
    <t>Image processing</t>
  </si>
  <si>
    <t>Computer architecture</t>
  </si>
  <si>
    <t>Usability</t>
  </si>
  <si>
    <t>Big data management and processing</t>
  </si>
  <si>
    <t>Computer science project 1</t>
  </si>
  <si>
    <t>Computer science project 2</t>
  </si>
  <si>
    <t>Industry work experience</t>
  </si>
  <si>
    <t>FIT3161</t>
  </si>
  <si>
    <t>FIT3162</t>
  </si>
  <si>
    <t>FIT3199</t>
  </si>
  <si>
    <r>
      <t xml:space="preserve">You can only complete MGW1011 </t>
    </r>
    <r>
      <rPr>
        <b/>
        <sz val="10"/>
        <color theme="1"/>
        <rFont val="Calibri"/>
        <family val="2"/>
      </rPr>
      <t xml:space="preserve">OR </t>
    </r>
    <r>
      <rPr>
        <sz val="10"/>
        <color theme="1"/>
        <rFont val="Calibri"/>
        <family val="2"/>
      </rPr>
      <t>MGW1100</t>
    </r>
  </si>
  <si>
    <r>
      <t xml:space="preserve">You can only complete MGW1100 </t>
    </r>
    <r>
      <rPr>
        <b/>
        <sz val="10"/>
        <color theme="1"/>
        <rFont val="Calibri"/>
        <family val="2"/>
      </rPr>
      <t xml:space="preserve">OR </t>
    </r>
    <r>
      <rPr>
        <sz val="10"/>
        <color theme="1"/>
        <rFont val="Calibri"/>
        <family val="2"/>
      </rPr>
      <t>MGW1011</t>
    </r>
  </si>
  <si>
    <t>FinTech</t>
  </si>
  <si>
    <t>FinTech Major</t>
  </si>
  <si>
    <t>Digital Marketing Major</t>
  </si>
  <si>
    <t>AMU2020</t>
  </si>
  <si>
    <t>International human rights</t>
  </si>
  <si>
    <t>Select Minor here</t>
  </si>
  <si>
    <t>MGX3121</t>
  </si>
  <si>
    <t>MGW3130</t>
  </si>
  <si>
    <t>Organisational change and development</t>
  </si>
  <si>
    <t>Alternative Semester</t>
  </si>
  <si>
    <t>February Intake</t>
  </si>
  <si>
    <t>July Intake</t>
  </si>
  <si>
    <t>Intake Semester</t>
  </si>
  <si>
    <t>Course Map Tool</t>
  </si>
  <si>
    <t>MKM3202</t>
  </si>
  <si>
    <t>International study program</t>
  </si>
  <si>
    <t>Core (N)</t>
  </si>
  <si>
    <t>ETM1005</t>
  </si>
  <si>
    <t>Programming for business applications</t>
  </si>
  <si>
    <t>MON3750</t>
  </si>
  <si>
    <t>BEX3201</t>
  </si>
  <si>
    <t>BEX3202</t>
  </si>
  <si>
    <t>BEX3701</t>
  </si>
  <si>
    <t>Global business and digital transformation</t>
  </si>
  <si>
    <t>AI applications in business</t>
  </si>
  <si>
    <t>Digital technology and business</t>
  </si>
  <si>
    <t>Elective</t>
  </si>
  <si>
    <t>ETX2200</t>
  </si>
  <si>
    <t>Digital business intelligence</t>
  </si>
  <si>
    <t>MGX2030</t>
  </si>
  <si>
    <t>Global supply chains</t>
  </si>
  <si>
    <t>MKX2010</t>
  </si>
  <si>
    <t>Digital communication</t>
  </si>
  <si>
    <t>Elective (A)</t>
  </si>
  <si>
    <t>If you are planning to go for international or intercampus exchange, you may use this tool for evaulation.</t>
  </si>
  <si>
    <t>A major</t>
  </si>
  <si>
    <t>FIT1058</t>
  </si>
  <si>
    <t>Foundations of computing</t>
  </si>
  <si>
    <t>FIT2094</t>
  </si>
  <si>
    <t>FIT2109</t>
  </si>
  <si>
    <t>Computer science workshop</t>
  </si>
  <si>
    <t>AMU1160</t>
  </si>
  <si>
    <t>Digital culture and society</t>
  </si>
  <si>
    <t>AMU1163</t>
  </si>
  <si>
    <t>Media and global mobility</t>
  </si>
  <si>
    <t>AMU2007</t>
  </si>
  <si>
    <t>Digital media and social change</t>
  </si>
  <si>
    <t>AMU2013</t>
  </si>
  <si>
    <t>Digital media policy and governance</t>
  </si>
  <si>
    <t>AMU3010</t>
  </si>
  <si>
    <t>Social media and communication campaign</t>
  </si>
  <si>
    <t xml:space="preserve">No more than 12 credit points can be credited towards a major and a minor, within the course. </t>
  </si>
  <si>
    <t>Notes:- (A) = Accounting specific units | (N) = Non-Accounting specific units</t>
  </si>
  <si>
    <t>Strategic marketing</t>
  </si>
  <si>
    <t>Economics and strategy for business</t>
  </si>
  <si>
    <t>Applied economics</t>
  </si>
  <si>
    <t>Banking and financial management</t>
  </si>
  <si>
    <t>Business analytics</t>
  </si>
  <si>
    <t>Econometrics and business statistics</t>
  </si>
  <si>
    <t>International business management</t>
  </si>
  <si>
    <t>Sustainability and responsible management</t>
  </si>
  <si>
    <t>Course Completed</t>
  </si>
  <si>
    <t>Minors</t>
  </si>
  <si>
    <t>Major 1</t>
  </si>
  <si>
    <t>*Please make sure you have completed the required General Studies (9410) units as well</t>
  </si>
  <si>
    <t>Part C: Elective Studies</t>
  </si>
  <si>
    <t>Core Studies</t>
  </si>
  <si>
    <t>Discipline Studies</t>
  </si>
  <si>
    <t>Elective Studies</t>
  </si>
  <si>
    <t>Economics and Strategy for Business minor</t>
  </si>
  <si>
    <t>Economics and Strategy for Business major</t>
  </si>
  <si>
    <t>FinTech minor</t>
  </si>
  <si>
    <t>Sustainability and Responsible Management minor</t>
  </si>
  <si>
    <t>Banking and Financial Management minor</t>
  </si>
  <si>
    <t>International Business Management minor</t>
  </si>
  <si>
    <t>Core (O)</t>
  </si>
  <si>
    <t>ECM3140</t>
  </si>
  <si>
    <t>Technology, business and economy</t>
  </si>
  <si>
    <t>Additional (O)</t>
  </si>
  <si>
    <t>BFM2110</t>
  </si>
  <si>
    <t>BFM3140</t>
  </si>
  <si>
    <t>Business law and taxation</t>
  </si>
  <si>
    <t>Minor - STNY</t>
  </si>
  <si>
    <t>Minor - DM</t>
  </si>
  <si>
    <t>Minor - FT</t>
  </si>
  <si>
    <t>Minor - SM</t>
  </si>
  <si>
    <t>Minor - MGMT</t>
  </si>
  <si>
    <t>Minor - IBM</t>
  </si>
  <si>
    <t>Minor - EBS</t>
  </si>
  <si>
    <t>Minor - BA</t>
  </si>
  <si>
    <t>Minor - BLT</t>
  </si>
  <si>
    <t>Minor - BFM</t>
  </si>
  <si>
    <t>Minor - AE</t>
  </si>
  <si>
    <t>Minor - ESB</t>
  </si>
  <si>
    <t>Minor - ACCT</t>
  </si>
  <si>
    <t>Major - DM</t>
  </si>
  <si>
    <t>Major - FT</t>
  </si>
  <si>
    <t>Major - SM</t>
  </si>
  <si>
    <t>Major - MGMT</t>
  </si>
  <si>
    <t>Major - IBM</t>
  </si>
  <si>
    <t>Major - EBS</t>
  </si>
  <si>
    <t>Major - BA</t>
  </si>
  <si>
    <t>Major - BLT</t>
  </si>
  <si>
    <t>Major - BFM</t>
  </si>
  <si>
    <t>Major - AE</t>
  </si>
  <si>
    <t>Major - ESB</t>
  </si>
  <si>
    <t>Major - ACCT</t>
  </si>
  <si>
    <t>Capstone</t>
  </si>
  <si>
    <t>Intake year</t>
  </si>
  <si>
    <t>STNY</t>
  </si>
  <si>
    <t>DM</t>
  </si>
  <si>
    <t>FT</t>
  </si>
  <si>
    <t>MKW2500</t>
  </si>
  <si>
    <t>MKW2431</t>
  </si>
  <si>
    <t>SM</t>
  </si>
  <si>
    <t>MGW1232</t>
  </si>
  <si>
    <t>MGW3782</t>
  </si>
  <si>
    <t>MGMT</t>
  </si>
  <si>
    <t>IBM</t>
  </si>
  <si>
    <t>EBS</t>
  </si>
  <si>
    <t>ETW2480</t>
  </si>
  <si>
    <t>BA</t>
  </si>
  <si>
    <t>BTM3290</t>
  </si>
  <si>
    <t>BLT</t>
  </si>
  <si>
    <t>BEW3100</t>
  </si>
  <si>
    <t>BFW3652</t>
  </si>
  <si>
    <t>BFM</t>
  </si>
  <si>
    <t>ECX3550</t>
  </si>
  <si>
    <t>AE</t>
  </si>
  <si>
    <t>ESB</t>
  </si>
  <si>
    <t>ACCT</t>
  </si>
  <si>
    <t>NCI</t>
  </si>
  <si>
    <t>CAPSTONE</t>
  </si>
  <si>
    <t>CORE</t>
  </si>
  <si>
    <t>A major + 1 minor</t>
  </si>
  <si>
    <r>
      <rPr>
        <b/>
        <sz val="11"/>
        <color rgb="FF000000"/>
        <rFont val="Arial"/>
        <family val="2"/>
      </rPr>
      <t xml:space="preserve">Bachelor of Digital Business (2025 Onwards)
</t>
    </r>
    <r>
      <rPr>
        <sz val="9"/>
        <color rgb="FF000000"/>
        <rFont val="Arial"/>
        <family val="2"/>
      </rPr>
      <t>Course Code: B2049</t>
    </r>
  </si>
  <si>
    <r>
      <t xml:space="preserve">Bachelor of Digital Business (2025 Onwards)
</t>
    </r>
    <r>
      <rPr>
        <sz val="10"/>
        <color rgb="FF000000"/>
        <rFont val="Arial"/>
        <family val="2"/>
      </rPr>
      <t>Course Code: B2049</t>
    </r>
  </si>
  <si>
    <r>
      <rPr>
        <b/>
        <sz val="9"/>
        <color rgb="FF000000"/>
        <rFont val="Arial"/>
        <family val="2"/>
      </rPr>
      <t>Instructions:</t>
    </r>
    <r>
      <rPr>
        <sz val="9"/>
        <color rgb="FF000000"/>
        <rFont val="Arial"/>
        <family val="2"/>
      </rPr>
      <t xml:space="preserve">
1. Select the number of electives exempted as per your credit letter. If none, leave it blank or select "0".
2. Please input the unit code as per the credit letter.</t>
    </r>
  </si>
  <si>
    <t>Select Semester here</t>
  </si>
  <si>
    <t>Select Alt Semester</t>
  </si>
  <si>
    <t>If you failed a unit, do not include it in the semester you failed it.</t>
  </si>
  <si>
    <t>If you plan to enrol in the electives from other schools, it is your responsibility to ensure that you have
met the requisites and enrolment rules.</t>
  </si>
  <si>
    <t xml:space="preserve">The course map tool does not help you check the prerequisites of the unit.
You need to refer to the handbook and ensure that you have met the prerequisites before enrolling in that unit.  </t>
  </si>
  <si>
    <t>You must ensure that you complete no more than 10 units (60 credit points) at Level 1 and
at least four units (24 credit points) at Level 3.</t>
  </si>
  <si>
    <t>Select Intake Semester here</t>
  </si>
  <si>
    <t>School of Business, Monash University Malaysia - Template version: 2026.07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</si>
</sst>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0"/>
      <color rgb="FF000000"/>
      <name val="Arial"/>
    </font>
    <font>
      <sz val="11"/>
      <color rgb="FF000000"/>
      <name val="Arial"/>
      <family val="2"/>
    </font>
    <font>
      <b/>
      <sz val="10"/>
      <color rgb="FF000000"/>
      <name val="Arial"/>
      <family val="2"/>
    </font>
    <font>
      <sz val="10"/>
      <name val="Arial"/>
      <family val="2"/>
    </font>
    <font>
      <i/>
      <sz val="6"/>
      <color rgb="FF000000"/>
      <name val="Arial"/>
      <family val="2"/>
    </font>
    <font>
      <b/>
      <sz val="9"/>
      <color rgb="FF000000"/>
      <name val="Arial"/>
      <family val="2"/>
    </font>
    <font>
      <sz val="9"/>
      <color rgb="FF000000"/>
      <name val="Arial"/>
      <family val="2"/>
    </font>
    <font>
      <b/>
      <sz val="11"/>
      <color rgb="FF006DAE"/>
      <name val="Arial"/>
      <family val="2"/>
    </font>
    <font>
      <b/>
      <sz val="8"/>
      <color rgb="FF000000"/>
      <name val="Arial"/>
      <family val="2"/>
    </font>
    <font>
      <b/>
      <sz val="6"/>
      <color rgb="FF000000"/>
      <name val="Arial"/>
      <family val="2"/>
    </font>
    <font>
      <sz val="9"/>
      <color theme="1"/>
      <name val="Arial"/>
      <family val="2"/>
    </font>
    <font>
      <b/>
      <sz val="9"/>
      <color theme="1"/>
      <name val="Arial"/>
      <family val="2"/>
    </font>
    <font>
      <b/>
      <sz val="14"/>
      <color rgb="FF000000"/>
      <name val="Arial"/>
      <family val="2"/>
    </font>
    <font>
      <b/>
      <sz val="10"/>
      <color theme="1"/>
      <name val="Arial"/>
      <family val="2"/>
    </font>
    <font>
      <b/>
      <sz val="11"/>
      <color rgb="FF000000"/>
      <name val="Arial"/>
      <family val="2"/>
    </font>
    <font>
      <u/>
      <sz val="10"/>
      <color theme="10"/>
      <name val="Arial"/>
      <family val="2"/>
    </font>
    <font>
      <sz val="10"/>
      <color rgb="FF000000"/>
      <name val="Arial"/>
      <family val="2"/>
    </font>
    <font>
      <b/>
      <sz val="10"/>
      <color theme="1"/>
      <name val="Calibri"/>
      <family val="2"/>
    </font>
    <font>
      <b/>
      <sz val="10"/>
      <color rgb="FF000000"/>
      <name val="Calibri"/>
      <family val="2"/>
    </font>
    <font>
      <sz val="10"/>
      <color theme="1"/>
      <name val="Calibri"/>
      <family val="2"/>
    </font>
    <font>
      <sz val="10"/>
      <color rgb="FF000000"/>
      <name val="Calibri"/>
      <family val="2"/>
    </font>
    <font>
      <sz val="8"/>
      <color rgb="FF000000"/>
      <name val="Arial"/>
      <family val="2"/>
    </font>
    <font>
      <sz val="7"/>
      <color rgb="FF000000"/>
      <name val="Arial"/>
      <family val="2"/>
    </font>
    <font>
      <sz val="6"/>
      <color rgb="FF000000"/>
      <name val="Arial"/>
      <family val="2"/>
    </font>
    <font>
      <sz val="7"/>
      <color theme="1"/>
      <name val="Arial"/>
      <family val="2"/>
    </font>
    <font>
      <u/>
      <sz val="8"/>
      <color theme="10"/>
      <name val="Arial"/>
      <family val="2"/>
    </font>
    <font>
      <b/>
      <sz val="14"/>
      <color rgb="FF7030A0"/>
      <name val="Arial"/>
      <family val="2"/>
    </font>
    <font>
      <sz val="7"/>
      <name val="Arial"/>
      <family val="2"/>
    </font>
    <font>
      <sz val="8"/>
      <color theme="1"/>
      <name val="Arial"/>
      <family val="2"/>
    </font>
    <font>
      <i/>
      <sz val="8"/>
      <color rgb="FF000000"/>
      <name val="Arial"/>
      <family val="2"/>
    </font>
    <font>
      <i/>
      <sz val="8"/>
      <color theme="1" tint="0.499984740745262"/>
      <name val="Arial"/>
      <family val="2"/>
    </font>
    <font>
      <sz val="10"/>
      <color theme="1" tint="0.499984740745262"/>
      <name val="Arial"/>
      <family val="2"/>
    </font>
    <font>
      <sz val="9"/>
      <color theme="10"/>
      <name val="Arial"/>
      <family val="2"/>
    </font>
    <font>
      <sz val="9"/>
      <name val="Arial"/>
      <family val="2"/>
    </font>
    <font>
      <b/>
      <sz val="10"/>
      <color theme="10"/>
      <name val="Arial"/>
      <family val="2"/>
    </font>
    <font>
      <b/>
      <sz val="8"/>
      <name val="Arial"/>
      <family val="2"/>
    </font>
    <font>
      <sz val="5.5"/>
      <color rgb="FF000000"/>
      <name val="Arial"/>
      <family val="2"/>
    </font>
    <font>
      <b/>
      <sz val="5.5"/>
      <color rgb="FF000000"/>
      <name val="Arial"/>
      <family val="2"/>
    </font>
    <font>
      <b/>
      <sz val="7"/>
      <color theme="1"/>
      <name val="Arial"/>
      <family val="2"/>
    </font>
    <font>
      <b/>
      <sz val="7"/>
      <name val="Arial"/>
      <family val="2"/>
    </font>
    <font>
      <sz val="10"/>
      <color rgb="FF000000"/>
      <name val="Arial"/>
      <family val="2"/>
    </font>
    <font>
      <sz val="10"/>
      <color theme="1"/>
      <name val="Arial"/>
      <family val="2"/>
    </font>
  </fonts>
  <fills count="27">
    <fill>
      <patternFill patternType="none"/>
    </fill>
    <fill>
      <patternFill patternType="gray125"/>
    </fill>
    <fill>
      <patternFill patternType="solid">
        <fgColor rgb="FFBFBFBF"/>
        <bgColor rgb="FFBFBFBF"/>
      </patternFill>
    </fill>
    <fill>
      <patternFill patternType="solid">
        <fgColor theme="0"/>
        <bgColor theme="0"/>
      </patternFill>
    </fill>
    <fill>
      <patternFill patternType="solid">
        <fgColor rgb="FFF2F2F2"/>
        <bgColor rgb="FFF2F2F2"/>
      </patternFill>
    </fill>
    <fill>
      <patternFill patternType="solid">
        <fgColor rgb="FFD9D2E9"/>
        <bgColor rgb="FFD9D2E9"/>
      </patternFill>
    </fill>
    <fill>
      <patternFill patternType="solid">
        <fgColor rgb="FFCCCCCC"/>
        <bgColor rgb="FFCCCCCC"/>
      </patternFill>
    </fill>
    <fill>
      <patternFill patternType="solid">
        <fgColor rgb="FFFFF2CC"/>
        <bgColor rgb="FFFFF2CC"/>
      </patternFill>
    </fill>
    <fill>
      <patternFill patternType="solid">
        <fgColor rgb="FFD9EAD3"/>
        <bgColor rgb="FFD9EAD3"/>
      </patternFill>
    </fill>
    <fill>
      <patternFill patternType="solid">
        <fgColor rgb="FFC9DAF8"/>
        <bgColor rgb="FFC9DAF8"/>
      </patternFill>
    </fill>
    <fill>
      <patternFill patternType="solid">
        <fgColor rgb="FFFFFFFF"/>
        <bgColor rgb="FFFFFFFF"/>
      </patternFill>
    </fill>
    <fill>
      <patternFill patternType="solid">
        <fgColor rgb="FFFFFF00"/>
        <bgColor indexed="64"/>
      </patternFill>
    </fill>
    <fill>
      <patternFill patternType="solid">
        <fgColor theme="7" tint="0.39997558519241921"/>
        <bgColor rgb="FF6BAED6"/>
      </patternFill>
    </fill>
    <fill>
      <patternFill patternType="solid">
        <fgColor theme="7" tint="0.39997558519241921"/>
        <bgColor indexed="64"/>
      </patternFill>
    </fill>
    <fill>
      <patternFill patternType="solid">
        <fgColor theme="7" tint="0.39997558519241921"/>
        <bgColor rgb="FFBAD9EC"/>
      </patternFill>
    </fill>
    <fill>
      <patternFill patternType="solid">
        <fgColor theme="7" tint="0.59999389629810485"/>
        <bgColor indexed="64"/>
      </patternFill>
    </fill>
    <fill>
      <patternFill patternType="solid">
        <fgColor theme="7" tint="0.79998168889431442"/>
        <bgColor rgb="FFEFF6FB"/>
      </patternFill>
    </fill>
    <fill>
      <patternFill patternType="solid">
        <fgColor theme="7" tint="0.79998168889431442"/>
        <bgColor theme="0"/>
      </patternFill>
    </fill>
    <fill>
      <patternFill patternType="solid">
        <fgColor theme="0" tint="-4.9989318521683403E-2"/>
        <bgColor indexed="64"/>
      </patternFill>
    </fill>
    <fill>
      <patternFill patternType="solid">
        <fgColor theme="7" tint="0.39997558519241921"/>
        <bgColor theme="0"/>
      </patternFill>
    </fill>
    <fill>
      <patternFill patternType="solid">
        <fgColor theme="7" tint="0.79998168889431442"/>
        <bgColor rgb="FFF2F2F2"/>
      </patternFill>
    </fill>
    <fill>
      <patternFill patternType="solid">
        <fgColor theme="7"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rgb="FF6D9EEB"/>
        <bgColor indexed="64"/>
      </patternFill>
    </fill>
    <fill>
      <patternFill patternType="solid">
        <fgColor theme="0" tint="-0.14999847407452621"/>
        <bgColor indexed="64"/>
      </patternFill>
    </fill>
  </fills>
  <borders count="194">
    <border>
      <left/>
      <right/>
      <top/>
      <bottom/>
      <diagonal/>
    </border>
    <border>
      <left/>
      <right style="thin">
        <color rgb="FFFFFFFF"/>
      </right>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rgb="FF000000"/>
      </left>
      <right/>
      <top style="thin">
        <color theme="1"/>
      </top>
      <bottom style="thin">
        <color rgb="FF000000"/>
      </bottom>
      <diagonal/>
    </border>
    <border>
      <left/>
      <right style="thin">
        <color theme="0"/>
      </right>
      <top/>
      <bottom/>
      <diagonal/>
    </border>
    <border>
      <left/>
      <right/>
      <top/>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rgb="FFFFFFFF"/>
      </left>
      <right style="thin">
        <color rgb="FFFFFFFF"/>
      </right>
      <top style="thin">
        <color rgb="FFFFFFFF"/>
      </top>
      <bottom style="thin">
        <color rgb="FFFFFFFF"/>
      </bottom>
      <diagonal/>
    </border>
    <border>
      <left style="thin">
        <color theme="1"/>
      </left>
      <right/>
      <top style="thin">
        <color theme="1"/>
      </top>
      <bottom style="thin">
        <color theme="0"/>
      </bottom>
      <diagonal/>
    </border>
    <border>
      <left/>
      <right/>
      <top style="thin">
        <color theme="1"/>
      </top>
      <bottom style="thin">
        <color theme="0"/>
      </bottom>
      <diagonal/>
    </border>
    <border>
      <left/>
      <right style="thin">
        <color theme="1"/>
      </right>
      <top style="thin">
        <color theme="1"/>
      </top>
      <bottom style="thin">
        <color theme="0"/>
      </bottom>
      <diagonal/>
    </border>
    <border>
      <left style="thin">
        <color theme="1"/>
      </left>
      <right/>
      <top style="thin">
        <color theme="0"/>
      </top>
      <bottom style="thin">
        <color theme="0"/>
      </bottom>
      <diagonal/>
    </border>
    <border>
      <left/>
      <right style="thin">
        <color theme="1"/>
      </right>
      <top style="thin">
        <color theme="0"/>
      </top>
      <bottom style="thin">
        <color theme="0"/>
      </bottom>
      <diagonal/>
    </border>
    <border>
      <left style="thin">
        <color theme="1"/>
      </left>
      <right/>
      <top style="thin">
        <color theme="0"/>
      </top>
      <bottom style="thin">
        <color theme="1"/>
      </bottom>
      <diagonal/>
    </border>
    <border>
      <left/>
      <right/>
      <top style="thin">
        <color theme="0"/>
      </top>
      <bottom style="thin">
        <color theme="1"/>
      </bottom>
      <diagonal/>
    </border>
    <border>
      <left/>
      <right style="thin">
        <color theme="1"/>
      </right>
      <top style="thin">
        <color theme="0"/>
      </top>
      <bottom style="thin">
        <color theme="1"/>
      </bottom>
      <diagonal/>
    </border>
    <border>
      <left style="thin">
        <color theme="0"/>
      </left>
      <right style="thin">
        <color theme="0"/>
      </right>
      <top/>
      <bottom style="thin">
        <color theme="0"/>
      </bottom>
      <diagonal/>
    </border>
    <border>
      <left style="thin">
        <color theme="0"/>
      </left>
      <right/>
      <top style="thin">
        <color theme="0"/>
      </top>
      <bottom/>
      <diagonal/>
    </border>
    <border>
      <left/>
      <right style="thin">
        <color rgb="FFFFFFFF"/>
      </right>
      <top style="thin">
        <color rgb="FFFFFFFF"/>
      </top>
      <bottom style="thin">
        <color rgb="FFFFFFFF"/>
      </bottom>
      <diagonal/>
    </border>
    <border>
      <left style="thin">
        <color rgb="FFFFFFFF"/>
      </left>
      <right/>
      <top/>
      <bottom style="thin">
        <color rgb="FFFFFFFF"/>
      </bottom>
      <diagonal/>
    </border>
    <border>
      <left/>
      <right style="thin">
        <color rgb="FFFFFFFF"/>
      </right>
      <top style="thin">
        <color theme="0"/>
      </top>
      <bottom/>
      <diagonal/>
    </border>
    <border>
      <left style="thin">
        <color theme="1"/>
      </left>
      <right style="thin">
        <color theme="1"/>
      </right>
      <top style="thin">
        <color theme="1"/>
      </top>
      <bottom style="thin">
        <color rgb="FF000000"/>
      </bottom>
      <diagonal/>
    </border>
    <border>
      <left style="thin">
        <color theme="1"/>
      </left>
      <right/>
      <top/>
      <bottom style="thin">
        <color rgb="FFA5A5A5"/>
      </bottom>
      <diagonal/>
    </border>
    <border>
      <left style="thin">
        <color theme="1"/>
      </left>
      <right style="thin">
        <color rgb="FFA5A5A5"/>
      </right>
      <top/>
      <bottom style="thin">
        <color rgb="FFA5A5A5"/>
      </bottom>
      <diagonal/>
    </border>
    <border>
      <left style="thin">
        <color theme="1"/>
      </left>
      <right/>
      <top style="thin">
        <color rgb="FFA5A5A5"/>
      </top>
      <bottom style="thin">
        <color rgb="FFA5A5A5"/>
      </bottom>
      <diagonal/>
    </border>
    <border>
      <left style="thin">
        <color theme="1"/>
      </left>
      <right/>
      <top style="thin">
        <color rgb="FFA5A5A5"/>
      </top>
      <bottom style="thin">
        <color theme="1"/>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double">
        <color theme="1"/>
      </left>
      <right/>
      <top/>
      <bottom/>
      <diagonal/>
    </border>
    <border>
      <left/>
      <right style="thin">
        <color theme="0"/>
      </right>
      <top style="thin">
        <color theme="0"/>
      </top>
      <bottom style="thin">
        <color theme="0"/>
      </bottom>
      <diagonal/>
    </border>
    <border>
      <left style="thin">
        <color theme="1"/>
      </left>
      <right style="thin">
        <color theme="1"/>
      </right>
      <top/>
      <bottom style="thin">
        <color theme="1"/>
      </bottom>
      <diagonal/>
    </border>
    <border>
      <left style="thin">
        <color theme="1"/>
      </left>
      <right/>
      <top style="thin">
        <color theme="1"/>
      </top>
      <bottom style="thin">
        <color theme="0" tint="-0.249977111117893"/>
      </bottom>
      <diagonal/>
    </border>
    <border>
      <left style="thin">
        <color theme="1"/>
      </left>
      <right/>
      <top style="thin">
        <color theme="0" tint="-0.249977111117893"/>
      </top>
      <bottom style="thin">
        <color theme="0" tint="-0.249977111117893"/>
      </bottom>
      <diagonal/>
    </border>
    <border>
      <left style="thin">
        <color theme="1"/>
      </left>
      <right/>
      <top style="thin">
        <color theme="0" tint="-0.249977111117893"/>
      </top>
      <bottom style="thin">
        <color theme="1"/>
      </bottom>
      <diagonal/>
    </border>
    <border>
      <left style="thin">
        <color theme="1"/>
      </left>
      <right/>
      <top/>
      <bottom style="thin">
        <color theme="0" tint="-0.249977111117893"/>
      </bottom>
      <diagonal/>
    </border>
    <border>
      <left style="thin">
        <color theme="1"/>
      </left>
      <right/>
      <top style="thin">
        <color theme="0" tint="-0.249977111117893"/>
      </top>
      <bottom/>
      <diagonal/>
    </border>
    <border>
      <left/>
      <right style="thin">
        <color theme="1"/>
      </right>
      <top style="thin">
        <color theme="1"/>
      </top>
      <bottom style="thin">
        <color theme="0" tint="-0.249977111117893"/>
      </bottom>
      <diagonal/>
    </border>
    <border>
      <left/>
      <right style="thin">
        <color theme="1"/>
      </right>
      <top style="thin">
        <color theme="0" tint="-0.249977111117893"/>
      </top>
      <bottom style="thin">
        <color theme="0" tint="-0.249977111117893"/>
      </bottom>
      <diagonal/>
    </border>
    <border>
      <left/>
      <right style="thin">
        <color theme="1"/>
      </right>
      <top style="thin">
        <color theme="0" tint="-0.249977111117893"/>
      </top>
      <bottom style="thin">
        <color theme="1"/>
      </bottom>
      <diagonal/>
    </border>
    <border>
      <left/>
      <right style="thin">
        <color theme="1"/>
      </right>
      <top/>
      <bottom style="thin">
        <color theme="0" tint="-0.249977111117893"/>
      </bottom>
      <diagonal/>
    </border>
    <border>
      <left/>
      <right style="thin">
        <color theme="1"/>
      </right>
      <top style="thin">
        <color theme="0" tint="-0.249977111117893"/>
      </top>
      <bottom/>
      <diagonal/>
    </border>
    <border>
      <left style="thin">
        <color theme="1"/>
      </left>
      <right style="thin">
        <color theme="1"/>
      </right>
      <top style="thin">
        <color theme="1"/>
      </top>
      <bottom style="thin">
        <color theme="0" tint="-0.249977111117893"/>
      </bottom>
      <diagonal/>
    </border>
    <border>
      <left style="thin">
        <color theme="1"/>
      </left>
      <right style="thin">
        <color theme="1"/>
      </right>
      <top style="thin">
        <color theme="0" tint="-0.249977111117893"/>
      </top>
      <bottom style="thin">
        <color theme="0" tint="-0.249977111117893"/>
      </bottom>
      <diagonal/>
    </border>
    <border>
      <left style="thin">
        <color theme="1"/>
      </left>
      <right style="thin">
        <color theme="1"/>
      </right>
      <top style="thin">
        <color theme="0" tint="-0.249977111117893"/>
      </top>
      <bottom style="thin">
        <color theme="1"/>
      </bottom>
      <diagonal/>
    </border>
    <border>
      <left style="thin">
        <color theme="1"/>
      </left>
      <right style="thin">
        <color theme="1"/>
      </right>
      <top/>
      <bottom style="thin">
        <color theme="0" tint="-0.249977111117893"/>
      </bottom>
      <diagonal/>
    </border>
    <border>
      <left style="thin">
        <color theme="1"/>
      </left>
      <right style="thin">
        <color theme="1"/>
      </right>
      <top style="thin">
        <color theme="0" tint="-0.249977111117893"/>
      </top>
      <bottom/>
      <diagonal/>
    </border>
    <border>
      <left style="thin">
        <color indexed="64"/>
      </left>
      <right style="thin">
        <color indexed="64"/>
      </right>
      <top style="thin">
        <color theme="1"/>
      </top>
      <bottom style="thin">
        <color indexed="64"/>
      </bottom>
      <diagonal/>
    </border>
    <border>
      <left style="thin">
        <color indexed="64"/>
      </left>
      <right style="thin">
        <color theme="1"/>
      </right>
      <top style="thin">
        <color theme="1"/>
      </top>
      <bottom style="thin">
        <color indexed="64"/>
      </bottom>
      <diagonal/>
    </border>
    <border>
      <left style="thin">
        <color theme="1"/>
      </left>
      <right style="thin">
        <color rgb="FFA5A5A5"/>
      </right>
      <top/>
      <bottom style="thin">
        <color theme="1"/>
      </bottom>
      <diagonal/>
    </border>
    <border>
      <left style="thin">
        <color theme="1"/>
      </left>
      <right/>
      <top style="thin">
        <color theme="1"/>
      </top>
      <bottom style="thin">
        <color rgb="FF000000"/>
      </bottom>
      <diagonal/>
    </border>
    <border>
      <left style="thin">
        <color indexed="64"/>
      </left>
      <right style="thin">
        <color indexed="64"/>
      </right>
      <top style="thin">
        <color theme="1"/>
      </top>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theme="1"/>
      </left>
      <right/>
      <top style="thin">
        <color indexed="64"/>
      </top>
      <bottom style="thin">
        <color theme="0" tint="-0.249977111117893"/>
      </bottom>
      <diagonal/>
    </border>
    <border>
      <left style="thin">
        <color theme="1"/>
      </left>
      <right style="thin">
        <color theme="1"/>
      </right>
      <top style="thin">
        <color indexed="64"/>
      </top>
      <bottom style="thin">
        <color theme="0" tint="-0.249977111117893"/>
      </bottom>
      <diagonal/>
    </border>
    <border>
      <left/>
      <right style="thin">
        <color theme="1"/>
      </right>
      <top style="thin">
        <color indexed="64"/>
      </top>
      <bottom style="thin">
        <color theme="0" tint="-0.249977111117893"/>
      </bottom>
      <diagonal/>
    </border>
    <border>
      <left style="thin">
        <color theme="1"/>
      </left>
      <right/>
      <top style="thin">
        <color theme="0" tint="-0.249977111117893"/>
      </top>
      <bottom style="thin">
        <color indexed="64"/>
      </bottom>
      <diagonal/>
    </border>
    <border>
      <left style="thin">
        <color theme="1"/>
      </left>
      <right style="thin">
        <color theme="1"/>
      </right>
      <top style="thin">
        <color theme="0" tint="-0.249977111117893"/>
      </top>
      <bottom style="thin">
        <color indexed="64"/>
      </bottom>
      <diagonal/>
    </border>
    <border>
      <left/>
      <right style="thin">
        <color theme="1"/>
      </right>
      <top style="thin">
        <color theme="0" tint="-0.249977111117893"/>
      </top>
      <bottom style="thin">
        <color indexed="64"/>
      </bottom>
      <diagonal/>
    </border>
    <border>
      <left style="thin">
        <color indexed="64"/>
      </left>
      <right/>
      <top style="thin">
        <color indexed="64"/>
      </top>
      <bottom/>
      <diagonal/>
    </border>
    <border>
      <left/>
      <right/>
      <top style="thin">
        <color theme="1"/>
      </top>
      <bottom style="thin">
        <color theme="0" tint="-0.249977111117893"/>
      </bottom>
      <diagonal/>
    </border>
    <border>
      <left/>
      <right/>
      <top style="thin">
        <color theme="0" tint="-0.249977111117893"/>
      </top>
      <bottom style="thin">
        <color theme="0" tint="-0.249977111117893"/>
      </bottom>
      <diagonal/>
    </border>
    <border>
      <left/>
      <right/>
      <top style="thin">
        <color theme="0" tint="-0.249977111117893"/>
      </top>
      <bottom style="thin">
        <color theme="1"/>
      </bottom>
      <diagonal/>
    </border>
    <border>
      <left/>
      <right/>
      <top/>
      <bottom style="thin">
        <color theme="0" tint="-0.249977111117893"/>
      </bottom>
      <diagonal/>
    </border>
    <border>
      <left/>
      <right/>
      <top style="thin">
        <color theme="0" tint="-0.249977111117893"/>
      </top>
      <bottom/>
      <diagonal/>
    </border>
    <border>
      <left style="thin">
        <color indexed="64"/>
      </left>
      <right style="thin">
        <color indexed="64"/>
      </right>
      <top style="thin">
        <color indexed="64"/>
      </top>
      <bottom style="thin">
        <color theme="1"/>
      </bottom>
      <diagonal/>
    </border>
    <border>
      <left style="thin">
        <color indexed="64"/>
      </left>
      <right style="thin">
        <color indexed="64"/>
      </right>
      <top style="thin">
        <color theme="1"/>
      </top>
      <bottom style="thin">
        <color theme="1"/>
      </bottom>
      <diagonal/>
    </border>
    <border>
      <left style="thin">
        <color indexed="64"/>
      </left>
      <right style="thin">
        <color indexed="64"/>
      </right>
      <top/>
      <bottom/>
      <diagonal/>
    </border>
    <border>
      <left/>
      <right/>
      <top style="thin">
        <color indexed="64"/>
      </top>
      <bottom style="thin">
        <color theme="0" tint="-0.249977111117893"/>
      </bottom>
      <diagonal/>
    </border>
    <border>
      <left/>
      <right/>
      <top style="thin">
        <color theme="0" tint="-0.249977111117893"/>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theme="1"/>
      </bottom>
      <diagonal/>
    </border>
    <border>
      <left style="thin">
        <color theme="0"/>
      </left>
      <right/>
      <top style="thin">
        <color indexed="64"/>
      </top>
      <bottom/>
      <diagonal/>
    </border>
    <border>
      <left/>
      <right style="thin">
        <color theme="1"/>
      </right>
      <top style="thin">
        <color indexed="64"/>
      </top>
      <bottom/>
      <diagonal/>
    </border>
    <border>
      <left style="double">
        <color theme="1"/>
      </left>
      <right style="thin">
        <color theme="1"/>
      </right>
      <top style="thin">
        <color theme="1"/>
      </top>
      <bottom style="thin">
        <color theme="1"/>
      </bottom>
      <diagonal/>
    </border>
    <border>
      <left style="thin">
        <color theme="0"/>
      </left>
      <right style="thin">
        <color theme="0"/>
      </right>
      <top style="thin">
        <color theme="0"/>
      </top>
      <bottom style="thin">
        <color indexed="64"/>
      </bottom>
      <diagonal/>
    </border>
    <border>
      <left style="thin">
        <color theme="1"/>
      </left>
      <right style="thin">
        <color theme="1"/>
      </right>
      <top style="thin">
        <color theme="1"/>
      </top>
      <bottom/>
      <diagonal/>
    </border>
    <border>
      <left style="double">
        <color theme="1"/>
      </left>
      <right style="thin">
        <color theme="1"/>
      </right>
      <top style="thin">
        <color theme="1"/>
      </top>
      <bottom/>
      <diagonal/>
    </border>
    <border>
      <left style="double">
        <color theme="1"/>
      </left>
      <right style="thin">
        <color indexed="64"/>
      </right>
      <top style="thin">
        <color indexed="64"/>
      </top>
      <bottom style="thin">
        <color indexed="64"/>
      </bottom>
      <diagonal/>
    </border>
    <border>
      <left style="thin">
        <color theme="1"/>
      </left>
      <right style="thin">
        <color indexed="64"/>
      </right>
      <top style="thin">
        <color theme="1"/>
      </top>
      <bottom/>
      <diagonal/>
    </border>
    <border>
      <left style="thin">
        <color indexed="64"/>
      </left>
      <right/>
      <top style="thin">
        <color indexed="64"/>
      </top>
      <bottom style="thin">
        <color theme="0"/>
      </bottom>
      <diagonal/>
    </border>
    <border>
      <left style="thin">
        <color indexed="64"/>
      </left>
      <right/>
      <top style="thin">
        <color theme="0"/>
      </top>
      <bottom style="thin">
        <color theme="0"/>
      </bottom>
      <diagonal/>
    </border>
    <border>
      <left/>
      <right style="thin">
        <color indexed="64"/>
      </right>
      <top style="thin">
        <color theme="0"/>
      </top>
      <bottom style="thin">
        <color theme="0"/>
      </bottom>
      <diagonal/>
    </border>
    <border>
      <left style="thin">
        <color indexed="64"/>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indexed="64"/>
      </left>
      <right/>
      <top/>
      <bottom style="thin">
        <color rgb="FFFFFFFF"/>
      </bottom>
      <diagonal/>
    </border>
    <border>
      <left/>
      <right style="thin">
        <color indexed="64"/>
      </right>
      <top/>
      <bottom style="thin">
        <color rgb="FFFFFFFF"/>
      </bottom>
      <diagonal/>
    </border>
    <border>
      <left style="thin">
        <color indexed="64"/>
      </left>
      <right/>
      <top style="thin">
        <color rgb="FFFFFFFF"/>
      </top>
      <bottom style="thin">
        <color rgb="FFFFFFFF"/>
      </bottom>
      <diagonal/>
    </border>
    <border>
      <left/>
      <right style="thin">
        <color indexed="64"/>
      </right>
      <top style="thin">
        <color rgb="FFFFFFFF"/>
      </top>
      <bottom style="thin">
        <color rgb="FFFFFFFF"/>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style="thin">
        <color rgb="FFFFFFFF"/>
      </right>
      <top style="thin">
        <color rgb="FFFFFFFF"/>
      </top>
      <bottom style="thin">
        <color indexed="64"/>
      </bottom>
      <diagonal/>
    </border>
    <border>
      <left style="thin">
        <color rgb="FFFFFFFF"/>
      </left>
      <right style="thin">
        <color rgb="FFFFFFFF"/>
      </right>
      <top style="thin">
        <color rgb="FFFFFFFF"/>
      </top>
      <bottom style="thin">
        <color indexed="64"/>
      </bottom>
      <diagonal/>
    </border>
    <border>
      <left style="thin">
        <color rgb="FFFFFFFF"/>
      </left>
      <right style="thin">
        <color indexed="64"/>
      </right>
      <top style="thin">
        <color rgb="FFFFFFFF"/>
      </top>
      <bottom style="thin">
        <color indexed="64"/>
      </bottom>
      <diagonal/>
    </border>
    <border>
      <left/>
      <right/>
      <top/>
      <bottom style="thin">
        <color theme="0"/>
      </bottom>
      <diagonal/>
    </border>
    <border>
      <left/>
      <right style="thin">
        <color theme="0"/>
      </right>
      <top/>
      <bottom style="thin">
        <color theme="0"/>
      </bottom>
      <diagonal/>
    </border>
    <border>
      <left style="thin">
        <color indexed="64"/>
      </left>
      <right style="thin">
        <color theme="0"/>
      </right>
      <top style="thin">
        <color theme="0"/>
      </top>
      <bottom style="thin">
        <color indexed="64"/>
      </bottom>
      <diagonal/>
    </border>
    <border>
      <left/>
      <right style="thin">
        <color indexed="64"/>
      </right>
      <top style="thin">
        <color indexed="64"/>
      </top>
      <bottom style="thin">
        <color indexed="64"/>
      </bottom>
      <diagonal/>
    </border>
    <border>
      <left style="thin">
        <color indexed="64"/>
      </left>
      <right style="thin">
        <color theme="0"/>
      </right>
      <top/>
      <bottom style="thin">
        <color theme="0"/>
      </bottom>
      <diagonal/>
    </border>
    <border>
      <left style="thin">
        <color theme="0"/>
      </left>
      <right style="thin">
        <color indexed="64"/>
      </right>
      <top style="thin">
        <color indexed="64"/>
      </top>
      <bottom style="thin">
        <color theme="0"/>
      </bottom>
      <diagonal/>
    </border>
    <border>
      <left style="thin">
        <color theme="0"/>
      </left>
      <right style="thin">
        <color indexed="64"/>
      </right>
      <top/>
      <bottom style="thin">
        <color theme="0"/>
      </bottom>
      <diagonal/>
    </border>
    <border>
      <left style="thin">
        <color theme="0"/>
      </left>
      <right style="thin">
        <color indexed="64"/>
      </right>
      <top style="thin">
        <color theme="0"/>
      </top>
      <bottom style="thin">
        <color indexed="64"/>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indexed="64"/>
      </left>
      <right/>
      <top/>
      <bottom style="thin">
        <color theme="0"/>
      </bottom>
      <diagonal/>
    </border>
    <border>
      <left/>
      <right style="thin">
        <color indexed="64"/>
      </right>
      <top/>
      <bottom style="thin">
        <color theme="0"/>
      </bottom>
      <diagonal/>
    </border>
    <border>
      <left style="thin">
        <color indexed="64"/>
      </left>
      <right style="thin">
        <color rgb="FFFFFFFF"/>
      </right>
      <top style="thin">
        <color indexed="64"/>
      </top>
      <bottom style="thin">
        <color rgb="FFFFFFFF"/>
      </bottom>
      <diagonal/>
    </border>
    <border>
      <left style="thin">
        <color rgb="FFFFFFFF"/>
      </left>
      <right style="thin">
        <color indexed="64"/>
      </right>
      <top style="thin">
        <color indexed="64"/>
      </top>
      <bottom style="thin">
        <color rgb="FFFFFFFF"/>
      </bottom>
      <diagonal/>
    </border>
    <border>
      <left style="thin">
        <color rgb="FFFFFFFF"/>
      </left>
      <right style="thin">
        <color rgb="FFFFFFFF"/>
      </right>
      <top style="thin">
        <color indexed="64"/>
      </top>
      <bottom/>
      <diagonal/>
    </border>
    <border>
      <left style="medium">
        <color theme="0"/>
      </left>
      <right/>
      <top/>
      <bottom style="thin">
        <color theme="1"/>
      </bottom>
      <diagonal/>
    </border>
    <border>
      <left/>
      <right style="medium">
        <color theme="0"/>
      </right>
      <top/>
      <bottom style="thin">
        <color theme="1"/>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style="thin">
        <color theme="0"/>
      </right>
      <top style="thin">
        <color indexed="64"/>
      </top>
      <bottom style="thin">
        <color theme="0"/>
      </bottom>
      <diagonal/>
    </border>
    <border>
      <left style="thin">
        <color theme="0"/>
      </left>
      <right style="thin">
        <color theme="0"/>
      </right>
      <top style="thin">
        <color indexed="64"/>
      </top>
      <bottom/>
      <diagonal/>
    </border>
    <border>
      <left style="thin">
        <color theme="0"/>
      </left>
      <right style="thin">
        <color theme="0"/>
      </right>
      <top/>
      <bottom style="thin">
        <color indexed="64"/>
      </bottom>
      <diagonal/>
    </border>
    <border>
      <left style="thin">
        <color indexed="64"/>
      </left>
      <right/>
      <top/>
      <bottom style="thin">
        <color indexed="64"/>
      </bottom>
      <diagonal/>
    </border>
    <border>
      <left style="double">
        <color theme="1"/>
      </left>
      <right style="thin">
        <color indexed="64"/>
      </right>
      <top/>
      <bottom style="thin">
        <color indexed="64"/>
      </bottom>
      <diagonal/>
    </border>
    <border>
      <left style="double">
        <color theme="1"/>
      </left>
      <right style="thin">
        <color theme="1"/>
      </right>
      <top/>
      <bottom style="thin">
        <color theme="1"/>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double">
        <color theme="1"/>
      </left>
      <right style="thin">
        <color indexed="64"/>
      </right>
      <top style="thin">
        <color indexed="64"/>
      </top>
      <bottom style="double">
        <color indexed="64"/>
      </bottom>
      <diagonal/>
    </border>
    <border>
      <left/>
      <right/>
      <top style="thin">
        <color theme="1"/>
      </top>
      <bottom style="double">
        <color indexed="64"/>
      </bottom>
      <diagonal/>
    </border>
    <border>
      <left/>
      <right style="thin">
        <color theme="1"/>
      </right>
      <top style="thin">
        <color theme="1"/>
      </top>
      <bottom style="double">
        <color indexed="64"/>
      </bottom>
      <diagonal/>
    </border>
    <border>
      <left style="thin">
        <color theme="1"/>
      </left>
      <right style="thin">
        <color theme="1"/>
      </right>
      <top style="thin">
        <color theme="1"/>
      </top>
      <bottom style="double">
        <color indexed="64"/>
      </bottom>
      <diagonal/>
    </border>
    <border>
      <left style="thin">
        <color theme="1"/>
      </left>
      <right/>
      <top style="thin">
        <color theme="1"/>
      </top>
      <bottom style="double">
        <color indexed="64"/>
      </bottom>
      <diagonal/>
    </border>
    <border>
      <left style="double">
        <color theme="1"/>
      </left>
      <right style="thin">
        <color theme="1"/>
      </right>
      <top style="thin">
        <color theme="1"/>
      </top>
      <bottom style="double">
        <color indexed="64"/>
      </bottom>
      <diagonal/>
    </border>
    <border>
      <left/>
      <right/>
      <top/>
      <bottom style="double">
        <color indexed="64"/>
      </bottom>
      <diagonal/>
    </border>
    <border>
      <left style="thin">
        <color theme="0"/>
      </left>
      <right/>
      <top/>
      <bottom style="thin">
        <color theme="0"/>
      </bottom>
      <diagonal/>
    </border>
    <border>
      <left style="thin">
        <color indexed="64"/>
      </left>
      <right style="thin">
        <color indexed="64"/>
      </right>
      <top style="thin">
        <color indexed="64"/>
      </top>
      <bottom style="thin">
        <color rgb="FFA5A5A5"/>
      </bottom>
      <diagonal/>
    </border>
    <border>
      <left style="thin">
        <color indexed="64"/>
      </left>
      <right style="thin">
        <color indexed="64"/>
      </right>
      <top/>
      <bottom style="thin">
        <color rgb="FFA5A5A5"/>
      </bottom>
      <diagonal/>
    </border>
    <border>
      <left style="double">
        <color theme="1"/>
      </left>
      <right style="thin">
        <color indexed="64"/>
      </right>
      <top style="thin">
        <color indexed="64"/>
      </top>
      <bottom/>
      <diagonal/>
    </border>
    <border>
      <left/>
      <right style="thin">
        <color indexed="64"/>
      </right>
      <top/>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0" tint="-0.249977111117893"/>
      </top>
      <bottom style="thin">
        <color indexed="64"/>
      </bottom>
      <diagonal/>
    </border>
    <border>
      <left style="thin">
        <color theme="1"/>
      </left>
      <right style="thin">
        <color indexed="64"/>
      </right>
      <top style="thin">
        <color indexed="64"/>
      </top>
      <bottom style="thin">
        <color theme="0" tint="-0.249977111117893"/>
      </bottom>
      <diagonal/>
    </border>
    <border>
      <left style="thin">
        <color theme="1"/>
      </left>
      <right style="thin">
        <color indexed="64"/>
      </right>
      <top style="thin">
        <color theme="0" tint="-0.249977111117893"/>
      </top>
      <bottom style="thin">
        <color theme="0" tint="-0.249977111117893"/>
      </bottom>
      <diagonal/>
    </border>
    <border>
      <left style="thin">
        <color theme="1"/>
      </left>
      <right style="thin">
        <color indexed="64"/>
      </right>
      <top style="thin">
        <color theme="0" tint="-0.249977111117893"/>
      </top>
      <bottom style="thin">
        <color indexed="64"/>
      </bottom>
      <diagonal/>
    </border>
    <border>
      <left style="double">
        <color theme="1"/>
      </left>
      <right/>
      <top style="thin">
        <color theme="1"/>
      </top>
      <bottom/>
      <diagonal/>
    </border>
    <border>
      <left style="double">
        <color theme="1"/>
      </left>
      <right/>
      <top style="thin">
        <color indexed="64"/>
      </top>
      <bottom style="thin">
        <color indexed="64"/>
      </bottom>
      <diagonal/>
    </border>
    <border>
      <left style="double">
        <color theme="1"/>
      </left>
      <right/>
      <top/>
      <bottom style="thin">
        <color theme="1"/>
      </bottom>
      <diagonal/>
    </border>
    <border>
      <left style="double">
        <color theme="1"/>
      </left>
      <right/>
      <top style="thin">
        <color theme="1"/>
      </top>
      <bottom style="thin">
        <color theme="1"/>
      </bottom>
      <diagonal/>
    </border>
    <border>
      <left style="thin">
        <color theme="0"/>
      </left>
      <right/>
      <top/>
      <bottom style="thin">
        <color indexed="64"/>
      </bottom>
      <diagonal/>
    </border>
    <border>
      <left/>
      <right style="thin">
        <color theme="1"/>
      </right>
      <top/>
      <bottom style="thin">
        <color indexed="64"/>
      </bottom>
      <diagonal/>
    </border>
    <border>
      <left/>
      <right style="thin">
        <color indexed="64"/>
      </right>
      <top style="thin">
        <color theme="0"/>
      </top>
      <bottom/>
      <diagonal/>
    </border>
    <border>
      <left style="thin">
        <color theme="0"/>
      </left>
      <right style="thin">
        <color theme="0"/>
      </right>
      <top style="thin">
        <color indexed="64"/>
      </top>
      <bottom style="thin">
        <color theme="0"/>
      </bottom>
      <diagonal/>
    </border>
    <border>
      <left style="thin">
        <color theme="0"/>
      </left>
      <right/>
      <top style="thin">
        <color indexed="64"/>
      </top>
      <bottom style="thin">
        <color indexed="64"/>
      </bottom>
      <diagonal/>
    </border>
    <border>
      <left style="thin">
        <color theme="0"/>
      </left>
      <right/>
      <top style="thin">
        <color theme="1"/>
      </top>
      <bottom/>
      <diagonal/>
    </border>
    <border>
      <left style="double">
        <color theme="1"/>
      </left>
      <right style="double">
        <color indexed="64"/>
      </right>
      <top style="thin">
        <color indexed="64"/>
      </top>
      <bottom style="thin">
        <color indexed="64"/>
      </bottom>
      <diagonal/>
    </border>
    <border>
      <left style="double">
        <color theme="1"/>
      </left>
      <right style="double">
        <color indexed="64"/>
      </right>
      <top style="thin">
        <color indexed="64"/>
      </top>
      <bottom style="double">
        <color indexed="64"/>
      </bottom>
      <diagonal/>
    </border>
    <border>
      <left style="thin">
        <color theme="1"/>
      </left>
      <right style="double">
        <color theme="1"/>
      </right>
      <top style="thin">
        <color theme="1"/>
      </top>
      <bottom style="thin">
        <color theme="1"/>
      </bottom>
      <diagonal/>
    </border>
    <border>
      <left style="thin">
        <color theme="1"/>
      </left>
      <right style="double">
        <color theme="1"/>
      </right>
      <top style="thin">
        <color theme="1"/>
      </top>
      <bottom style="thin">
        <color indexed="64"/>
      </bottom>
      <diagonal/>
    </border>
    <border>
      <left style="thin">
        <color theme="1"/>
      </left>
      <right style="thin">
        <color theme="1"/>
      </right>
      <top style="thin">
        <color theme="1"/>
      </top>
      <bottom style="thin">
        <color indexed="64"/>
      </bottom>
      <diagonal/>
    </border>
    <border>
      <left/>
      <right style="thin">
        <color theme="1"/>
      </right>
      <top style="thin">
        <color theme="1"/>
      </top>
      <bottom style="thin">
        <color indexed="64"/>
      </bottom>
      <diagonal/>
    </border>
    <border>
      <left style="thin">
        <color theme="1"/>
      </left>
      <right style="thin">
        <color theme="0"/>
      </right>
      <top style="thin">
        <color theme="0"/>
      </top>
      <bottom style="thin">
        <color theme="0"/>
      </bottom>
      <diagonal/>
    </border>
    <border>
      <left/>
      <right style="thin">
        <color rgb="FF000000"/>
      </right>
      <top/>
      <bottom/>
      <diagonal/>
    </border>
    <border>
      <left style="medium">
        <color rgb="FFCCCCCC"/>
      </left>
      <right style="medium">
        <color rgb="FFCCCCCC"/>
      </right>
      <top style="medium">
        <color rgb="FFCCCCCC"/>
      </top>
      <bottom style="double">
        <color rgb="FF000000"/>
      </bottom>
      <diagonal/>
    </border>
    <border>
      <left style="medium">
        <color rgb="FFCCCCCC"/>
      </left>
      <right style="medium">
        <color rgb="FF000000"/>
      </right>
      <top style="medium">
        <color rgb="FFCCCCCC"/>
      </top>
      <bottom style="double">
        <color rgb="FF000000"/>
      </bottom>
      <diagonal/>
    </border>
    <border>
      <left style="thick">
        <color rgb="FF000000"/>
      </left>
      <right style="medium">
        <color rgb="FFCCCCCC"/>
      </right>
      <top style="medium">
        <color rgb="FFCCCCCC"/>
      </top>
      <bottom style="double">
        <color rgb="FF000000"/>
      </bottom>
      <diagonal/>
    </border>
    <border>
      <left/>
      <right/>
      <top/>
      <bottom style="double">
        <color rgb="FF000000"/>
      </bottom>
      <diagonal/>
    </border>
    <border>
      <left/>
      <right style="thick">
        <color indexed="64"/>
      </right>
      <top/>
      <bottom/>
      <diagonal/>
    </border>
    <border>
      <left style="thick">
        <color indexed="64"/>
      </left>
      <right style="thick">
        <color indexed="64"/>
      </right>
      <top/>
      <bottom/>
      <diagonal/>
    </border>
    <border>
      <left style="thick">
        <color indexed="64"/>
      </left>
      <right/>
      <top/>
      <bottom/>
      <diagonal/>
    </border>
    <border>
      <left style="thin">
        <color indexed="64"/>
      </left>
      <right style="thin">
        <color theme="1"/>
      </right>
      <top style="thin">
        <color indexed="64"/>
      </top>
      <bottom style="thin">
        <color theme="0" tint="-0.249977111117893"/>
      </bottom>
      <diagonal/>
    </border>
    <border>
      <left style="thin">
        <color indexed="64"/>
      </left>
      <right style="thin">
        <color indexed="64"/>
      </right>
      <top style="thin">
        <color theme="0" tint="-0.249977111117893"/>
      </top>
      <bottom style="thin">
        <color theme="0" tint="-0.249977111117893"/>
      </bottom>
      <diagonal/>
    </border>
    <border>
      <left style="thin">
        <color indexed="64"/>
      </left>
      <right style="thin">
        <color indexed="64"/>
      </right>
      <top/>
      <bottom style="thin">
        <color theme="0" tint="-0.249977111117893"/>
      </bottom>
      <diagonal/>
    </border>
    <border>
      <left style="thin">
        <color indexed="64"/>
      </left>
      <right style="thin">
        <color theme="1"/>
      </right>
      <top style="thin">
        <color theme="0" tint="-0.249977111117893"/>
      </top>
      <bottom style="thin">
        <color indexed="64"/>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right/>
      <top style="thin">
        <color theme="0"/>
      </top>
      <bottom/>
      <diagonal/>
    </border>
  </borders>
  <cellStyleXfs count="4">
    <xf numFmtId="0" fontId="0" fillId="0" borderId="0"/>
    <xf numFmtId="0" fontId="15" fillId="0" borderId="0" applyNumberFormat="0" applyFill="0" applyBorder="0" applyAlignment="0" applyProtection="0"/>
    <xf numFmtId="0" fontId="16" fillId="0" borderId="8"/>
    <xf numFmtId="0" fontId="40" fillId="0" borderId="8"/>
  </cellStyleXfs>
  <cellXfs count="463">
    <xf numFmtId="0" fontId="0" fillId="0" borderId="0" xfId="0"/>
    <xf numFmtId="0" fontId="11" fillId="0" borderId="9" xfId="0" applyFont="1" applyBorder="1"/>
    <xf numFmtId="0" fontId="0" fillId="0" borderId="9" xfId="0" applyBorder="1"/>
    <xf numFmtId="0" fontId="0" fillId="0" borderId="13" xfId="0" applyBorder="1"/>
    <xf numFmtId="0" fontId="0" fillId="0" borderId="14" xfId="0" applyBorder="1"/>
    <xf numFmtId="0" fontId="5" fillId="2" borderId="2" xfId="0" applyFont="1" applyFill="1" applyBorder="1" applyAlignment="1">
      <alignment vertical="center"/>
    </xf>
    <xf numFmtId="0" fontId="0" fillId="0" borderId="25" xfId="0" applyBorder="1"/>
    <xf numFmtId="0" fontId="0" fillId="0" borderId="26" xfId="0" applyBorder="1"/>
    <xf numFmtId="0" fontId="13" fillId="0" borderId="13" xfId="0" applyFont="1" applyBorder="1"/>
    <xf numFmtId="0" fontId="0" fillId="0" borderId="34" xfId="0" applyBorder="1"/>
    <xf numFmtId="0" fontId="0" fillId="0" borderId="8" xfId="0" applyBorder="1"/>
    <xf numFmtId="0" fontId="0" fillId="0" borderId="0" xfId="0" applyAlignment="1">
      <alignment wrapText="1"/>
    </xf>
    <xf numFmtId="0" fontId="0" fillId="0" borderId="8" xfId="0" applyBorder="1" applyAlignment="1">
      <alignment wrapText="1"/>
    </xf>
    <xf numFmtId="0" fontId="16" fillId="0" borderId="43" xfId="0" applyFont="1" applyBorder="1"/>
    <xf numFmtId="0" fontId="2" fillId="11" borderId="43" xfId="0" applyFont="1" applyFill="1" applyBorder="1"/>
    <xf numFmtId="0" fontId="1" fillId="0" borderId="0" xfId="0" applyFont="1"/>
    <xf numFmtId="0" fontId="0" fillId="0" borderId="12" xfId="0" applyBorder="1"/>
    <xf numFmtId="0" fontId="1" fillId="0" borderId="12" xfId="0" applyFont="1" applyBorder="1"/>
    <xf numFmtId="0" fontId="6" fillId="0" borderId="12" xfId="0" applyFont="1" applyBorder="1" applyAlignment="1">
      <alignment horizontal="center" vertical="top"/>
    </xf>
    <xf numFmtId="0" fontId="6" fillId="0" borderId="12" xfId="0" applyFont="1" applyBorder="1" applyAlignment="1">
      <alignment vertical="center" wrapText="1"/>
    </xf>
    <xf numFmtId="0" fontId="6" fillId="0" borderId="12" xfId="0" applyFont="1" applyBorder="1" applyAlignment="1">
      <alignment vertical="center"/>
    </xf>
    <xf numFmtId="0" fontId="6" fillId="15" borderId="12" xfId="0" applyFont="1" applyFill="1" applyBorder="1" applyAlignment="1" applyProtection="1">
      <alignment horizontal="center" vertical="center"/>
      <protection locked="0"/>
    </xf>
    <xf numFmtId="0" fontId="6" fillId="0" borderId="10" xfId="0" applyFont="1" applyBorder="1" applyAlignment="1">
      <alignment horizontal="center" vertical="center"/>
    </xf>
    <xf numFmtId="0" fontId="8" fillId="3" borderId="2" xfId="0" applyFont="1" applyFill="1" applyBorder="1" applyAlignment="1">
      <alignment horizontal="center" vertical="center"/>
    </xf>
    <xf numFmtId="0" fontId="21" fillId="0" borderId="2" xfId="0" applyFont="1" applyBorder="1" applyAlignment="1">
      <alignment horizontal="center" vertical="center"/>
    </xf>
    <xf numFmtId="0" fontId="6" fillId="0" borderId="10" xfId="0" applyFont="1" applyBorder="1" applyAlignment="1">
      <alignment vertical="center"/>
    </xf>
    <xf numFmtId="0" fontId="0" fillId="0" borderId="10" xfId="0" applyBorder="1"/>
    <xf numFmtId="0" fontId="21" fillId="18" borderId="2" xfId="0" applyFont="1" applyFill="1" applyBorder="1" applyAlignment="1">
      <alignment horizontal="center" vertical="center"/>
    </xf>
    <xf numFmtId="0" fontId="21" fillId="4" borderId="2" xfId="0" applyFont="1" applyFill="1" applyBorder="1" applyAlignment="1">
      <alignment horizontal="center" vertical="center"/>
    </xf>
    <xf numFmtId="0" fontId="8" fillId="2" borderId="2" xfId="0" applyFont="1" applyFill="1" applyBorder="1" applyAlignment="1">
      <alignment horizontal="center" vertical="center"/>
    </xf>
    <xf numFmtId="0" fontId="24" fillId="0" borderId="49" xfId="0" applyFont="1" applyBorder="1" applyAlignment="1">
      <alignment horizontal="center" vertical="center" wrapText="1"/>
    </xf>
    <xf numFmtId="0" fontId="24" fillId="0" borderId="50" xfId="0" applyFont="1" applyBorder="1" applyAlignment="1">
      <alignment horizontal="center" vertical="center" wrapText="1"/>
    </xf>
    <xf numFmtId="0" fontId="24" fillId="0" borderId="51" xfId="0" applyFont="1" applyBorder="1" applyAlignment="1">
      <alignment horizontal="center" vertical="center" wrapText="1"/>
    </xf>
    <xf numFmtId="0" fontId="24" fillId="0" borderId="52" xfId="0" applyFont="1" applyBorder="1" applyAlignment="1">
      <alignment horizontal="center" vertical="center" wrapText="1"/>
    </xf>
    <xf numFmtId="0" fontId="24" fillId="0" borderId="53" xfId="0" applyFont="1" applyBorder="1" applyAlignment="1">
      <alignment horizontal="center" vertical="center" wrapText="1"/>
    </xf>
    <xf numFmtId="0" fontId="24" fillId="0" borderId="54" xfId="0" applyFont="1" applyBorder="1" applyAlignment="1">
      <alignment horizontal="center" vertical="center" wrapText="1"/>
    </xf>
    <xf numFmtId="0" fontId="24" fillId="0" borderId="55" xfId="0" applyFont="1" applyBorder="1" applyAlignment="1">
      <alignment horizontal="center" vertical="center" wrapText="1"/>
    </xf>
    <xf numFmtId="0" fontId="24" fillId="0" borderId="56" xfId="0" applyFont="1" applyBorder="1" applyAlignment="1">
      <alignment horizontal="center" vertical="center" wrapText="1"/>
    </xf>
    <xf numFmtId="0" fontId="24" fillId="0" borderId="57" xfId="0" applyFont="1" applyBorder="1" applyAlignment="1">
      <alignment horizontal="center" vertical="center" wrapText="1"/>
    </xf>
    <xf numFmtId="0" fontId="24" fillId="0" borderId="58" xfId="0" applyFont="1" applyBorder="1" applyAlignment="1">
      <alignment horizontal="center" vertical="center" wrapText="1"/>
    </xf>
    <xf numFmtId="0" fontId="24" fillId="0" borderId="59" xfId="0" applyFont="1" applyBorder="1" applyAlignment="1">
      <alignment horizontal="center" vertical="center" wrapText="1"/>
    </xf>
    <xf numFmtId="0" fontId="24" fillId="0" borderId="60" xfId="0" applyFont="1" applyBorder="1" applyAlignment="1">
      <alignment horizontal="center" vertical="center" wrapText="1"/>
    </xf>
    <xf numFmtId="0" fontId="24" fillId="0" borderId="61" xfId="0" applyFont="1" applyBorder="1" applyAlignment="1">
      <alignment horizontal="center" vertical="center" wrapText="1"/>
    </xf>
    <xf numFmtId="0" fontId="24" fillId="0" borderId="62" xfId="0" applyFont="1" applyBorder="1" applyAlignment="1">
      <alignment horizontal="center" vertical="center" wrapText="1"/>
    </xf>
    <xf numFmtId="0" fontId="24" fillId="0" borderId="63" xfId="0" applyFont="1" applyBorder="1" applyAlignment="1">
      <alignment horizontal="center" vertical="center" wrapText="1"/>
    </xf>
    <xf numFmtId="0" fontId="9" fillId="13" borderId="2" xfId="0" applyFont="1" applyFill="1" applyBorder="1" applyAlignment="1">
      <alignment horizontal="center" vertical="center"/>
    </xf>
    <xf numFmtId="0" fontId="9" fillId="13" borderId="64" xfId="0" applyFont="1" applyFill="1" applyBorder="1" applyAlignment="1">
      <alignment horizontal="center" vertical="center"/>
    </xf>
    <xf numFmtId="0" fontId="9" fillId="13" borderId="68" xfId="0" applyFont="1" applyFill="1" applyBorder="1" applyAlignment="1">
      <alignment horizontal="center" vertical="center"/>
    </xf>
    <xf numFmtId="0" fontId="9" fillId="13" borderId="65" xfId="0" applyFont="1" applyFill="1" applyBorder="1" applyAlignment="1">
      <alignment horizontal="center" vertical="center"/>
    </xf>
    <xf numFmtId="0" fontId="9" fillId="17" borderId="6" xfId="0" applyFont="1" applyFill="1" applyBorder="1" applyAlignment="1">
      <alignment horizontal="center" vertical="center" wrapText="1"/>
    </xf>
    <xf numFmtId="0" fontId="9" fillId="17" borderId="28" xfId="0" applyFont="1" applyFill="1" applyBorder="1" applyAlignment="1">
      <alignment horizontal="center" vertical="center" wrapText="1"/>
    </xf>
    <xf numFmtId="0" fontId="9" fillId="17" borderId="67" xfId="0" applyFont="1" applyFill="1" applyBorder="1" applyAlignment="1">
      <alignment horizontal="center" vertical="center" wrapText="1"/>
    </xf>
    <xf numFmtId="0" fontId="22" fillId="0" borderId="29" xfId="0" applyFont="1" applyBorder="1" applyAlignment="1" applyProtection="1">
      <alignment horizontal="center" vertical="center" wrapText="1"/>
      <protection locked="0"/>
    </xf>
    <xf numFmtId="0" fontId="24" fillId="0" borderId="30" xfId="0" applyFont="1" applyBorder="1" applyAlignment="1">
      <alignment horizontal="center" vertical="center" wrapText="1"/>
    </xf>
    <xf numFmtId="0" fontId="24" fillId="0" borderId="29" xfId="0" applyFont="1" applyBorder="1" applyAlignment="1">
      <alignment horizontal="center" vertical="center" wrapText="1"/>
    </xf>
    <xf numFmtId="0" fontId="22" fillId="4" borderId="31" xfId="0" applyFont="1" applyFill="1" applyBorder="1" applyAlignment="1" applyProtection="1">
      <alignment horizontal="center" vertical="center" wrapText="1"/>
      <protection locked="0"/>
    </xf>
    <xf numFmtId="0" fontId="22" fillId="0" borderId="31" xfId="0" applyFont="1" applyBorder="1" applyAlignment="1" applyProtection="1">
      <alignment horizontal="center" vertical="center" wrapText="1"/>
      <protection locked="0"/>
    </xf>
    <xf numFmtId="0" fontId="22" fillId="3" borderId="31" xfId="0" applyFont="1" applyFill="1" applyBorder="1" applyAlignment="1" applyProtection="1">
      <alignment horizontal="center" vertical="center" wrapText="1"/>
      <protection locked="0"/>
    </xf>
    <xf numFmtId="0" fontId="22" fillId="4" borderId="32" xfId="0" applyFont="1" applyFill="1" applyBorder="1" applyAlignment="1" applyProtection="1">
      <alignment horizontal="center" vertical="center" wrapText="1"/>
      <protection locked="0"/>
    </xf>
    <xf numFmtId="0" fontId="24" fillId="0" borderId="66" xfId="0" applyFont="1" applyBorder="1" applyAlignment="1">
      <alignment horizontal="center" vertical="center" wrapText="1"/>
    </xf>
    <xf numFmtId="0" fontId="24" fillId="0" borderId="40" xfId="0" applyFont="1" applyBorder="1" applyAlignment="1">
      <alignment horizontal="center" vertical="center" wrapText="1"/>
    </xf>
    <xf numFmtId="0" fontId="24" fillId="0" borderId="2" xfId="0" applyFont="1" applyBorder="1" applyAlignment="1" applyProtection="1">
      <alignment horizontal="center" vertical="center"/>
      <protection locked="0"/>
    </xf>
    <xf numFmtId="0" fontId="24" fillId="0" borderId="72" xfId="0" applyFont="1" applyBorder="1" applyAlignment="1">
      <alignment horizontal="center" vertical="center" wrapText="1"/>
    </xf>
    <xf numFmtId="0" fontId="24" fillId="0" borderId="73" xfId="0" applyFont="1" applyBorder="1" applyAlignment="1">
      <alignment horizontal="center" vertical="center" wrapText="1"/>
    </xf>
    <xf numFmtId="0" fontId="24" fillId="0" borderId="74" xfId="0" applyFont="1" applyBorder="1" applyAlignment="1">
      <alignment horizontal="center" vertical="center" wrapText="1"/>
    </xf>
    <xf numFmtId="0" fontId="24" fillId="0" borderId="75" xfId="0" applyFont="1" applyBorder="1" applyAlignment="1">
      <alignment horizontal="center" vertical="center" wrapText="1"/>
    </xf>
    <xf numFmtId="0" fontId="24" fillId="0" borderId="76" xfId="0" applyFont="1" applyBorder="1" applyAlignment="1">
      <alignment horizontal="center" vertical="center" wrapText="1"/>
    </xf>
    <xf numFmtId="0" fontId="24" fillId="0" borderId="77" xfId="0" applyFont="1" applyBorder="1" applyAlignment="1">
      <alignment horizontal="center" vertical="center" wrapText="1"/>
    </xf>
    <xf numFmtId="0" fontId="22" fillId="0" borderId="79" xfId="0" applyFont="1" applyBorder="1" applyAlignment="1" applyProtection="1">
      <alignment horizontal="center" vertical="center" wrapText="1"/>
      <protection locked="0"/>
    </xf>
    <xf numFmtId="0" fontId="22" fillId="0" borderId="80" xfId="0" applyFont="1" applyBorder="1" applyAlignment="1" applyProtection="1">
      <alignment horizontal="center" vertical="center" wrapText="1"/>
      <protection locked="0"/>
    </xf>
    <xf numFmtId="0" fontId="22" fillId="0" borderId="81" xfId="0" applyFont="1" applyBorder="1" applyAlignment="1" applyProtection="1">
      <alignment horizontal="center" vertical="center" wrapText="1"/>
      <protection locked="0"/>
    </xf>
    <xf numFmtId="0" fontId="22" fillId="0" borderId="82" xfId="0" applyFont="1" applyBorder="1" applyAlignment="1" applyProtection="1">
      <alignment horizontal="center" vertical="center" wrapText="1"/>
      <protection locked="0"/>
    </xf>
    <xf numFmtId="0" fontId="22" fillId="0" borderId="87" xfId="0" applyFont="1" applyBorder="1" applyAlignment="1" applyProtection="1">
      <alignment horizontal="center" vertical="center" wrapText="1"/>
      <protection locked="0"/>
    </xf>
    <xf numFmtId="0" fontId="22" fillId="0" borderId="88" xfId="0" applyFont="1" applyBorder="1" applyAlignment="1" applyProtection="1">
      <alignment horizontal="center" vertical="center" wrapText="1"/>
      <protection locked="0"/>
    </xf>
    <xf numFmtId="0" fontId="22" fillId="0" borderId="59" xfId="0" applyFont="1" applyBorder="1" applyAlignment="1">
      <alignment horizontal="center" vertical="center" wrapText="1"/>
    </xf>
    <xf numFmtId="0" fontId="22" fillId="0" borderId="60" xfId="0" applyFont="1" applyBorder="1" applyAlignment="1">
      <alignment horizontal="center" vertical="center" wrapText="1"/>
    </xf>
    <xf numFmtId="0" fontId="22" fillId="0" borderId="61" xfId="0" applyFont="1" applyBorder="1" applyAlignment="1">
      <alignment horizontal="center" vertical="center" wrapText="1"/>
    </xf>
    <xf numFmtId="0" fontId="22" fillId="0" borderId="62" xfId="0" applyFont="1" applyBorder="1" applyAlignment="1">
      <alignment horizontal="center" vertical="center" wrapText="1"/>
    </xf>
    <xf numFmtId="0" fontId="22" fillId="0" borderId="63" xfId="0" applyFont="1" applyBorder="1" applyAlignment="1">
      <alignment horizontal="center" vertical="center" wrapText="1"/>
    </xf>
    <xf numFmtId="0" fontId="22" fillId="0" borderId="73" xfId="0" applyFont="1" applyBorder="1" applyAlignment="1">
      <alignment horizontal="center" vertical="center" wrapText="1"/>
    </xf>
    <xf numFmtId="0" fontId="22" fillId="0" borderId="76" xfId="0" applyFont="1" applyBorder="1" applyAlignment="1">
      <alignment horizontal="center" vertical="center" wrapText="1"/>
    </xf>
    <xf numFmtId="0" fontId="31" fillId="0" borderId="12" xfId="0" applyFont="1" applyBorder="1"/>
    <xf numFmtId="0" fontId="30" fillId="0" borderId="12" xfId="0" applyFont="1" applyBorder="1"/>
    <xf numFmtId="0" fontId="16" fillId="0" borderId="43" xfId="0" applyFont="1" applyBorder="1" applyAlignment="1">
      <alignment horizontal="left"/>
    </xf>
    <xf numFmtId="0" fontId="17" fillId="5" borderId="95" xfId="2" applyFont="1" applyFill="1" applyBorder="1" applyAlignment="1">
      <alignment horizontal="center" vertical="top" wrapText="1"/>
    </xf>
    <xf numFmtId="0" fontId="17" fillId="6" borderId="35" xfId="2" applyFont="1" applyFill="1" applyBorder="1" applyAlignment="1">
      <alignment horizontal="center" vertical="top" wrapText="1"/>
    </xf>
    <xf numFmtId="0" fontId="18" fillId="6" borderId="96" xfId="2" applyFont="1" applyFill="1" applyBorder="1" applyAlignment="1">
      <alignment horizontal="center" vertical="top" wrapText="1"/>
    </xf>
    <xf numFmtId="0" fontId="17" fillId="8" borderId="37" xfId="2" applyFont="1" applyFill="1" applyBorder="1" applyAlignment="1">
      <alignment horizontal="center" vertical="top" wrapText="1"/>
    </xf>
    <xf numFmtId="0" fontId="17" fillId="8" borderId="95" xfId="2" applyFont="1" applyFill="1" applyBorder="1" applyAlignment="1">
      <alignment horizontal="center" vertical="top" wrapText="1"/>
    </xf>
    <xf numFmtId="0" fontId="17" fillId="8" borderId="35" xfId="2" applyFont="1" applyFill="1" applyBorder="1" applyAlignment="1">
      <alignment horizontal="center" vertical="top" wrapText="1"/>
    </xf>
    <xf numFmtId="0" fontId="17" fillId="9" borderId="96" xfId="2" applyFont="1" applyFill="1" applyBorder="1" applyAlignment="1">
      <alignment horizontal="center" vertical="top" wrapText="1"/>
    </xf>
    <xf numFmtId="0" fontId="17" fillId="9" borderId="95" xfId="2" applyFont="1" applyFill="1" applyBorder="1" applyAlignment="1">
      <alignment horizontal="center" vertical="top" wrapText="1"/>
    </xf>
    <xf numFmtId="0" fontId="17" fillId="0" borderId="43" xfId="2" applyFont="1" applyBorder="1" applyAlignment="1">
      <alignment horizontal="center" vertical="top" wrapText="1"/>
    </xf>
    <xf numFmtId="0" fontId="20" fillId="0" borderId="41" xfId="2" applyFont="1" applyBorder="1" applyAlignment="1">
      <alignment horizontal="left" vertical="top" wrapText="1"/>
    </xf>
    <xf numFmtId="0" fontId="19" fillId="3" borderId="48" xfId="2" applyFont="1" applyFill="1" applyBorder="1" applyAlignment="1">
      <alignment horizontal="center" vertical="top" wrapText="1"/>
    </xf>
    <xf numFmtId="0" fontId="20" fillId="0" borderId="4" xfId="2" applyFont="1" applyBorder="1" applyAlignment="1">
      <alignment horizontal="left" vertical="top" wrapText="1"/>
    </xf>
    <xf numFmtId="0" fontId="19" fillId="3" borderId="5" xfId="2" applyFont="1" applyFill="1" applyBorder="1" applyAlignment="1">
      <alignment horizontal="center" vertical="top" wrapText="1"/>
    </xf>
    <xf numFmtId="0" fontId="19" fillId="3" borderId="2" xfId="2" applyFont="1" applyFill="1" applyBorder="1" applyAlignment="1">
      <alignment horizontal="center" vertical="top" wrapText="1"/>
    </xf>
    <xf numFmtId="0" fontId="19" fillId="3" borderId="93" xfId="2" applyFont="1" applyFill="1" applyBorder="1" applyAlignment="1">
      <alignment horizontal="center" vertical="top" wrapText="1"/>
    </xf>
    <xf numFmtId="0" fontId="19" fillId="10" borderId="2" xfId="2" applyFont="1" applyFill="1" applyBorder="1" applyAlignment="1">
      <alignment horizontal="center" vertical="top" wrapText="1"/>
    </xf>
    <xf numFmtId="0" fontId="19" fillId="0" borderId="4" xfId="2" applyFont="1" applyBorder="1" applyAlignment="1">
      <alignment vertical="top" wrapText="1"/>
    </xf>
    <xf numFmtId="0" fontId="19" fillId="0" borderId="4" xfId="2" applyFont="1" applyBorder="1" applyAlignment="1">
      <alignment horizontal="left" vertical="top" wrapText="1"/>
    </xf>
    <xf numFmtId="0" fontId="19" fillId="0" borderId="43" xfId="2" applyFont="1" applyBorder="1" applyAlignment="1">
      <alignment horizontal="left" vertical="top" wrapText="1"/>
    </xf>
    <xf numFmtId="0" fontId="20" fillId="0" borderId="8" xfId="2" applyFont="1" applyAlignment="1">
      <alignment horizontal="left" vertical="top" wrapText="1"/>
    </xf>
    <xf numFmtId="0" fontId="20" fillId="0" borderId="8" xfId="2" applyFont="1" applyAlignment="1">
      <alignment vertical="top"/>
    </xf>
    <xf numFmtId="0" fontId="20" fillId="0" borderId="43" xfId="2" applyFont="1" applyBorder="1" applyAlignment="1">
      <alignment vertical="top"/>
    </xf>
    <xf numFmtId="0" fontId="20" fillId="0" borderId="43" xfId="0" applyFont="1" applyBorder="1" applyAlignment="1">
      <alignment vertical="top" wrapText="1"/>
    </xf>
    <xf numFmtId="0" fontId="20" fillId="23" borderId="43" xfId="0" applyFont="1" applyFill="1" applyBorder="1" applyAlignment="1">
      <alignment vertical="top" wrapText="1"/>
    </xf>
    <xf numFmtId="0" fontId="20" fillId="0" borderId="46" xfId="2" applyFont="1" applyBorder="1" applyAlignment="1">
      <alignment vertical="top"/>
    </xf>
    <xf numFmtId="0" fontId="19" fillId="3" borderId="3" xfId="2" applyFont="1" applyFill="1" applyBorder="1" applyAlignment="1">
      <alignment horizontal="center" vertical="top" wrapText="1"/>
    </xf>
    <xf numFmtId="0" fontId="17" fillId="0" borderId="69" xfId="2" applyFont="1" applyBorder="1" applyAlignment="1">
      <alignment horizontal="center" vertical="top" wrapText="1"/>
    </xf>
    <xf numFmtId="0" fontId="17" fillId="0" borderId="45" xfId="2" applyFont="1" applyBorder="1" applyAlignment="1">
      <alignment horizontal="center" vertical="top" wrapText="1"/>
    </xf>
    <xf numFmtId="0" fontId="19" fillId="3" borderId="45" xfId="2" applyFont="1" applyFill="1" applyBorder="1" applyAlignment="1">
      <alignment vertical="top" wrapText="1"/>
    </xf>
    <xf numFmtId="0" fontId="19" fillId="3" borderId="45" xfId="2" applyFont="1" applyFill="1" applyBorder="1" applyAlignment="1">
      <alignment horizontal="left" vertical="top" wrapText="1"/>
    </xf>
    <xf numFmtId="0" fontId="19" fillId="10" borderId="45" xfId="2" applyFont="1" applyFill="1" applyBorder="1" applyAlignment="1">
      <alignment horizontal="left" vertical="top" wrapText="1"/>
    </xf>
    <xf numFmtId="0" fontId="17" fillId="9" borderId="98" xfId="2" applyFont="1" applyFill="1" applyBorder="1" applyAlignment="1">
      <alignment horizontal="center" vertical="top" wrapText="1"/>
    </xf>
    <xf numFmtId="0" fontId="16" fillId="0" borderId="8" xfId="2"/>
    <xf numFmtId="0" fontId="0" fillId="0" borderId="100" xfId="0" applyBorder="1"/>
    <xf numFmtId="0" fontId="0" fillId="0" borderId="101" xfId="0" applyBorder="1"/>
    <xf numFmtId="0" fontId="0" fillId="0" borderId="100" xfId="0" applyBorder="1" applyAlignment="1">
      <alignment vertical="center"/>
    </xf>
    <xf numFmtId="0" fontId="0" fillId="0" borderId="101" xfId="0" applyBorder="1" applyAlignment="1">
      <alignment vertical="center"/>
    </xf>
    <xf numFmtId="0" fontId="0" fillId="0" borderId="102" xfId="0" applyBorder="1"/>
    <xf numFmtId="0" fontId="0" fillId="0" borderId="103" xfId="0" applyBorder="1"/>
    <xf numFmtId="0" fontId="0" fillId="0" borderId="106" xfId="0" applyBorder="1"/>
    <xf numFmtId="0" fontId="0" fillId="0" borderId="107" xfId="0" applyBorder="1"/>
    <xf numFmtId="0" fontId="0" fillId="0" borderId="108" xfId="0" applyBorder="1"/>
    <xf numFmtId="0" fontId="0" fillId="0" borderId="109" xfId="0" applyBorder="1"/>
    <xf numFmtId="0" fontId="0" fillId="0" borderId="110" xfId="0" applyBorder="1"/>
    <xf numFmtId="0" fontId="0" fillId="0" borderId="111" xfId="0" applyBorder="1"/>
    <xf numFmtId="0" fontId="0" fillId="0" borderId="112" xfId="0" applyBorder="1"/>
    <xf numFmtId="0" fontId="0" fillId="0" borderId="115" xfId="0" applyBorder="1"/>
    <xf numFmtId="0" fontId="34" fillId="13" borderId="12" xfId="1" applyFont="1" applyFill="1" applyBorder="1" applyAlignment="1" applyProtection="1">
      <alignment horizontal="center" vertical="center"/>
      <protection locked="0"/>
    </xf>
    <xf numFmtId="0" fontId="0" fillId="0" borderId="117" xfId="0" applyBorder="1"/>
    <xf numFmtId="0" fontId="0" fillId="0" borderId="33" xfId="0" applyBorder="1"/>
    <xf numFmtId="0" fontId="6" fillId="0" borderId="24" xfId="0" applyFont="1" applyBorder="1" applyAlignment="1">
      <alignment vertical="center"/>
    </xf>
    <xf numFmtId="0" fontId="6" fillId="0" borderId="99" xfId="0" applyFont="1" applyBorder="1" applyAlignment="1">
      <alignment vertical="center"/>
    </xf>
    <xf numFmtId="0" fontId="6" fillId="0" borderId="118" xfId="0" applyFont="1" applyBorder="1" applyAlignment="1">
      <alignment vertical="center"/>
    </xf>
    <xf numFmtId="0" fontId="6" fillId="0" borderId="100" xfId="0" applyFont="1" applyBorder="1" applyAlignment="1">
      <alignment vertical="center"/>
    </xf>
    <xf numFmtId="0" fontId="6" fillId="0" borderId="103" xfId="0" applyFont="1" applyBorder="1" applyAlignment="1">
      <alignment vertical="center"/>
    </xf>
    <xf numFmtId="0" fontId="6" fillId="0" borderId="119" xfId="0" applyFont="1" applyBorder="1" applyAlignment="1">
      <alignment vertical="center"/>
    </xf>
    <xf numFmtId="0" fontId="6" fillId="0" borderId="120" xfId="0" applyFont="1" applyBorder="1" applyAlignment="1">
      <alignment vertical="center"/>
    </xf>
    <xf numFmtId="0" fontId="4" fillId="0" borderId="13" xfId="0" applyFont="1" applyBorder="1" applyAlignment="1">
      <alignment vertical="center" wrapText="1"/>
    </xf>
    <xf numFmtId="0" fontId="4" fillId="0" borderId="9" xfId="0" applyFont="1" applyBorder="1" applyAlignment="1">
      <alignment vertical="center" wrapText="1"/>
    </xf>
    <xf numFmtId="0" fontId="36" fillId="0" borderId="11" xfId="0" applyFont="1" applyBorder="1" applyAlignment="1">
      <alignment horizontal="right" vertical="center" wrapText="1"/>
    </xf>
    <xf numFmtId="0" fontId="24" fillId="0" borderId="80" xfId="0" applyFont="1" applyBorder="1" applyAlignment="1">
      <alignment horizontal="center" vertical="center" wrapText="1"/>
    </xf>
    <xf numFmtId="0" fontId="36" fillId="0" borderId="114" xfId="0" applyFont="1" applyBorder="1" applyAlignment="1">
      <alignment vertical="center"/>
    </xf>
    <xf numFmtId="0" fontId="36" fillId="0" borderId="47" xfId="0" applyFont="1" applyBorder="1" applyAlignment="1">
      <alignment vertical="center"/>
    </xf>
    <xf numFmtId="0" fontId="0" fillId="0" borderId="121" xfId="0" applyBorder="1"/>
    <xf numFmtId="0" fontId="0" fillId="0" borderId="122" xfId="0" applyBorder="1"/>
    <xf numFmtId="0" fontId="0" fillId="0" borderId="123" xfId="0" applyBorder="1"/>
    <xf numFmtId="0" fontId="0" fillId="0" borderId="124" xfId="0" applyBorder="1"/>
    <xf numFmtId="0" fontId="0" fillId="0" borderId="125" xfId="0" applyBorder="1"/>
    <xf numFmtId="0" fontId="0" fillId="0" borderId="126" xfId="0" applyBorder="1"/>
    <xf numFmtId="0" fontId="0" fillId="0" borderId="127" xfId="0" applyBorder="1"/>
    <xf numFmtId="0" fontId="6" fillId="0" borderId="101" xfId="0" applyFont="1" applyBorder="1" applyAlignment="1">
      <alignment vertical="center"/>
    </xf>
    <xf numFmtId="0" fontId="6" fillId="0" borderId="91" xfId="0" applyFont="1" applyBorder="1" applyAlignment="1">
      <alignment vertical="center"/>
    </xf>
    <xf numFmtId="0" fontId="0" fillId="0" borderId="47" xfId="0" applyBorder="1"/>
    <xf numFmtId="0" fontId="2" fillId="0" borderId="23" xfId="0" applyFont="1" applyBorder="1" applyAlignment="1">
      <alignment horizontal="center" vertical="center" wrapText="1"/>
    </xf>
    <xf numFmtId="0" fontId="31" fillId="0" borderId="23" xfId="0" applyFont="1" applyBorder="1"/>
    <xf numFmtId="0" fontId="0" fillId="0" borderId="133" xfId="0" applyBorder="1"/>
    <xf numFmtId="0" fontId="0" fillId="0" borderId="134" xfId="0" applyBorder="1"/>
    <xf numFmtId="0" fontId="0" fillId="0" borderId="118" xfId="0" applyBorder="1"/>
    <xf numFmtId="0" fontId="1" fillId="0" borderId="102" xfId="0" applyFont="1" applyBorder="1"/>
    <xf numFmtId="0" fontId="1" fillId="0" borderId="103" xfId="0" applyFont="1" applyBorder="1"/>
    <xf numFmtId="0" fontId="29" fillId="0" borderId="135" xfId="0" applyFont="1" applyBorder="1"/>
    <xf numFmtId="0" fontId="0" fillId="0" borderId="94" xfId="0" applyBorder="1"/>
    <xf numFmtId="0" fontId="0" fillId="0" borderId="120" xfId="0" applyBorder="1"/>
    <xf numFmtId="0" fontId="33" fillId="4" borderId="89" xfId="0" applyFont="1" applyFill="1" applyBorder="1" applyAlignment="1" applyProtection="1">
      <alignment horizontal="center" wrapText="1"/>
      <protection locked="0"/>
    </xf>
    <xf numFmtId="0" fontId="10" fillId="4" borderId="86" xfId="0" applyFont="1" applyFill="1" applyBorder="1" applyAlignment="1" applyProtection="1">
      <alignment horizontal="center" vertical="top" wrapText="1"/>
      <protection locked="0"/>
    </xf>
    <xf numFmtId="0" fontId="33" fillId="20" borderId="89" xfId="0" applyFont="1" applyFill="1" applyBorder="1" applyAlignment="1" applyProtection="1">
      <alignment horizontal="center" wrapText="1"/>
      <protection locked="0"/>
    </xf>
    <xf numFmtId="0" fontId="33" fillId="20" borderId="44" xfId="0" applyFont="1" applyFill="1" applyBorder="1" applyAlignment="1" applyProtection="1">
      <alignment horizontal="center" vertical="top" wrapText="1"/>
      <protection locked="0"/>
    </xf>
    <xf numFmtId="0" fontId="20" fillId="0" borderId="43" xfId="0" applyFont="1" applyBorder="1" applyAlignment="1">
      <alignment horizontal="center" vertical="top"/>
    </xf>
    <xf numFmtId="0" fontId="20" fillId="23" borderId="43" xfId="0" applyFont="1" applyFill="1" applyBorder="1" applyAlignment="1">
      <alignment horizontal="center" vertical="top"/>
    </xf>
    <xf numFmtId="0" fontId="19" fillId="0" borderId="43" xfId="2" applyFont="1" applyBorder="1" applyAlignment="1">
      <alignment horizontal="center" vertical="top" wrapText="1"/>
    </xf>
    <xf numFmtId="0" fontId="20" fillId="0" borderId="8" xfId="2" applyFont="1" applyAlignment="1">
      <alignment horizontal="center" vertical="top"/>
    </xf>
    <xf numFmtId="0" fontId="19" fillId="0" borderId="44" xfId="2" applyFont="1" applyBorder="1" applyAlignment="1">
      <alignment horizontal="center" vertical="top" wrapText="1"/>
    </xf>
    <xf numFmtId="0" fontId="19" fillId="0" borderId="44" xfId="2" applyFont="1" applyBorder="1" applyAlignment="1">
      <alignment horizontal="left" vertical="top" wrapText="1"/>
    </xf>
    <xf numFmtId="0" fontId="19" fillId="3" borderId="136" xfId="2" applyFont="1" applyFill="1" applyBorder="1" applyAlignment="1">
      <alignment horizontal="left" vertical="top" wrapText="1"/>
    </xf>
    <xf numFmtId="0" fontId="19" fillId="3" borderId="42" xfId="2" applyFont="1" applyFill="1" applyBorder="1" applyAlignment="1">
      <alignment horizontal="center" vertical="top" wrapText="1"/>
    </xf>
    <xf numFmtId="0" fontId="19" fillId="3" borderId="40" xfId="2" applyFont="1" applyFill="1" applyBorder="1" applyAlignment="1">
      <alignment horizontal="center" vertical="top" wrapText="1"/>
    </xf>
    <xf numFmtId="0" fontId="19" fillId="3" borderId="138" xfId="2" applyFont="1" applyFill="1" applyBorder="1" applyAlignment="1">
      <alignment horizontal="center" vertical="top" wrapText="1"/>
    </xf>
    <xf numFmtId="0" fontId="20" fillId="0" borderId="139" xfId="0" applyFont="1" applyBorder="1" applyAlignment="1">
      <alignment horizontal="center" vertical="top"/>
    </xf>
    <xf numFmtId="0" fontId="20" fillId="0" borderId="139" xfId="0" applyFont="1" applyBorder="1" applyAlignment="1">
      <alignment vertical="top" wrapText="1"/>
    </xf>
    <xf numFmtId="0" fontId="19" fillId="3" borderId="140" xfId="2" applyFont="1" applyFill="1" applyBorder="1" applyAlignment="1">
      <alignment horizontal="left" vertical="top" wrapText="1"/>
    </xf>
    <xf numFmtId="0" fontId="19" fillId="0" borderId="142" xfId="2" applyFont="1" applyBorder="1" applyAlignment="1">
      <alignment horizontal="left" vertical="top" wrapText="1"/>
    </xf>
    <xf numFmtId="0" fontId="19" fillId="3" borderId="143" xfId="2" applyFont="1" applyFill="1" applyBorder="1" applyAlignment="1">
      <alignment horizontal="center" vertical="top" wrapText="1"/>
    </xf>
    <xf numFmtId="0" fontId="19" fillId="3" borderId="144" xfId="2" applyFont="1" applyFill="1" applyBorder="1" applyAlignment="1">
      <alignment horizontal="center" vertical="top" wrapText="1"/>
    </xf>
    <xf numFmtId="0" fontId="19" fillId="3" borderId="145" xfId="2" applyFont="1" applyFill="1" applyBorder="1" applyAlignment="1">
      <alignment horizontal="center" vertical="top" wrapText="1"/>
    </xf>
    <xf numFmtId="0" fontId="19" fillId="3" borderId="146" xfId="2" applyFont="1" applyFill="1" applyBorder="1" applyAlignment="1">
      <alignment horizontal="center" vertical="top" wrapText="1"/>
    </xf>
    <xf numFmtId="0" fontId="20" fillId="0" borderId="147" xfId="2" applyFont="1" applyBorder="1" applyAlignment="1">
      <alignment vertical="top"/>
    </xf>
    <xf numFmtId="0" fontId="23" fillId="0" borderId="9" xfId="0" applyFont="1" applyBorder="1" applyAlignment="1">
      <alignment vertical="center" wrapText="1"/>
    </xf>
    <xf numFmtId="0" fontId="9" fillId="17" borderId="37" xfId="0" applyFont="1" applyFill="1" applyBorder="1" applyAlignment="1">
      <alignment horizontal="center" vertical="center" wrapText="1"/>
    </xf>
    <xf numFmtId="0" fontId="24" fillId="0" borderId="149" xfId="0" applyFont="1" applyBorder="1" applyAlignment="1">
      <alignment horizontal="center" vertical="center" wrapText="1"/>
    </xf>
    <xf numFmtId="0" fontId="24" fillId="0" borderId="150" xfId="0" applyFont="1" applyBorder="1" applyAlignment="1">
      <alignment horizontal="center" vertical="center" wrapText="1"/>
    </xf>
    <xf numFmtId="0" fontId="24" fillId="0" borderId="44" xfId="0" applyFont="1" applyBorder="1" applyAlignment="1">
      <alignment horizontal="center" vertical="center" wrapText="1"/>
    </xf>
    <xf numFmtId="0" fontId="20" fillId="0" borderId="89" xfId="0" applyFont="1" applyBorder="1" applyAlignment="1">
      <alignment horizontal="center" vertical="top"/>
    </xf>
    <xf numFmtId="0" fontId="20" fillId="0" borderId="89" xfId="0" applyFont="1" applyBorder="1" applyAlignment="1">
      <alignment vertical="top" wrapText="1"/>
    </xf>
    <xf numFmtId="0" fontId="19" fillId="3" borderId="78" xfId="2" applyFont="1" applyFill="1" applyBorder="1" applyAlignment="1">
      <alignment horizontal="left" vertical="top" wrapText="1"/>
    </xf>
    <xf numFmtId="0" fontId="20" fillId="0" borderId="36" xfId="2" applyFont="1" applyBorder="1" applyAlignment="1">
      <alignment horizontal="left" vertical="top" wrapText="1"/>
    </xf>
    <xf numFmtId="0" fontId="19" fillId="3" borderId="37" xfId="2" applyFont="1" applyFill="1" applyBorder="1" applyAlignment="1">
      <alignment horizontal="center" vertical="top" wrapText="1"/>
    </xf>
    <xf numFmtId="0" fontId="19" fillId="3" borderId="95" xfId="2" applyFont="1" applyFill="1" applyBorder="1" applyAlignment="1">
      <alignment horizontal="center" vertical="top" wrapText="1"/>
    </xf>
    <xf numFmtId="0" fontId="19" fillId="3" borderId="35" xfId="2" applyFont="1" applyFill="1" applyBorder="1" applyAlignment="1">
      <alignment horizontal="center" vertical="top" wrapText="1"/>
    </xf>
    <xf numFmtId="0" fontId="19" fillId="3" borderId="96" xfId="2" applyFont="1" applyFill="1" applyBorder="1" applyAlignment="1">
      <alignment horizontal="center" vertical="top" wrapText="1"/>
    </xf>
    <xf numFmtId="0" fontId="20" fillId="0" borderId="152" xfId="2" applyFont="1" applyBorder="1" applyAlignment="1">
      <alignment vertical="top"/>
    </xf>
    <xf numFmtId="0" fontId="6" fillId="0" borderId="13" xfId="0" applyFont="1" applyBorder="1"/>
    <xf numFmtId="0" fontId="24" fillId="0" borderId="87" xfId="0" applyFont="1" applyBorder="1" applyAlignment="1">
      <alignment horizontal="center" vertical="center" wrapText="1"/>
    </xf>
    <xf numFmtId="0" fontId="22" fillId="0" borderId="158" xfId="0" applyFont="1" applyBorder="1" applyAlignment="1">
      <alignment horizontal="center" vertical="center" wrapText="1"/>
    </xf>
    <xf numFmtId="0" fontId="22" fillId="0" borderId="159" xfId="0" applyFont="1" applyBorder="1" applyAlignment="1">
      <alignment horizontal="center" vertical="center" wrapText="1"/>
    </xf>
    <xf numFmtId="0" fontId="24" fillId="0" borderId="88" xfId="0" applyFont="1" applyBorder="1" applyAlignment="1">
      <alignment horizontal="center" vertical="center" wrapText="1"/>
    </xf>
    <xf numFmtId="0" fontId="22" fillId="0" borderId="160" xfId="0" applyFont="1" applyBorder="1" applyAlignment="1">
      <alignment horizontal="center" vertical="center" wrapText="1"/>
    </xf>
    <xf numFmtId="0" fontId="22" fillId="0" borderId="0" xfId="0" applyFont="1" applyAlignment="1">
      <alignment horizontal="center" vertical="center"/>
    </xf>
    <xf numFmtId="0" fontId="0" fillId="0" borderId="0" xfId="0" applyAlignment="1">
      <alignment horizontal="center" vertical="center"/>
    </xf>
    <xf numFmtId="0" fontId="19" fillId="0" borderId="8" xfId="2" applyFont="1" applyAlignment="1">
      <alignment horizontal="center" vertical="top" wrapText="1"/>
    </xf>
    <xf numFmtId="0" fontId="17" fillId="7" borderId="161" xfId="2" applyFont="1" applyFill="1" applyBorder="1" applyAlignment="1">
      <alignment horizontal="center" vertical="top" wrapText="1"/>
    </xf>
    <xf numFmtId="0" fontId="17" fillId="0" borderId="162" xfId="2" applyFont="1" applyBorder="1" applyAlignment="1">
      <alignment horizontal="center" vertical="top" wrapText="1"/>
    </xf>
    <xf numFmtId="0" fontId="19" fillId="3" borderId="163" xfId="2" applyFont="1" applyFill="1" applyBorder="1" applyAlignment="1">
      <alignment horizontal="center" vertical="top" wrapText="1"/>
    </xf>
    <xf numFmtId="0" fontId="19" fillId="3" borderId="164" xfId="2" applyFont="1" applyFill="1" applyBorder="1" applyAlignment="1">
      <alignment horizontal="center" vertical="top" wrapText="1"/>
    </xf>
    <xf numFmtId="0" fontId="17" fillId="7" borderId="43" xfId="2" applyFont="1" applyFill="1" applyBorder="1" applyAlignment="1">
      <alignment horizontal="center" vertical="top" wrapText="1"/>
    </xf>
    <xf numFmtId="0" fontId="19" fillId="0" borderId="139" xfId="2" applyFont="1" applyBorder="1" applyAlignment="1">
      <alignment horizontal="center" vertical="top" wrapText="1"/>
    </xf>
    <xf numFmtId="0" fontId="19" fillId="0" borderId="139" xfId="2" applyFont="1" applyBorder="1" applyAlignment="1">
      <alignment horizontal="left" vertical="top" wrapText="1"/>
    </xf>
    <xf numFmtId="0" fontId="20" fillId="0" borderId="147" xfId="2" applyFont="1" applyBorder="1" applyAlignment="1">
      <alignment horizontal="left" vertical="top" wrapText="1"/>
    </xf>
    <xf numFmtId="0" fontId="37" fillId="17" borderId="2" xfId="0" applyFont="1" applyFill="1" applyBorder="1" applyAlignment="1">
      <alignment horizontal="center" vertical="center" wrapText="1"/>
    </xf>
    <xf numFmtId="0" fontId="5" fillId="0" borderId="8" xfId="0" applyFont="1" applyBorder="1" applyAlignment="1">
      <alignment horizontal="left" vertical="center"/>
    </xf>
    <xf numFmtId="0" fontId="11" fillId="0" borderId="7" xfId="0" applyFont="1" applyBorder="1" applyAlignment="1">
      <alignment vertical="center"/>
    </xf>
    <xf numFmtId="0" fontId="0" fillId="0" borderId="0" xfId="0" applyAlignment="1">
      <alignment vertical="center"/>
    </xf>
    <xf numFmtId="0" fontId="19" fillId="23" borderId="43" xfId="2" applyFont="1" applyFill="1" applyBorder="1" applyAlignment="1">
      <alignment horizontal="left" vertical="top" wrapText="1"/>
    </xf>
    <xf numFmtId="0" fontId="19" fillId="23" borderId="43" xfId="2" applyFont="1" applyFill="1" applyBorder="1" applyAlignment="1">
      <alignment horizontal="center" vertical="top" wrapText="1"/>
    </xf>
    <xf numFmtId="0" fontId="19" fillId="0" borderId="43" xfId="2" applyFont="1" applyBorder="1" applyAlignment="1">
      <alignment horizontal="center" vertical="center" wrapText="1"/>
    </xf>
    <xf numFmtId="0" fontId="36" fillId="0" borderId="7" xfId="0" applyFont="1" applyBorder="1" applyAlignment="1">
      <alignment vertical="center"/>
    </xf>
    <xf numFmtId="0" fontId="0" fillId="0" borderId="135" xfId="0" applyBorder="1"/>
    <xf numFmtId="0" fontId="2" fillId="0" borderId="135" xfId="0" applyFont="1" applyBorder="1" applyAlignment="1">
      <alignment vertical="center"/>
    </xf>
    <xf numFmtId="0" fontId="0" fillId="0" borderId="165" xfId="0" applyBorder="1" applyAlignment="1">
      <alignment wrapText="1"/>
    </xf>
    <xf numFmtId="0" fontId="8" fillId="14" borderId="43" xfId="0" applyFont="1" applyFill="1" applyBorder="1" applyAlignment="1">
      <alignment vertical="center"/>
    </xf>
    <xf numFmtId="0" fontId="0" fillId="0" borderId="47" xfId="0" applyBorder="1" applyAlignment="1">
      <alignment vertical="center"/>
    </xf>
    <xf numFmtId="0" fontId="0" fillId="0" borderId="10" xfId="0" applyBorder="1" applyAlignment="1">
      <alignment vertical="center"/>
    </xf>
    <xf numFmtId="0" fontId="0" fillId="0" borderId="11" xfId="0" applyBorder="1" applyAlignment="1">
      <alignment vertical="center" wrapText="1"/>
    </xf>
    <xf numFmtId="0" fontId="0" fillId="0" borderId="12" xfId="0" applyBorder="1" applyAlignment="1">
      <alignment vertical="center"/>
    </xf>
    <xf numFmtId="0" fontId="0" fillId="0" borderId="10" xfId="0" applyBorder="1" applyAlignment="1">
      <alignment vertical="center" wrapText="1"/>
    </xf>
    <xf numFmtId="0" fontId="16" fillId="0" borderId="45" xfId="0" applyFont="1" applyBorder="1"/>
    <xf numFmtId="0" fontId="0" fillId="0" borderId="71" xfId="0" applyBorder="1"/>
    <xf numFmtId="0" fontId="24" fillId="0" borderId="8" xfId="0" applyFont="1" applyBorder="1" applyAlignment="1">
      <alignment horizontal="center" vertical="center" wrapText="1"/>
    </xf>
    <xf numFmtId="0" fontId="11" fillId="0" borderId="43" xfId="0" applyFont="1" applyBorder="1" applyAlignment="1">
      <alignment horizontal="center" vertical="center" wrapText="1"/>
    </xf>
    <xf numFmtId="0" fontId="38" fillId="0" borderId="43" xfId="0" applyFont="1" applyBorder="1" applyAlignment="1">
      <alignment horizontal="center" vertical="center"/>
    </xf>
    <xf numFmtId="0" fontId="38" fillId="24" borderId="43" xfId="0" applyFont="1" applyFill="1" applyBorder="1" applyAlignment="1">
      <alignment horizontal="center" vertical="center"/>
    </xf>
    <xf numFmtId="0" fontId="39" fillId="0" borderId="43" xfId="0" applyFont="1" applyBorder="1" applyAlignment="1">
      <alignment horizontal="center" vertical="center"/>
    </xf>
    <xf numFmtId="0" fontId="8" fillId="14" borderId="43" xfId="0" applyFont="1" applyFill="1" applyBorder="1" applyAlignment="1">
      <alignment horizontal="left" vertical="center"/>
    </xf>
    <xf numFmtId="0" fontId="0" fillId="0" borderId="167" xfId="0" applyBorder="1"/>
    <xf numFmtId="0" fontId="39" fillId="0" borderId="168" xfId="0" applyFont="1" applyBorder="1" applyAlignment="1">
      <alignment horizontal="center" vertical="center"/>
    </xf>
    <xf numFmtId="0" fontId="33" fillId="0" borderId="131" xfId="0" applyFont="1" applyBorder="1" applyAlignment="1" applyProtection="1">
      <alignment horizontal="center" vertical="top"/>
      <protection locked="0"/>
    </xf>
    <xf numFmtId="0" fontId="22" fillId="0" borderId="131" xfId="0" applyFont="1" applyBorder="1" applyAlignment="1" applyProtection="1">
      <alignment horizontal="center" vertical="center" wrapText="1"/>
      <protection locked="0"/>
    </xf>
    <xf numFmtId="0" fontId="24" fillId="0" borderId="169" xfId="0" applyFont="1" applyBorder="1" applyAlignment="1">
      <alignment horizontal="center" vertical="center" wrapText="1"/>
    </xf>
    <xf numFmtId="0" fontId="24" fillId="0" borderId="131" xfId="0" applyFont="1" applyBorder="1" applyAlignment="1">
      <alignment horizontal="center" vertical="center" wrapText="1"/>
    </xf>
    <xf numFmtId="0" fontId="24" fillId="0" borderId="170" xfId="0" applyFont="1" applyBorder="1" applyAlignment="1">
      <alignment horizontal="center" vertical="center" wrapText="1"/>
    </xf>
    <xf numFmtId="0" fontId="24" fillId="0" borderId="91" xfId="0" applyFont="1" applyBorder="1" applyAlignment="1">
      <alignment horizontal="center" vertical="center" wrapText="1"/>
    </xf>
    <xf numFmtId="0" fontId="22" fillId="0" borderId="134" xfId="0" applyFont="1" applyBorder="1" applyAlignment="1">
      <alignment horizontal="center" vertical="center" wrapText="1"/>
    </xf>
    <xf numFmtId="0" fontId="0" fillId="0" borderId="45" xfId="0" applyBorder="1"/>
    <xf numFmtId="0" fontId="19" fillId="3" borderId="93" xfId="2" quotePrefix="1" applyFont="1" applyFill="1" applyBorder="1" applyAlignment="1">
      <alignment horizontal="center" vertical="top" wrapText="1"/>
    </xf>
    <xf numFmtId="0" fontId="20" fillId="22" borderId="97" xfId="0" applyFont="1" applyFill="1" applyBorder="1" applyAlignment="1">
      <alignment vertical="center"/>
    </xf>
    <xf numFmtId="0" fontId="20" fillId="22" borderId="171" xfId="0" applyFont="1" applyFill="1" applyBorder="1" applyAlignment="1">
      <alignment vertical="center"/>
    </xf>
    <xf numFmtId="0" fontId="20" fillId="22" borderId="153" xfId="0" applyFont="1" applyFill="1" applyBorder="1" applyAlignment="1">
      <alignment vertical="center"/>
    </xf>
    <xf numFmtId="0" fontId="20" fillId="22" borderId="151" xfId="0" applyFont="1" applyFill="1" applyBorder="1" applyAlignment="1">
      <alignment vertical="center"/>
    </xf>
    <xf numFmtId="0" fontId="20" fillId="22" borderId="172" xfId="0" applyFont="1" applyFill="1" applyBorder="1" applyAlignment="1">
      <alignment vertical="center"/>
    </xf>
    <xf numFmtId="0" fontId="20" fillId="0" borderId="137" xfId="0" applyFont="1" applyBorder="1" applyAlignment="1">
      <alignment vertical="center"/>
    </xf>
    <xf numFmtId="0" fontId="20" fillId="0" borderId="97" xfId="0" applyFont="1" applyBorder="1" applyAlignment="1">
      <alignment vertical="center"/>
    </xf>
    <xf numFmtId="0" fontId="20" fillId="0" borderId="97" xfId="2" applyFont="1" applyBorder="1" applyAlignment="1">
      <alignment horizontal="left" vertical="center" wrapText="1"/>
    </xf>
    <xf numFmtId="0" fontId="20" fillId="0" borderId="141" xfId="2" applyFont="1" applyBorder="1" applyAlignment="1">
      <alignment horizontal="left" vertical="center" wrapText="1"/>
    </xf>
    <xf numFmtId="0" fontId="20" fillId="0" borderId="137" xfId="2" applyFont="1" applyBorder="1" applyAlignment="1">
      <alignment horizontal="left" vertical="center" wrapText="1"/>
    </xf>
    <xf numFmtId="0" fontId="19" fillId="3" borderId="173" xfId="2" applyFont="1" applyFill="1" applyBorder="1" applyAlignment="1">
      <alignment horizontal="center" vertical="top" wrapText="1"/>
    </xf>
    <xf numFmtId="0" fontId="19" fillId="3" borderId="175" xfId="2" applyFont="1" applyFill="1" applyBorder="1" applyAlignment="1">
      <alignment horizontal="center" vertical="top" wrapText="1"/>
    </xf>
    <xf numFmtId="0" fontId="19" fillId="3" borderId="176" xfId="2" applyFont="1" applyFill="1" applyBorder="1" applyAlignment="1">
      <alignment horizontal="center" vertical="top" wrapText="1"/>
    </xf>
    <xf numFmtId="0" fontId="19" fillId="3" borderId="174" xfId="2" applyFont="1" applyFill="1" applyBorder="1" applyAlignment="1">
      <alignment horizontal="center" vertical="top" wrapText="1"/>
    </xf>
    <xf numFmtId="0" fontId="19" fillId="3" borderId="8" xfId="2" applyFont="1" applyFill="1" applyAlignment="1">
      <alignment horizontal="left" vertical="top" wrapText="1"/>
    </xf>
    <xf numFmtId="0" fontId="19" fillId="0" borderId="89" xfId="2" applyFont="1" applyBorder="1" applyAlignment="1">
      <alignment horizontal="left" vertical="top" wrapText="1"/>
    </xf>
    <xf numFmtId="0" fontId="20" fillId="0" borderId="151" xfId="2" applyFont="1" applyBorder="1" applyAlignment="1">
      <alignment horizontal="left" vertical="center" wrapText="1"/>
    </xf>
    <xf numFmtId="0" fontId="19" fillId="3" borderId="161" xfId="2" applyFont="1" applyFill="1" applyBorder="1" applyAlignment="1">
      <alignment horizontal="center" vertical="top" wrapText="1"/>
    </xf>
    <xf numFmtId="0" fontId="19" fillId="0" borderId="8" xfId="2" applyFont="1" applyAlignment="1">
      <alignment horizontal="left" vertical="top" wrapText="1"/>
    </xf>
    <xf numFmtId="0" fontId="20" fillId="0" borderId="8" xfId="2" applyFont="1" applyAlignment="1">
      <alignment vertical="top" wrapText="1"/>
    </xf>
    <xf numFmtId="0" fontId="20" fillId="0" borderId="8" xfId="2" applyFont="1" applyAlignment="1">
      <alignment horizontal="left" vertical="center" wrapText="1"/>
    </xf>
    <xf numFmtId="0" fontId="20" fillId="0" borderId="8" xfId="2" applyFont="1" applyAlignment="1">
      <alignment vertical="center"/>
    </xf>
    <xf numFmtId="0" fontId="19" fillId="3" borderId="8" xfId="2" applyFont="1" applyFill="1" applyAlignment="1">
      <alignment horizontal="center" vertical="top" wrapText="1"/>
    </xf>
    <xf numFmtId="0" fontId="0" fillId="0" borderId="177" xfId="0" applyBorder="1" applyAlignment="1">
      <alignment vertical="center"/>
    </xf>
    <xf numFmtId="0" fontId="24" fillId="0" borderId="49" xfId="0" quotePrefix="1" applyFont="1" applyBorder="1" applyAlignment="1">
      <alignment horizontal="center" vertical="center" wrapText="1"/>
    </xf>
    <xf numFmtId="0" fontId="20" fillId="0" borderId="97" xfId="3" applyFont="1" applyBorder="1" applyAlignment="1">
      <alignment vertical="center"/>
    </xf>
    <xf numFmtId="0" fontId="20" fillId="0" borderId="137" xfId="3" applyFont="1" applyBorder="1" applyAlignment="1">
      <alignment vertical="center"/>
    </xf>
    <xf numFmtId="0" fontId="20" fillId="22" borderId="172" xfId="3" applyFont="1" applyFill="1" applyBorder="1" applyAlignment="1">
      <alignment vertical="center"/>
    </xf>
    <xf numFmtId="0" fontId="20" fillId="0" borderId="139" xfId="3" applyFont="1" applyBorder="1" applyAlignment="1">
      <alignment vertical="top" wrapText="1"/>
    </xf>
    <xf numFmtId="0" fontId="20" fillId="0" borderId="139" xfId="3" applyFont="1" applyBorder="1" applyAlignment="1">
      <alignment horizontal="center" vertical="top"/>
    </xf>
    <xf numFmtId="0" fontId="20" fillId="22" borderId="171" xfId="3" applyFont="1" applyFill="1" applyBorder="1" applyAlignment="1">
      <alignment vertical="center"/>
    </xf>
    <xf numFmtId="0" fontId="20" fillId="0" borderId="89" xfId="3" applyFont="1" applyBorder="1" applyAlignment="1">
      <alignment vertical="top" wrapText="1"/>
    </xf>
    <xf numFmtId="0" fontId="20" fillId="0" borderId="89" xfId="3" applyFont="1" applyBorder="1" applyAlignment="1">
      <alignment horizontal="center" vertical="top"/>
    </xf>
    <xf numFmtId="0" fontId="20" fillId="22" borderId="151" xfId="3" applyFont="1" applyFill="1" applyBorder="1" applyAlignment="1">
      <alignment vertical="center"/>
    </xf>
    <xf numFmtId="0" fontId="20" fillId="22" borderId="97" xfId="3" applyFont="1" applyFill="1" applyBorder="1" applyAlignment="1">
      <alignment vertical="center"/>
    </xf>
    <xf numFmtId="0" fontId="20" fillId="0" borderId="43" xfId="3" applyFont="1" applyBorder="1" applyAlignment="1">
      <alignment vertical="top" wrapText="1"/>
    </xf>
    <xf numFmtId="0" fontId="20" fillId="0" borderId="43" xfId="3" applyFont="1" applyBorder="1" applyAlignment="1">
      <alignment horizontal="center" vertical="top"/>
    </xf>
    <xf numFmtId="0" fontId="20" fillId="23" borderId="43" xfId="3" applyFont="1" applyFill="1" applyBorder="1" applyAlignment="1">
      <alignment vertical="top" wrapText="1"/>
    </xf>
    <xf numFmtId="0" fontId="20" fillId="23" borderId="43" xfId="3" applyFont="1" applyFill="1" applyBorder="1" applyAlignment="1">
      <alignment horizontal="center" vertical="top"/>
    </xf>
    <xf numFmtId="0" fontId="20" fillId="22" borderId="153" xfId="3" applyFont="1" applyFill="1" applyBorder="1" applyAlignment="1">
      <alignment vertical="center"/>
    </xf>
    <xf numFmtId="0" fontId="24" fillId="0" borderId="30" xfId="0" quotePrefix="1" applyFont="1" applyBorder="1" applyAlignment="1">
      <alignment horizontal="center" vertical="center" wrapText="1"/>
    </xf>
    <xf numFmtId="0" fontId="40" fillId="0" borderId="8" xfId="3"/>
    <xf numFmtId="0" fontId="40" fillId="0" borderId="8" xfId="3" applyAlignment="1">
      <alignment horizontal="center"/>
    </xf>
    <xf numFmtId="0" fontId="41" fillId="0" borderId="178" xfId="3" applyFont="1" applyBorder="1" applyAlignment="1">
      <alignment horizontal="center"/>
    </xf>
    <xf numFmtId="0" fontId="41" fillId="0" borderId="8" xfId="3" applyFont="1" applyAlignment="1">
      <alignment horizontal="center"/>
    </xf>
    <xf numFmtId="0" fontId="2" fillId="25" borderId="179" xfId="3" applyFont="1" applyFill="1" applyBorder="1" applyAlignment="1">
      <alignment horizontal="center" vertical="center" wrapText="1"/>
    </xf>
    <xf numFmtId="0" fontId="2" fillId="25" borderId="180" xfId="3" applyFont="1" applyFill="1" applyBorder="1" applyAlignment="1">
      <alignment horizontal="center" vertical="center" wrapText="1"/>
    </xf>
    <xf numFmtId="0" fontId="2" fillId="11" borderId="180" xfId="3" applyFont="1" applyFill="1" applyBorder="1" applyAlignment="1">
      <alignment horizontal="center" vertical="center" wrapText="1"/>
    </xf>
    <xf numFmtId="0" fontId="2" fillId="11" borderId="179" xfId="3" applyFont="1" applyFill="1" applyBorder="1" applyAlignment="1">
      <alignment horizontal="center" vertical="center" wrapText="1"/>
    </xf>
    <xf numFmtId="0" fontId="2" fillId="11" borderId="181" xfId="3" applyFont="1" applyFill="1" applyBorder="1" applyAlignment="1">
      <alignment horizontal="center" vertical="center" wrapText="1"/>
    </xf>
    <xf numFmtId="0" fontId="13" fillId="6" borderId="182" xfId="3" applyFont="1" applyFill="1" applyBorder="1" applyAlignment="1">
      <alignment horizontal="center" wrapText="1"/>
    </xf>
    <xf numFmtId="0" fontId="40" fillId="0" borderId="183" xfId="3" applyBorder="1"/>
    <xf numFmtId="0" fontId="40" fillId="0" borderId="184" xfId="3" applyBorder="1"/>
    <xf numFmtId="0" fontId="16" fillId="0" borderId="8" xfId="3" applyFont="1"/>
    <xf numFmtId="0" fontId="40" fillId="0" borderId="185" xfId="3" applyBorder="1"/>
    <xf numFmtId="0" fontId="16" fillId="0" borderId="183" xfId="3" applyFont="1" applyBorder="1"/>
    <xf numFmtId="0" fontId="0" fillId="0" borderId="131" xfId="0" applyBorder="1"/>
    <xf numFmtId="0" fontId="0" fillId="0" borderId="43" xfId="0" applyBorder="1"/>
    <xf numFmtId="0" fontId="16" fillId="0" borderId="116" xfId="0" applyFont="1" applyBorder="1"/>
    <xf numFmtId="0" fontId="36" fillId="0" borderId="11" xfId="0" applyFont="1" applyBorder="1" applyAlignment="1">
      <alignment horizontal="left" vertical="center" wrapText="1"/>
    </xf>
    <xf numFmtId="0" fontId="24" fillId="0" borderId="82" xfId="0" applyFont="1" applyBorder="1" applyAlignment="1">
      <alignment horizontal="center" vertical="center" wrapText="1"/>
    </xf>
    <xf numFmtId="0" fontId="24" fillId="0" borderId="83" xfId="0" applyFont="1" applyBorder="1" applyAlignment="1">
      <alignment horizontal="center" vertical="center" wrapText="1"/>
    </xf>
    <xf numFmtId="0" fontId="0" fillId="0" borderId="121" xfId="0" applyBorder="1" applyAlignment="1">
      <alignment vertical="center"/>
    </xf>
    <xf numFmtId="0" fontId="0" fillId="0" borderId="102" xfId="0" applyBorder="1" applyAlignment="1">
      <alignment vertical="center"/>
    </xf>
    <xf numFmtId="0" fontId="0" fillId="0" borderId="25" xfId="0" applyBorder="1" applyAlignment="1">
      <alignment vertical="center"/>
    </xf>
    <xf numFmtId="0" fontId="0" fillId="0" borderId="14" xfId="0" applyBorder="1" applyAlignment="1">
      <alignment vertical="center"/>
    </xf>
    <xf numFmtId="0" fontId="0" fillId="0" borderId="103" xfId="0" applyBorder="1" applyAlignment="1">
      <alignment vertical="center"/>
    </xf>
    <xf numFmtId="0" fontId="0" fillId="0" borderId="34" xfId="0" applyBorder="1" applyAlignment="1">
      <alignment vertical="center"/>
    </xf>
    <xf numFmtId="0" fontId="0" fillId="0" borderId="104" xfId="0" applyBorder="1" applyAlignment="1">
      <alignment vertical="center"/>
    </xf>
    <xf numFmtId="0" fontId="0" fillId="0" borderId="105" xfId="0" applyBorder="1" applyAlignment="1">
      <alignment vertical="center"/>
    </xf>
    <xf numFmtId="0" fontId="0" fillId="0" borderId="106" xfId="0" applyBorder="1" applyAlignment="1">
      <alignment vertical="center"/>
    </xf>
    <xf numFmtId="0" fontId="0" fillId="0" borderId="107" xfId="0" applyBorder="1" applyAlignment="1">
      <alignment vertical="center"/>
    </xf>
    <xf numFmtId="0" fontId="0" fillId="0" borderId="152" xfId="0" applyBorder="1"/>
    <xf numFmtId="0" fontId="24" fillId="0" borderId="190" xfId="0" applyFont="1" applyBorder="1" applyAlignment="1">
      <alignment horizontal="left" vertical="top"/>
    </xf>
    <xf numFmtId="0" fontId="38" fillId="0" borderId="191" xfId="0" applyFont="1" applyBorder="1" applyAlignment="1">
      <alignment horizontal="center" vertical="center"/>
    </xf>
    <xf numFmtId="0" fontId="39" fillId="0" borderId="191" xfId="0" applyFont="1" applyBorder="1" applyAlignment="1">
      <alignment horizontal="center" vertical="center"/>
    </xf>
    <xf numFmtId="0" fontId="23" fillId="24" borderId="193" xfId="0" applyFont="1" applyFill="1" applyBorder="1" applyAlignment="1">
      <alignment horizontal="left" vertical="top" wrapText="1"/>
    </xf>
    <xf numFmtId="0" fontId="38" fillId="24" borderId="192" xfId="0" applyFont="1" applyFill="1" applyBorder="1" applyAlignment="1">
      <alignment horizontal="center" vertical="center"/>
    </xf>
    <xf numFmtId="0" fontId="11" fillId="26" borderId="43" xfId="0" applyFont="1" applyFill="1" applyBorder="1" applyAlignment="1">
      <alignment horizontal="center" vertical="center" wrapText="1"/>
    </xf>
    <xf numFmtId="0" fontId="23" fillId="24" borderId="8" xfId="0" applyFont="1" applyFill="1" applyBorder="1" applyAlignment="1">
      <alignment horizontal="left" vertical="top" wrapText="1"/>
    </xf>
    <xf numFmtId="0" fontId="22" fillId="0" borderId="7" xfId="0" applyFont="1" applyBorder="1" applyAlignment="1">
      <alignment horizontal="right" vertical="center"/>
    </xf>
    <xf numFmtId="0" fontId="22" fillId="0" borderId="157" xfId="0" applyFont="1" applyBorder="1" applyAlignment="1" applyProtection="1">
      <alignment horizontal="center" vertical="center" wrapText="1"/>
      <protection locked="0"/>
    </xf>
    <xf numFmtId="0" fontId="22" fillId="0" borderId="83" xfId="0" applyFont="1" applyBorder="1" applyAlignment="1" applyProtection="1">
      <alignment horizontal="center" vertical="center" wrapText="1"/>
      <protection locked="0"/>
    </xf>
    <xf numFmtId="0" fontId="22" fillId="0" borderId="186" xfId="0" applyFont="1" applyBorder="1" applyAlignment="1" applyProtection="1">
      <alignment horizontal="center" vertical="center" wrapText="1"/>
      <protection locked="0"/>
    </xf>
    <xf numFmtId="0" fontId="22" fillId="0" borderId="189" xfId="0" applyFont="1" applyBorder="1" applyAlignment="1" applyProtection="1">
      <alignment horizontal="center" vertical="center" wrapText="1"/>
      <protection locked="0"/>
    </xf>
    <xf numFmtId="0" fontId="22" fillId="0" borderId="188" xfId="0" applyFont="1" applyBorder="1" applyAlignment="1" applyProtection="1">
      <alignment horizontal="center" vertical="center" wrapText="1"/>
      <protection locked="0"/>
    </xf>
    <xf numFmtId="0" fontId="22" fillId="0" borderId="187" xfId="0" applyFont="1" applyBorder="1" applyAlignment="1" applyProtection="1">
      <alignment horizontal="center" vertical="center" wrapText="1"/>
      <protection locked="0"/>
    </xf>
    <xf numFmtId="0" fontId="8" fillId="13" borderId="43" xfId="0" applyFont="1" applyFill="1" applyBorder="1" applyAlignment="1">
      <alignment horizontal="right" vertical="center"/>
    </xf>
    <xf numFmtId="0" fontId="6" fillId="0" borderId="12" xfId="0" applyFont="1" applyBorder="1" applyAlignment="1">
      <alignment horizontal="center" vertical="center"/>
    </xf>
    <xf numFmtId="0" fontId="6" fillId="0" borderId="12" xfId="0" applyFont="1" applyBorder="1" applyAlignment="1">
      <alignment horizontal="left" vertical="top" wrapText="1"/>
    </xf>
    <xf numFmtId="0" fontId="6" fillId="0" borderId="10" xfId="0" applyFont="1" applyBorder="1" applyAlignment="1">
      <alignment vertical="top" wrapText="1"/>
    </xf>
    <xf numFmtId="0" fontId="6" fillId="0" borderId="11" xfId="0" applyFont="1" applyBorder="1" applyAlignment="1">
      <alignment vertical="top" wrapText="1"/>
    </xf>
    <xf numFmtId="0" fontId="6" fillId="0" borderId="47" xfId="0" applyFont="1" applyBorder="1" applyAlignment="1">
      <alignment vertical="top" wrapText="1"/>
    </xf>
    <xf numFmtId="0" fontId="2" fillId="0" borderId="12" xfId="0" applyFont="1" applyBorder="1" applyAlignment="1">
      <alignment vertical="center"/>
    </xf>
    <xf numFmtId="0" fontId="2" fillId="12" borderId="130" xfId="0" applyFont="1" applyFill="1" applyBorder="1" applyAlignment="1">
      <alignment horizontal="center" vertical="center" wrapText="1"/>
    </xf>
    <xf numFmtId="0" fontId="2" fillId="12" borderId="131" xfId="0" applyFont="1" applyFill="1" applyBorder="1" applyAlignment="1">
      <alignment horizontal="center" vertical="center" wrapText="1"/>
    </xf>
    <xf numFmtId="0" fontId="2" fillId="12" borderId="132" xfId="0" applyFont="1" applyFill="1" applyBorder="1" applyAlignment="1">
      <alignment horizontal="center" vertical="center" wrapText="1"/>
    </xf>
    <xf numFmtId="0" fontId="6" fillId="0" borderId="12" xfId="0" applyFont="1" applyBorder="1" applyAlignment="1">
      <alignment horizontal="left"/>
    </xf>
    <xf numFmtId="0" fontId="6" fillId="0" borderId="10" xfId="0" applyFont="1" applyBorder="1" applyAlignment="1">
      <alignment vertical="top"/>
    </xf>
    <xf numFmtId="0" fontId="6" fillId="0" borderId="11" xfId="0" applyFont="1" applyBorder="1" applyAlignment="1">
      <alignment vertical="top"/>
    </xf>
    <xf numFmtId="0" fontId="6" fillId="0" borderId="47" xfId="0" applyFont="1" applyBorder="1" applyAlignment="1">
      <alignment vertical="top"/>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47" xfId="0" applyFont="1" applyBorder="1" applyAlignment="1">
      <alignment horizontal="left" vertical="top" wrapText="1"/>
    </xf>
    <xf numFmtId="0" fontId="25" fillId="16" borderId="43" xfId="1" applyFont="1" applyFill="1" applyBorder="1" applyAlignment="1" applyProtection="1">
      <alignment horizontal="left" vertical="center"/>
      <protection locked="0"/>
    </xf>
    <xf numFmtId="0" fontId="25" fillId="16" borderId="43" xfId="0" applyFont="1" applyFill="1" applyBorder="1" applyAlignment="1" applyProtection="1">
      <alignment horizontal="left" vertical="center"/>
      <protection locked="0"/>
    </xf>
    <xf numFmtId="0" fontId="21" fillId="16" borderId="43" xfId="0" applyFont="1" applyFill="1" applyBorder="1" applyAlignment="1" applyProtection="1">
      <alignment horizontal="left" vertical="center"/>
      <protection locked="0"/>
    </xf>
    <xf numFmtId="0" fontId="26" fillId="0" borderId="113" xfId="0" applyFont="1" applyBorder="1" applyAlignment="1">
      <alignment horizontal="center" vertical="center" wrapText="1"/>
    </xf>
    <xf numFmtId="0" fontId="7" fillId="0" borderId="113" xfId="0" applyFont="1" applyBorder="1" applyAlignment="1">
      <alignment horizontal="center" vertical="center" wrapText="1"/>
    </xf>
    <xf numFmtId="0" fontId="7" fillId="0" borderId="114" xfId="0" applyFont="1" applyBorder="1" applyAlignment="1">
      <alignment horizontal="center" vertical="center" wrapText="1"/>
    </xf>
    <xf numFmtId="0" fontId="4" fillId="0" borderId="10" xfId="0" applyFont="1" applyBorder="1" applyAlignment="1">
      <alignment horizontal="right" vertical="center"/>
    </xf>
    <xf numFmtId="0" fontId="4" fillId="0" borderId="11" xfId="0" applyFont="1" applyBorder="1" applyAlignment="1">
      <alignment horizontal="right" vertical="center"/>
    </xf>
    <xf numFmtId="0" fontId="4" fillId="0" borderId="47" xfId="0" applyFont="1" applyBorder="1" applyAlignment="1">
      <alignment horizontal="right" vertical="center"/>
    </xf>
    <xf numFmtId="0" fontId="4" fillId="0" borderId="148" xfId="0" applyFont="1" applyBorder="1" applyAlignment="1">
      <alignment horizontal="right" vertical="center"/>
    </xf>
    <xf numFmtId="0" fontId="4" fillId="0" borderId="113" xfId="0" applyFont="1" applyBorder="1" applyAlignment="1">
      <alignment horizontal="right" vertical="center"/>
    </xf>
    <xf numFmtId="0" fontId="4" fillId="0" borderId="114" xfId="0" applyFont="1" applyBorder="1" applyAlignment="1">
      <alignment horizontal="right" vertical="center"/>
    </xf>
    <xf numFmtId="0" fontId="8" fillId="16" borderId="45" xfId="0" applyFont="1" applyFill="1" applyBorder="1" applyAlignment="1" applyProtection="1">
      <alignment horizontal="left" vertical="center"/>
      <protection locked="0"/>
    </xf>
    <xf numFmtId="0" fontId="8" fillId="16" borderId="69" xfId="0" applyFont="1" applyFill="1" applyBorder="1" applyAlignment="1" applyProtection="1">
      <alignment horizontal="left" vertical="center"/>
      <protection locked="0"/>
    </xf>
    <xf numFmtId="0" fontId="8" fillId="16" borderId="116" xfId="0" applyFont="1" applyFill="1" applyBorder="1" applyAlignment="1" applyProtection="1">
      <alignment horizontal="left" vertical="center"/>
      <protection locked="0"/>
    </xf>
    <xf numFmtId="0" fontId="2" fillId="12" borderId="45" xfId="0" applyFont="1" applyFill="1" applyBorder="1" applyAlignment="1">
      <alignment horizontal="center" vertical="center" wrapText="1"/>
    </xf>
    <xf numFmtId="0" fontId="2" fillId="12" borderId="69" xfId="0" applyFont="1" applyFill="1" applyBorder="1" applyAlignment="1">
      <alignment horizontal="center" vertical="center" wrapText="1"/>
    </xf>
    <xf numFmtId="0" fontId="2" fillId="12" borderId="116" xfId="0" applyFont="1" applyFill="1" applyBorder="1" applyAlignment="1">
      <alignment horizontal="center" vertical="center" wrapText="1"/>
    </xf>
    <xf numFmtId="0" fontId="8" fillId="13" borderId="2" xfId="0" applyFont="1" applyFill="1" applyBorder="1" applyAlignment="1">
      <alignment horizontal="center" vertical="center"/>
    </xf>
    <xf numFmtId="0" fontId="33" fillId="20" borderId="68" xfId="0" applyFont="1" applyFill="1" applyBorder="1" applyAlignment="1" applyProtection="1">
      <alignment horizontal="center" wrapText="1"/>
      <protection locked="0"/>
    </xf>
    <xf numFmtId="0" fontId="33" fillId="20" borderId="86" xfId="0" applyFont="1" applyFill="1" applyBorder="1" applyAlignment="1" applyProtection="1">
      <alignment horizontal="center" wrapText="1"/>
      <protection locked="0"/>
    </xf>
    <xf numFmtId="0" fontId="10" fillId="20" borderId="86" xfId="0" applyFont="1" applyFill="1" applyBorder="1" applyAlignment="1">
      <alignment horizontal="center" vertical="top"/>
    </xf>
    <xf numFmtId="0" fontId="10" fillId="20" borderId="90" xfId="0" applyFont="1" applyFill="1" applyBorder="1" applyAlignment="1">
      <alignment horizontal="center" vertical="top"/>
    </xf>
    <xf numFmtId="0" fontId="35" fillId="21" borderId="45" xfId="0" applyFont="1" applyFill="1" applyBorder="1" applyAlignment="1" applyProtection="1">
      <alignment horizontal="left" vertical="center"/>
      <protection locked="0"/>
    </xf>
    <xf numFmtId="0" fontId="35" fillId="21" borderId="116" xfId="0" applyFont="1" applyFill="1" applyBorder="1" applyAlignment="1" applyProtection="1">
      <alignment horizontal="left" vertical="center"/>
      <protection locked="0"/>
    </xf>
    <xf numFmtId="0" fontId="8" fillId="0" borderId="45" xfId="0" applyFont="1" applyBorder="1" applyAlignment="1" applyProtection="1">
      <alignment horizontal="left" vertical="center"/>
      <protection locked="0"/>
    </xf>
    <xf numFmtId="0" fontId="8" fillId="0" borderId="69" xfId="0" applyFont="1" applyBorder="1" applyAlignment="1" applyProtection="1">
      <alignment horizontal="left" vertical="center"/>
      <protection locked="0"/>
    </xf>
    <xf numFmtId="0" fontId="8" fillId="21" borderId="45" xfId="0" applyFont="1" applyFill="1" applyBorder="1" applyAlignment="1" applyProtection="1">
      <alignment horizontal="left" vertical="center"/>
      <protection locked="0"/>
    </xf>
    <xf numFmtId="0" fontId="8" fillId="21" borderId="116" xfId="0" applyFont="1" applyFill="1" applyBorder="1" applyAlignment="1" applyProtection="1">
      <alignment horizontal="left" vertical="center"/>
      <protection locked="0"/>
    </xf>
    <xf numFmtId="0" fontId="8" fillId="0" borderId="116" xfId="0" applyFont="1" applyBorder="1" applyAlignment="1" applyProtection="1">
      <alignment horizontal="left" vertical="center"/>
      <protection locked="0"/>
    </xf>
    <xf numFmtId="0" fontId="5" fillId="2" borderId="84" xfId="0" applyFont="1" applyFill="1" applyBorder="1" applyAlignment="1">
      <alignment horizontal="center" vertical="center" wrapText="1"/>
    </xf>
    <xf numFmtId="0" fontId="5" fillId="2" borderId="85"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6" fillId="4" borderId="68" xfId="0" applyFont="1" applyFill="1" applyBorder="1" applyAlignment="1">
      <alignment horizontal="center" wrapText="1"/>
    </xf>
    <xf numFmtId="0" fontId="6" fillId="4" borderId="86" xfId="0" applyFont="1" applyFill="1" applyBorder="1" applyAlignment="1">
      <alignment horizontal="center" wrapText="1"/>
    </xf>
    <xf numFmtId="0" fontId="10" fillId="4" borderId="86" xfId="0" applyFont="1" applyFill="1" applyBorder="1" applyAlignment="1">
      <alignment horizontal="center" vertical="top"/>
    </xf>
    <xf numFmtId="0" fontId="6" fillId="20" borderId="68" xfId="0" applyFont="1" applyFill="1" applyBorder="1" applyAlignment="1">
      <alignment horizontal="center" wrapText="1"/>
    </xf>
    <xf numFmtId="0" fontId="6" fillId="20" borderId="86" xfId="0" applyFont="1" applyFill="1" applyBorder="1" applyAlignment="1">
      <alignment horizontal="center" wrapText="1"/>
    </xf>
    <xf numFmtId="0" fontId="9" fillId="19" borderId="2" xfId="0" applyFont="1" applyFill="1" applyBorder="1" applyAlignment="1">
      <alignment horizontal="center" vertical="center" wrapText="1"/>
    </xf>
    <xf numFmtId="0" fontId="28" fillId="0" borderId="78" xfId="0" applyFont="1" applyBorder="1" applyAlignment="1" applyProtection="1">
      <alignment horizontal="left" vertical="top" wrapText="1"/>
      <protection locked="0"/>
    </xf>
    <xf numFmtId="0" fontId="28" fillId="0" borderId="70" xfId="0" applyFont="1" applyBorder="1" applyAlignment="1" applyProtection="1">
      <alignment horizontal="left" vertical="top" wrapText="1"/>
      <protection locked="0"/>
    </xf>
    <xf numFmtId="0" fontId="28" fillId="0" borderId="92" xfId="0" applyFont="1" applyBorder="1" applyAlignment="1" applyProtection="1">
      <alignment horizontal="left" vertical="top" wrapText="1"/>
      <protection locked="0"/>
    </xf>
    <xf numFmtId="0" fontId="28" fillId="0" borderId="71" xfId="0" applyFont="1" applyBorder="1" applyAlignment="1" applyProtection="1">
      <alignment horizontal="left" vertical="top" wrapText="1"/>
      <protection locked="0"/>
    </xf>
    <xf numFmtId="0" fontId="28" fillId="0" borderId="8" xfId="0" applyFont="1" applyBorder="1" applyAlignment="1" applyProtection="1">
      <alignment horizontal="left" vertical="top" wrapText="1"/>
      <protection locked="0"/>
    </xf>
    <xf numFmtId="0" fontId="28" fillId="0" borderId="39" xfId="0" applyFont="1" applyBorder="1" applyAlignment="1" applyProtection="1">
      <alignment horizontal="left" vertical="top" wrapText="1"/>
      <protection locked="0"/>
    </xf>
    <xf numFmtId="0" fontId="28" fillId="0" borderId="136" xfId="0" applyFont="1" applyBorder="1" applyAlignment="1" applyProtection="1">
      <alignment horizontal="left" vertical="top" wrapText="1"/>
      <protection locked="0"/>
    </xf>
    <xf numFmtId="0" fontId="28" fillId="0" borderId="155" xfId="0" applyFont="1" applyBorder="1" applyAlignment="1" applyProtection="1">
      <alignment horizontal="left" vertical="top" wrapText="1"/>
      <protection locked="0"/>
    </xf>
    <xf numFmtId="0" fontId="28" fillId="0" borderId="166" xfId="0" applyFont="1" applyBorder="1" applyAlignment="1" applyProtection="1">
      <alignment horizontal="left" vertical="top" wrapText="1"/>
      <protection locked="0"/>
    </xf>
    <xf numFmtId="0" fontId="6" fillId="20" borderId="89" xfId="0" applyFont="1" applyFill="1" applyBorder="1" applyAlignment="1">
      <alignment horizontal="center" wrapText="1"/>
    </xf>
    <xf numFmtId="0" fontId="33" fillId="20" borderId="86" xfId="0" applyFont="1" applyFill="1" applyBorder="1" applyAlignment="1" applyProtection="1">
      <alignment horizontal="center" vertical="top"/>
      <protection locked="0"/>
    </xf>
    <xf numFmtId="0" fontId="33" fillId="20" borderId="44" xfId="0" applyFont="1" applyFill="1" applyBorder="1" applyAlignment="1" applyProtection="1">
      <alignment horizontal="center" vertical="top"/>
      <protection locked="0"/>
    </xf>
    <xf numFmtId="0" fontId="33" fillId="4" borderId="86" xfId="0" applyFont="1" applyFill="1" applyBorder="1" applyAlignment="1" applyProtection="1">
      <alignment horizontal="center" wrapText="1"/>
      <protection locked="0"/>
    </xf>
    <xf numFmtId="0" fontId="33" fillId="4" borderId="86" xfId="0" applyFont="1" applyFill="1" applyBorder="1" applyAlignment="1" applyProtection="1">
      <alignment horizontal="center" vertical="top"/>
      <protection locked="0"/>
    </xf>
    <xf numFmtId="0" fontId="33" fillId="4" borderId="90" xfId="0" applyFont="1" applyFill="1" applyBorder="1" applyAlignment="1" applyProtection="1">
      <alignment horizontal="center" vertical="top"/>
      <protection locked="0"/>
    </xf>
    <xf numFmtId="0" fontId="23" fillId="24" borderId="71" xfId="0" applyFont="1" applyFill="1" applyBorder="1" applyAlignment="1">
      <alignment horizontal="left" vertical="top" wrapText="1"/>
    </xf>
    <xf numFmtId="0" fontId="23" fillId="24" borderId="8" xfId="0" applyFont="1" applyFill="1" applyBorder="1" applyAlignment="1">
      <alignment horizontal="left" vertical="top" wrapText="1"/>
    </xf>
    <xf numFmtId="0" fontId="10" fillId="20" borderId="44" xfId="0" applyFont="1" applyFill="1" applyBorder="1" applyAlignment="1">
      <alignment horizontal="center" vertical="top"/>
    </xf>
    <xf numFmtId="0" fontId="0" fillId="0" borderId="27" xfId="0" applyBorder="1" applyAlignment="1">
      <alignment horizontal="center"/>
    </xf>
    <xf numFmtId="0" fontId="3" fillId="0" borderId="1" xfId="0" applyFont="1" applyBorder="1"/>
    <xf numFmtId="0" fontId="3" fillId="0" borderId="33" xfId="0" applyFont="1" applyBorder="1"/>
    <xf numFmtId="0" fontId="10" fillId="0" borderId="35" xfId="0" applyFont="1" applyBorder="1" applyAlignment="1" applyProtection="1">
      <alignment horizontal="left" vertical="top" wrapText="1"/>
      <protection locked="0"/>
    </xf>
    <xf numFmtId="0" fontId="3" fillId="0" borderId="36" xfId="0" applyFont="1" applyBorder="1" applyProtection="1">
      <protection locked="0"/>
    </xf>
    <xf numFmtId="0" fontId="3" fillId="0" borderId="37" xfId="0" applyFont="1" applyBorder="1" applyProtection="1">
      <protection locked="0"/>
    </xf>
    <xf numFmtId="0" fontId="3" fillId="0" borderId="38" xfId="0" applyFont="1" applyBorder="1" applyProtection="1">
      <protection locked="0"/>
    </xf>
    <xf numFmtId="0" fontId="0" fillId="0" borderId="8" xfId="0" applyBorder="1" applyProtection="1">
      <protection locked="0"/>
    </xf>
    <xf numFmtId="0" fontId="3" fillId="0" borderId="39" xfId="0" applyFont="1" applyBorder="1" applyProtection="1">
      <protection locked="0"/>
    </xf>
    <xf numFmtId="0" fontId="3" fillId="0" borderId="40" xfId="0" applyFont="1" applyBorder="1" applyProtection="1">
      <protection locked="0"/>
    </xf>
    <xf numFmtId="0" fontId="3" fillId="0" borderId="41" xfId="0" applyFont="1" applyBorder="1" applyProtection="1">
      <protection locked="0"/>
    </xf>
    <xf numFmtId="0" fontId="3" fillId="0" borderId="42" xfId="0" applyFont="1" applyBorder="1" applyProtection="1">
      <protection locked="0"/>
    </xf>
    <xf numFmtId="0" fontId="5" fillId="2" borderId="35" xfId="0" applyFont="1" applyFill="1" applyBorder="1" applyAlignment="1">
      <alignment horizontal="center" vertical="center" wrapText="1"/>
    </xf>
    <xf numFmtId="0" fontId="3" fillId="0" borderId="40" xfId="0" applyFont="1" applyBorder="1"/>
    <xf numFmtId="0" fontId="3" fillId="13" borderId="69" xfId="0" applyFont="1" applyFill="1" applyBorder="1"/>
    <xf numFmtId="0" fontId="3" fillId="13" borderId="116" xfId="0" applyFont="1" applyFill="1" applyBorder="1"/>
    <xf numFmtId="0" fontId="12" fillId="0" borderId="128" xfId="0" applyFont="1" applyBorder="1" applyAlignment="1">
      <alignment horizontal="center" wrapText="1"/>
    </xf>
    <xf numFmtId="0" fontId="3" fillId="0" borderId="41" xfId="0" applyFont="1" applyBorder="1"/>
    <xf numFmtId="0" fontId="3" fillId="0" borderId="129" xfId="0" applyFont="1" applyBorder="1"/>
    <xf numFmtId="0" fontId="5" fillId="2" borderId="3" xfId="0" applyFont="1" applyFill="1" applyBorder="1" applyAlignment="1">
      <alignment horizontal="center" vertical="center"/>
    </xf>
    <xf numFmtId="0" fontId="3" fillId="0" borderId="4" xfId="0" applyFont="1" applyBorder="1"/>
    <xf numFmtId="0" fontId="3" fillId="0" borderId="5" xfId="0" applyFont="1" applyBorder="1"/>
    <xf numFmtId="0" fontId="6" fillId="0" borderId="15" xfId="0" applyFont="1" applyBorder="1" applyAlignment="1">
      <alignment horizontal="left" wrapText="1"/>
    </xf>
    <xf numFmtId="0" fontId="3" fillId="0" borderId="16" xfId="0" applyFont="1" applyBorder="1"/>
    <xf numFmtId="0" fontId="3" fillId="0" borderId="17" xfId="0" applyFont="1" applyBorder="1"/>
    <xf numFmtId="0" fontId="32" fillId="0" borderId="18" xfId="0" applyFont="1" applyBorder="1" applyAlignment="1">
      <alignment horizontal="left"/>
    </xf>
    <xf numFmtId="0" fontId="3" fillId="0" borderId="11" xfId="0" applyFont="1" applyBorder="1"/>
    <xf numFmtId="0" fontId="3" fillId="0" borderId="19" xfId="0" applyFont="1" applyBorder="1"/>
    <xf numFmtId="0" fontId="32" fillId="0" borderId="20" xfId="0" applyFont="1" applyBorder="1" applyAlignment="1">
      <alignment horizontal="left" vertical="top"/>
    </xf>
    <xf numFmtId="0" fontId="3" fillId="0" borderId="21" xfId="0" applyFont="1" applyBorder="1" applyAlignment="1">
      <alignment vertical="top"/>
    </xf>
    <xf numFmtId="0" fontId="3" fillId="0" borderId="22" xfId="0" applyFont="1" applyBorder="1" applyAlignment="1">
      <alignment vertical="top"/>
    </xf>
    <xf numFmtId="0" fontId="5" fillId="2" borderId="3" xfId="0" applyFont="1" applyFill="1" applyBorder="1" applyAlignment="1">
      <alignment horizontal="left" vertical="center"/>
    </xf>
    <xf numFmtId="0" fontId="3" fillId="0" borderId="5" xfId="0" applyFont="1" applyBorder="1" applyAlignment="1">
      <alignment vertical="center"/>
    </xf>
    <xf numFmtId="0" fontId="22" fillId="0" borderId="3" xfId="0" applyFont="1" applyBorder="1" applyAlignment="1">
      <alignment horizontal="left" vertical="center"/>
    </xf>
    <xf numFmtId="0" fontId="27" fillId="0" borderId="5" xfId="0" applyFont="1" applyBorder="1" applyAlignment="1">
      <alignment vertical="center"/>
    </xf>
    <xf numFmtId="0" fontId="6" fillId="0" borderId="78" xfId="0" applyFont="1" applyBorder="1" applyAlignment="1">
      <alignment horizontal="left" vertical="center" wrapText="1"/>
    </xf>
    <xf numFmtId="0" fontId="6" fillId="0" borderId="70" xfId="0" applyFont="1" applyBorder="1" applyAlignment="1">
      <alignment horizontal="left" vertical="center" wrapText="1"/>
    </xf>
    <xf numFmtId="0" fontId="6" fillId="0" borderId="154" xfId="0" applyFont="1" applyBorder="1" applyAlignment="1">
      <alignment horizontal="left" vertical="center" wrapText="1"/>
    </xf>
    <xf numFmtId="0" fontId="6" fillId="0" borderId="71" xfId="0" applyFont="1" applyBorder="1" applyAlignment="1">
      <alignment horizontal="left" vertical="center" wrapText="1"/>
    </xf>
    <xf numFmtId="0" fontId="6" fillId="0" borderId="8" xfId="0" applyFont="1" applyBorder="1" applyAlignment="1">
      <alignment horizontal="left" vertical="center" wrapText="1"/>
    </xf>
    <xf numFmtId="0" fontId="6" fillId="0" borderId="152" xfId="0" applyFont="1" applyBorder="1" applyAlignment="1">
      <alignment horizontal="left" vertical="center" wrapText="1"/>
    </xf>
    <xf numFmtId="0" fontId="6" fillId="0" borderId="136" xfId="0" applyFont="1" applyBorder="1" applyAlignment="1">
      <alignment horizontal="left" vertical="center" wrapText="1"/>
    </xf>
    <xf numFmtId="0" fontId="6" fillId="0" borderId="155" xfId="0" applyFont="1" applyBorder="1" applyAlignment="1">
      <alignment horizontal="left" vertical="center" wrapText="1"/>
    </xf>
    <xf numFmtId="0" fontId="6" fillId="0" borderId="156" xfId="0" applyFont="1" applyBorder="1" applyAlignment="1">
      <alignment horizontal="left" vertical="center" wrapText="1"/>
    </xf>
    <xf numFmtId="0" fontId="21" fillId="21" borderId="43" xfId="0" applyFont="1" applyFill="1" applyBorder="1" applyAlignment="1">
      <alignment horizontal="left" vertical="center"/>
    </xf>
  </cellXfs>
  <cellStyles count="4">
    <cellStyle name="Hyperlink" xfId="1" builtinId="8"/>
    <cellStyle name="Normal" xfId="0" builtinId="0"/>
    <cellStyle name="Normal 2" xfId="2" xr:uid="{00000000-0005-0000-0000-000002000000}"/>
    <cellStyle name="Normal 3" xfId="3" xr:uid="{77F79248-9578-4DC7-A527-360DD4E70C63}"/>
  </cellStyles>
  <dxfs count="280">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ont>
        <color rgb="FF9C0006"/>
      </font>
      <fill>
        <patternFill>
          <bgColor rgb="FFFFC7CE"/>
        </patternFill>
      </fill>
    </dxf>
    <dxf>
      <fill>
        <patternFill>
          <bgColor theme="5" tint="0.79998168889431442"/>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ont>
        <color rgb="FF9C0006"/>
      </font>
      <fill>
        <patternFill>
          <bgColor rgb="FFFFC7CE"/>
        </patternFill>
      </fill>
    </dxf>
    <dxf>
      <fill>
        <patternFill>
          <bgColor theme="5" tint="0.79998168889431442"/>
        </patternFill>
      </fill>
    </dxf>
    <dxf>
      <font>
        <color theme="0"/>
      </font>
      <fill>
        <patternFill>
          <bgColor rgb="FFFF0000"/>
        </patternFill>
      </fill>
    </dxf>
    <dxf>
      <fill>
        <patternFill>
          <bgColor rgb="FFFF0000"/>
        </patternFill>
      </fill>
    </dxf>
    <dxf>
      <fill>
        <patternFill>
          <bgColor rgb="FFDDF0D8"/>
        </patternFill>
      </fill>
    </dxf>
    <dxf>
      <fill>
        <patternFill>
          <bgColor rgb="FFD6EFE8"/>
        </patternFill>
      </fill>
    </dxf>
    <dxf>
      <fill>
        <patternFill>
          <bgColor rgb="FFD9EAF7"/>
        </patternFill>
      </fill>
    </dxf>
    <dxf>
      <fill>
        <patternFill>
          <bgColor rgb="FFE5DDF5"/>
        </patternFill>
      </fill>
    </dxf>
    <dxf>
      <fill>
        <patternFill>
          <bgColor rgb="FFF0DFC8"/>
        </patternFill>
      </fill>
    </dxf>
    <dxf>
      <fill>
        <patternFill>
          <bgColor rgb="FFF8F1C7"/>
        </patternFill>
      </fill>
    </dxf>
    <dxf>
      <fill>
        <patternFill>
          <bgColor theme="0"/>
        </patternFill>
      </fill>
    </dxf>
    <dxf>
      <fill>
        <patternFill>
          <bgColor theme="7" tint="0.79998168889431442"/>
        </patternFill>
      </fill>
    </dxf>
    <dxf>
      <fill>
        <patternFill>
          <bgColor theme="0"/>
        </patternFill>
      </fill>
    </dxf>
    <dxf>
      <fill>
        <patternFill>
          <bgColor theme="7" tint="0.79998168889431442"/>
        </patternFill>
      </fill>
    </dxf>
    <dxf>
      <font>
        <b val="0"/>
        <i val="0"/>
        <strike/>
        <color theme="0" tint="-0.499984740745262"/>
      </font>
      <fill>
        <patternFill>
          <bgColor theme="0"/>
        </patternFill>
      </fill>
    </dxf>
    <dxf>
      <font>
        <b val="0"/>
        <i val="0"/>
        <strike/>
        <color theme="1" tint="0.499984740745262"/>
      </font>
      <fill>
        <patternFill>
          <bgColor theme="0"/>
        </patternFill>
      </fill>
    </dxf>
    <dxf>
      <font>
        <strike/>
        <color theme="0" tint="-0.34998626667073579"/>
      </font>
      <fill>
        <patternFill>
          <bgColor theme="0"/>
        </patternFill>
      </fill>
    </dxf>
    <dxf>
      <font>
        <strike/>
        <color theme="0" tint="-0.34998626667073579"/>
      </font>
    </dxf>
    <dxf>
      <font>
        <b val="0"/>
        <i val="0"/>
        <strike/>
        <color theme="0" tint="-0.499984740745262"/>
      </font>
      <fill>
        <patternFill>
          <bgColor theme="0"/>
        </patternFill>
      </fill>
    </dxf>
    <dxf>
      <font>
        <b val="0"/>
        <i val="0"/>
        <strike/>
        <color theme="0" tint="-0.499984740745262"/>
      </font>
      <fill>
        <patternFill>
          <bgColor theme="0"/>
        </patternFill>
      </fill>
    </dxf>
    <dxf>
      <fill>
        <patternFill>
          <bgColor theme="7" tint="0.79998168889431442"/>
        </patternFill>
      </fill>
    </dxf>
    <dxf>
      <fill>
        <patternFill>
          <bgColor theme="7" tint="0.79998168889431442"/>
        </patternFill>
      </fill>
    </dxf>
    <dxf>
      <fill>
        <patternFill>
          <bgColor theme="7" tint="0.39994506668294322"/>
        </patternFill>
      </fill>
    </dxf>
    <dxf>
      <font>
        <color theme="0"/>
      </font>
      <fill>
        <patternFill>
          <bgColor rgb="FFFF0000"/>
        </patternFill>
      </fill>
    </dxf>
    <dxf>
      <fill>
        <patternFill>
          <bgColor rgb="FFFF0000"/>
        </patternFill>
      </fill>
    </dxf>
    <dxf>
      <fill>
        <patternFill>
          <bgColor rgb="FFFF0000"/>
        </patternFill>
      </fill>
    </dxf>
    <dxf>
      <font>
        <b/>
        <i val="0"/>
      </font>
      <fill>
        <patternFill>
          <bgColor rgb="FFFF0000"/>
        </patternFill>
      </fill>
    </dxf>
    <dxf>
      <fill>
        <patternFill>
          <bgColor rgb="FFDDF0D8"/>
        </patternFill>
      </fill>
    </dxf>
    <dxf>
      <font>
        <color auto="1"/>
      </font>
      <fill>
        <patternFill>
          <bgColor rgb="FFFF0000"/>
        </patternFill>
      </fill>
    </dxf>
    <dxf>
      <fill>
        <patternFill>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bgColor rgb="FFD6EFE8"/>
        </patternFill>
      </fill>
    </dxf>
    <dxf>
      <fill>
        <patternFill>
          <bgColor rgb="FFD9EAF7"/>
        </patternFill>
      </fill>
    </dxf>
    <dxf>
      <fill>
        <patternFill>
          <bgColor rgb="FFE5DDF5"/>
        </patternFill>
      </fill>
    </dxf>
    <dxf>
      <font>
        <color auto="1"/>
      </font>
      <fill>
        <patternFill>
          <bgColor rgb="FFFF0000"/>
        </patternFill>
      </fill>
    </dxf>
    <dxf>
      <font>
        <b/>
        <i val="0"/>
        <color theme="6" tint="-0.24994659260841701"/>
      </font>
      <fill>
        <patternFill>
          <bgColor theme="6" tint="0.59996337778862885"/>
        </patternFill>
      </fill>
    </dxf>
    <dxf>
      <font>
        <b/>
        <i val="0"/>
        <color theme="5" tint="-0.499984740745262"/>
      </font>
      <fill>
        <patternFill>
          <bgColor theme="5" tint="0.39994506668294322"/>
        </patternFill>
      </fill>
    </dxf>
    <dxf>
      <font>
        <b/>
        <i val="0"/>
        <color theme="7" tint="-0.24994659260841701"/>
      </font>
      <fill>
        <patternFill>
          <bgColor theme="7" tint="0.59996337778862885"/>
        </patternFill>
      </fill>
    </dxf>
    <dxf>
      <font>
        <b/>
        <i val="0"/>
        <color rgb="FFE3DE00"/>
      </font>
      <fill>
        <patternFill>
          <bgColor rgb="FFFFFFCC"/>
        </patternFill>
      </fill>
    </dxf>
    <dxf>
      <font>
        <b/>
        <i val="0"/>
        <color theme="5" tint="0.39994506668294322"/>
      </font>
      <fill>
        <patternFill>
          <bgColor theme="5" tint="0.79998168889431442"/>
        </patternFill>
      </fill>
    </dxf>
    <dxf>
      <font>
        <b/>
        <i val="0"/>
        <color theme="8" tint="-0.24994659260841701"/>
      </font>
      <fill>
        <patternFill>
          <bgColor theme="8" tint="0.59996337778862885"/>
        </patternFill>
      </fill>
    </dxf>
    <dxf>
      <font>
        <b/>
        <i val="0"/>
        <color rgb="FFFF09FF"/>
      </font>
      <fill>
        <patternFill>
          <bgColor rgb="FFFFCCFF"/>
        </patternFill>
      </fill>
    </dxf>
    <dxf>
      <font>
        <b/>
        <i val="0"/>
        <color theme="4" tint="-0.24994659260841701"/>
      </font>
      <fill>
        <patternFill>
          <bgColor theme="4" tint="0.59996337778862885"/>
        </patternFill>
      </fill>
    </dxf>
    <dxf>
      <font>
        <b/>
        <i val="0"/>
        <color theme="9" tint="-0.24994659260841701"/>
      </font>
      <fill>
        <patternFill>
          <bgColor theme="9" tint="0.59996337778862885"/>
        </patternFill>
      </fill>
    </dxf>
    <dxf>
      <font>
        <b/>
        <i val="0"/>
        <color theme="7" tint="0.39994506668294322"/>
      </font>
      <fill>
        <patternFill>
          <bgColor theme="7" tint="0.79998168889431442"/>
        </patternFill>
      </fill>
    </dxf>
    <dxf>
      <font>
        <b/>
        <i val="0"/>
        <color theme="6" tint="-0.499984740745262"/>
      </font>
      <fill>
        <patternFill>
          <bgColor theme="6" tint="0.39994506668294322"/>
        </patternFill>
      </fill>
    </dxf>
    <dxf>
      <font>
        <b/>
        <i val="0"/>
        <color rgb="FFD09A00"/>
      </font>
      <fill>
        <patternFill>
          <bgColor rgb="FFFFDB75"/>
        </patternFill>
      </fill>
    </dxf>
    <dxf>
      <fill>
        <patternFill>
          <bgColor rgb="FFF9DFC8"/>
        </patternFill>
      </fill>
    </dxf>
    <dxf>
      <fill>
        <patternFill>
          <bgColor rgb="FFFFFF99"/>
        </patternFill>
      </fill>
    </dxf>
    <dxf>
      <fill>
        <patternFill>
          <bgColor theme="5" tint="0.59996337778862885"/>
        </patternFill>
      </fill>
    </dxf>
    <dxf>
      <fill>
        <patternFill>
          <bgColor rgb="FFF8F1C7"/>
        </patternFill>
      </fill>
    </dxf>
    <dxf>
      <fill>
        <patternFill>
          <bgColor rgb="FFFF0000"/>
        </patternFill>
      </fill>
    </dxf>
    <dxf>
      <fill>
        <patternFill>
          <bgColor rgb="FFFF0000"/>
        </patternFill>
      </fill>
    </dxf>
    <dxf>
      <font>
        <strike val="0"/>
      </font>
      <fill>
        <patternFill>
          <bgColor rgb="FFFF0000"/>
        </patternFill>
      </fill>
    </dxf>
    <dxf>
      <fill>
        <patternFill>
          <bgColor theme="4" tint="0.59996337778862885"/>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b/>
        <i val="0"/>
        <color auto="1"/>
      </font>
      <fill>
        <patternFill>
          <bgColor theme="0" tint="-0.24994659260841701"/>
        </patternFill>
      </fill>
    </dxf>
    <dxf>
      <font>
        <strike/>
        <color theme="1" tint="0.499984740745262"/>
      </font>
      <fill>
        <patternFill patternType="solid">
          <bgColor theme="0"/>
        </patternFill>
      </fill>
    </dxf>
    <dxf>
      <fill>
        <patternFill>
          <bgColor theme="5" tint="0.59996337778862885"/>
        </patternFill>
      </fill>
    </dxf>
    <dxf>
      <fill>
        <patternFill>
          <bgColor rgb="FFFF0000"/>
        </patternFill>
      </fill>
    </dxf>
    <dxf>
      <font>
        <b/>
        <i val="0"/>
        <color rgb="FFFF0000"/>
      </font>
    </dxf>
    <dxf>
      <font>
        <b/>
        <i val="0"/>
        <color rgb="FFFF0000"/>
      </font>
    </dxf>
    <dxf>
      <font>
        <b/>
        <i val="0"/>
        <color rgb="FFFF0000"/>
      </font>
    </dxf>
    <dxf>
      <font>
        <b/>
        <i val="0"/>
        <color rgb="FFFF0000"/>
      </font>
    </dxf>
    <dxf>
      <fill>
        <patternFill>
          <bgColor rgb="FF92D050"/>
        </patternFill>
      </fill>
    </dxf>
    <dxf>
      <fill>
        <patternFill>
          <bgColor rgb="FFFF0000"/>
        </patternFill>
      </fill>
    </dxf>
    <dxf>
      <fill>
        <patternFill>
          <bgColor rgb="FF92D050"/>
        </patternFill>
      </fill>
    </dxf>
    <dxf>
      <fill>
        <patternFill>
          <bgColor rgb="FFFF0000"/>
        </patternFill>
      </fill>
    </dxf>
  </dxfs>
  <tableStyles count="0" defaultTableStyle="TableStyleMedium2" defaultPivotStyle="PivotStyleLight16"/>
  <colors>
    <mruColors>
      <color rgb="FFDDF0D8"/>
      <color rgb="FFD6EFE8"/>
      <color rgb="FFD9EAF7"/>
      <color rgb="FFE5DDF5"/>
      <color rgb="FFF9DFC8"/>
      <color rgb="FFF8F1C7"/>
      <color rgb="FFF0DFC8"/>
      <color rgb="FFFFE697"/>
      <color rgb="FFBAD9EC"/>
      <color rgb="FFEFF6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3"/>
  <sheetViews>
    <sheetView zoomScaleNormal="100" zoomScaleSheetLayoutView="140" workbookViewId="0">
      <selection activeCell="D17" sqref="D17"/>
    </sheetView>
  </sheetViews>
  <sheetFormatPr defaultRowHeight="12.5" x14ac:dyDescent="0.25"/>
  <cols>
    <col min="1" max="1" width="1" customWidth="1"/>
    <col min="2" max="2" width="1.81640625" customWidth="1"/>
    <col min="3" max="3" width="3.54296875" customWidth="1"/>
    <col min="4" max="4" width="12.26953125" customWidth="1"/>
    <col min="5" max="5" width="1.453125" customWidth="1"/>
    <col min="6" max="6" width="12" customWidth="1"/>
    <col min="7" max="7" width="9.26953125" customWidth="1"/>
    <col min="8" max="8" width="10.1796875" customWidth="1"/>
    <col min="9" max="9" width="11.26953125" customWidth="1"/>
    <col min="10" max="10" width="12.54296875" customWidth="1"/>
    <col min="11" max="11" width="14" customWidth="1"/>
    <col min="12" max="12" width="1.81640625" customWidth="1"/>
    <col min="13" max="13" width="1" customWidth="1"/>
  </cols>
  <sheetData>
    <row r="1" spans="1:14" ht="5.25" customHeight="1" x14ac:dyDescent="0.25">
      <c r="A1" s="16"/>
      <c r="B1" s="2"/>
      <c r="C1" s="2"/>
      <c r="D1" s="2"/>
      <c r="E1" s="2"/>
      <c r="F1" s="2"/>
      <c r="G1" s="2"/>
      <c r="H1" s="2"/>
      <c r="I1" s="2"/>
      <c r="J1" s="2"/>
      <c r="K1" s="2"/>
      <c r="L1" s="2"/>
      <c r="M1" s="16"/>
    </row>
    <row r="2" spans="1:14" x14ac:dyDescent="0.25">
      <c r="A2" s="26"/>
      <c r="B2" s="159"/>
      <c r="C2" s="160"/>
      <c r="D2" s="160"/>
      <c r="E2" s="160"/>
      <c r="F2" s="160"/>
      <c r="G2" s="160"/>
      <c r="H2" s="160"/>
      <c r="I2" s="160"/>
      <c r="J2" s="160"/>
      <c r="K2" s="160"/>
      <c r="L2" s="161"/>
      <c r="M2" s="156"/>
    </row>
    <row r="3" spans="1:14" ht="36" customHeight="1" x14ac:dyDescent="0.25">
      <c r="A3" s="26"/>
      <c r="B3" s="149"/>
      <c r="C3" s="351" t="s">
        <v>647</v>
      </c>
      <c r="D3" s="352"/>
      <c r="E3" s="352"/>
      <c r="F3" s="352"/>
      <c r="G3" s="352"/>
      <c r="H3" s="352"/>
      <c r="I3" s="352"/>
      <c r="J3" s="352"/>
      <c r="K3" s="353"/>
      <c r="L3" s="150"/>
      <c r="M3" s="156"/>
    </row>
    <row r="4" spans="1:14" ht="13" x14ac:dyDescent="0.25">
      <c r="A4" s="26"/>
      <c r="B4" s="121"/>
      <c r="C4" s="157"/>
      <c r="D4" s="157"/>
      <c r="E4" s="157"/>
      <c r="F4" s="157"/>
      <c r="G4" s="157"/>
      <c r="H4" s="157"/>
      <c r="I4" s="157"/>
      <c r="J4" s="157"/>
      <c r="K4" s="157"/>
      <c r="L4" s="122"/>
      <c r="M4" s="156"/>
    </row>
    <row r="5" spans="1:14" ht="14" x14ac:dyDescent="0.3">
      <c r="A5" s="26"/>
      <c r="B5" s="162"/>
      <c r="C5" s="354" t="s">
        <v>242</v>
      </c>
      <c r="D5" s="354"/>
      <c r="E5" s="354"/>
      <c r="F5" s="354"/>
      <c r="G5" s="354"/>
      <c r="H5" s="354"/>
      <c r="I5" s="354"/>
      <c r="J5" s="354"/>
      <c r="K5" s="354"/>
      <c r="L5" s="163"/>
      <c r="M5" s="156"/>
      <c r="N5" s="15"/>
    </row>
    <row r="6" spans="1:14" ht="28.5" customHeight="1" x14ac:dyDescent="0.3">
      <c r="A6" s="26"/>
      <c r="B6" s="162"/>
      <c r="C6" s="18">
        <v>1</v>
      </c>
      <c r="D6" s="358" t="s">
        <v>655</v>
      </c>
      <c r="E6" s="359"/>
      <c r="F6" s="359"/>
      <c r="G6" s="359"/>
      <c r="H6" s="359"/>
      <c r="I6" s="359"/>
      <c r="J6" s="359"/>
      <c r="K6" s="360"/>
      <c r="L6" s="163"/>
      <c r="M6" s="156"/>
      <c r="N6" s="15"/>
    </row>
    <row r="7" spans="1:14" ht="14.25" customHeight="1" x14ac:dyDescent="0.3">
      <c r="A7" s="26"/>
      <c r="B7" s="162"/>
      <c r="C7" s="18">
        <v>2</v>
      </c>
      <c r="D7" s="358" t="s">
        <v>563</v>
      </c>
      <c r="E7" s="359"/>
      <c r="F7" s="359"/>
      <c r="G7" s="359"/>
      <c r="H7" s="359"/>
      <c r="I7" s="359"/>
      <c r="J7" s="359"/>
      <c r="K7" s="360"/>
      <c r="L7" s="163"/>
      <c r="M7" s="156"/>
      <c r="N7" s="15"/>
    </row>
    <row r="8" spans="1:14" ht="14.25" customHeight="1" x14ac:dyDescent="0.3">
      <c r="A8" s="26"/>
      <c r="B8" s="121"/>
      <c r="C8" s="18">
        <v>3</v>
      </c>
      <c r="D8" s="347" t="s">
        <v>238</v>
      </c>
      <c r="E8" s="348"/>
      <c r="F8" s="348"/>
      <c r="G8" s="348"/>
      <c r="H8" s="348"/>
      <c r="I8" s="348"/>
      <c r="J8" s="348"/>
      <c r="K8" s="349"/>
      <c r="L8" s="163"/>
      <c r="M8" s="156"/>
      <c r="N8" s="15"/>
    </row>
    <row r="9" spans="1:14" ht="14" x14ac:dyDescent="0.3">
      <c r="A9" s="26"/>
      <c r="B9" s="121"/>
      <c r="C9" s="18">
        <v>4</v>
      </c>
      <c r="D9" s="355" t="s">
        <v>652</v>
      </c>
      <c r="E9" s="356"/>
      <c r="F9" s="356"/>
      <c r="G9" s="356"/>
      <c r="H9" s="356"/>
      <c r="I9" s="356"/>
      <c r="J9" s="356"/>
      <c r="K9" s="357"/>
      <c r="L9" s="163"/>
      <c r="M9" s="156"/>
      <c r="N9" s="15"/>
    </row>
    <row r="10" spans="1:14" ht="14" x14ac:dyDescent="0.3">
      <c r="A10" s="26"/>
      <c r="B10" s="121"/>
      <c r="C10" s="18">
        <v>5</v>
      </c>
      <c r="D10" s="355" t="s">
        <v>546</v>
      </c>
      <c r="E10" s="356"/>
      <c r="F10" s="356"/>
      <c r="G10" s="356"/>
      <c r="H10" s="356"/>
      <c r="I10" s="356"/>
      <c r="J10" s="356"/>
      <c r="K10" s="357"/>
      <c r="L10" s="163"/>
      <c r="M10" s="156"/>
      <c r="N10" s="15"/>
    </row>
    <row r="11" spans="1:14" ht="14.25" customHeight="1" x14ac:dyDescent="0.3">
      <c r="A11" s="26"/>
      <c r="B11" s="121"/>
      <c r="C11" s="18">
        <v>6</v>
      </c>
      <c r="D11" s="347" t="s">
        <v>247</v>
      </c>
      <c r="E11" s="348"/>
      <c r="F11" s="348"/>
      <c r="G11" s="348"/>
      <c r="H11" s="348"/>
      <c r="I11" s="348"/>
      <c r="J11" s="348"/>
      <c r="K11" s="349"/>
      <c r="L11" s="163"/>
      <c r="M11" s="156"/>
      <c r="N11" s="15"/>
    </row>
    <row r="12" spans="1:14" ht="28.5" customHeight="1" x14ac:dyDescent="0.3">
      <c r="A12" s="26"/>
      <c r="B12" s="121"/>
      <c r="C12" s="18">
        <v>7</v>
      </c>
      <c r="D12" s="358" t="s">
        <v>653</v>
      </c>
      <c r="E12" s="359"/>
      <c r="F12" s="359"/>
      <c r="G12" s="359"/>
      <c r="H12" s="359"/>
      <c r="I12" s="359"/>
      <c r="J12" s="359"/>
      <c r="K12" s="360"/>
      <c r="L12" s="163"/>
      <c r="M12" s="156"/>
      <c r="N12" s="15"/>
    </row>
    <row r="13" spans="1:14" ht="28.5" customHeight="1" x14ac:dyDescent="0.3">
      <c r="A13" s="26"/>
      <c r="B13" s="121"/>
      <c r="C13" s="18">
        <v>8</v>
      </c>
      <c r="D13" s="358" t="s">
        <v>654</v>
      </c>
      <c r="E13" s="359"/>
      <c r="F13" s="359"/>
      <c r="G13" s="359"/>
      <c r="H13" s="359"/>
      <c r="I13" s="359"/>
      <c r="J13" s="359"/>
      <c r="K13" s="360"/>
      <c r="L13" s="163"/>
      <c r="M13" s="156"/>
      <c r="N13" s="15"/>
    </row>
    <row r="14" spans="1:14" ht="28.5" customHeight="1" x14ac:dyDescent="0.3">
      <c r="A14" s="26"/>
      <c r="B14" s="121"/>
      <c r="C14" s="18">
        <v>9</v>
      </c>
      <c r="D14" s="347" t="s">
        <v>249</v>
      </c>
      <c r="E14" s="348"/>
      <c r="F14" s="348"/>
      <c r="G14" s="348"/>
      <c r="H14" s="348"/>
      <c r="I14" s="348"/>
      <c r="J14" s="348"/>
      <c r="K14" s="349"/>
      <c r="L14" s="163"/>
      <c r="M14" s="156"/>
      <c r="N14" s="15"/>
    </row>
    <row r="15" spans="1:14" ht="28.5" customHeight="1" x14ac:dyDescent="0.3">
      <c r="A15" s="26"/>
      <c r="B15" s="121"/>
      <c r="C15" s="18">
        <v>10</v>
      </c>
      <c r="D15" s="347" t="s">
        <v>564</v>
      </c>
      <c r="E15" s="348"/>
      <c r="F15" s="348"/>
      <c r="G15" s="348"/>
      <c r="H15" s="348"/>
      <c r="I15" s="348"/>
      <c r="J15" s="348"/>
      <c r="K15" s="349"/>
      <c r="L15" s="163"/>
      <c r="M15" s="156"/>
      <c r="N15" s="15"/>
    </row>
    <row r="16" spans="1:14" ht="14.25" customHeight="1" x14ac:dyDescent="0.3">
      <c r="A16" s="26"/>
      <c r="B16" s="162"/>
      <c r="C16" s="350" t="s">
        <v>244</v>
      </c>
      <c r="D16" s="350"/>
      <c r="E16" s="350"/>
      <c r="F16" s="350"/>
      <c r="G16" s="350"/>
      <c r="H16" s="350"/>
      <c r="I16" s="350"/>
      <c r="J16" s="350"/>
      <c r="K16" s="350"/>
      <c r="L16" s="163"/>
      <c r="M16" s="156"/>
      <c r="N16" s="15"/>
    </row>
    <row r="17" spans="1:14" ht="15" customHeight="1" x14ac:dyDescent="0.3">
      <c r="A17" s="26"/>
      <c r="B17" s="162"/>
      <c r="C17" s="17"/>
      <c r="D17" s="21" t="s">
        <v>209</v>
      </c>
      <c r="E17" s="19"/>
      <c r="F17" s="346" t="s">
        <v>246</v>
      </c>
      <c r="G17" s="346"/>
      <c r="H17" s="346"/>
      <c r="I17" s="346"/>
      <c r="J17" s="346"/>
      <c r="K17" s="346"/>
      <c r="L17" s="163"/>
      <c r="M17" s="156"/>
      <c r="N17" s="15"/>
    </row>
    <row r="18" spans="1:14" ht="4.9000000000000004" customHeight="1" x14ac:dyDescent="0.3">
      <c r="A18" s="26"/>
      <c r="B18" s="162"/>
      <c r="C18" s="17"/>
      <c r="D18" s="345"/>
      <c r="E18" s="345"/>
      <c r="F18" s="345"/>
      <c r="G18" s="345"/>
      <c r="H18" s="345"/>
      <c r="I18" s="345"/>
      <c r="J18" s="345"/>
      <c r="K18" s="345"/>
      <c r="L18" s="163"/>
      <c r="M18" s="156"/>
      <c r="N18" s="15"/>
    </row>
    <row r="19" spans="1:14" ht="15" customHeight="1" x14ac:dyDescent="0.3">
      <c r="A19" s="26"/>
      <c r="B19" s="162"/>
      <c r="C19" s="17"/>
      <c r="D19" s="21" t="s">
        <v>209</v>
      </c>
      <c r="E19" s="20"/>
      <c r="F19" s="20" t="s">
        <v>243</v>
      </c>
      <c r="G19" s="20"/>
      <c r="H19" s="20"/>
      <c r="I19" s="20"/>
      <c r="J19" s="20"/>
      <c r="K19" s="20"/>
      <c r="L19" s="163"/>
      <c r="M19" s="156"/>
      <c r="N19" s="15"/>
    </row>
    <row r="20" spans="1:14" ht="14" x14ac:dyDescent="0.3">
      <c r="A20" s="26"/>
      <c r="B20" s="162"/>
      <c r="C20" s="17"/>
      <c r="D20" s="17"/>
      <c r="E20" s="17"/>
      <c r="F20" s="17"/>
      <c r="G20" s="17"/>
      <c r="H20" s="17"/>
      <c r="I20" s="17"/>
      <c r="J20" s="17"/>
      <c r="K20" s="17"/>
      <c r="L20" s="163"/>
      <c r="M20" s="156"/>
      <c r="N20" s="15"/>
    </row>
    <row r="21" spans="1:14" ht="16.899999999999999" customHeight="1" x14ac:dyDescent="0.25">
      <c r="A21" s="26"/>
      <c r="B21" s="121"/>
      <c r="C21" s="82"/>
      <c r="D21" s="81"/>
      <c r="E21" s="81"/>
      <c r="F21" s="81"/>
      <c r="G21" s="16"/>
      <c r="H21" s="16"/>
      <c r="I21" s="16"/>
      <c r="J21" s="16"/>
      <c r="K21" s="131" t="s">
        <v>245</v>
      </c>
      <c r="L21" s="122"/>
      <c r="M21" s="156"/>
    </row>
    <row r="22" spans="1:14" x14ac:dyDescent="0.25">
      <c r="A22" s="26"/>
      <c r="B22" s="130"/>
      <c r="C22" s="164"/>
      <c r="D22" s="165"/>
      <c r="E22" s="165"/>
      <c r="F22" s="165"/>
      <c r="G22" s="165"/>
      <c r="H22" s="165"/>
      <c r="I22" s="165"/>
      <c r="J22" s="165"/>
      <c r="K22" s="165"/>
      <c r="L22" s="166"/>
      <c r="M22" s="156"/>
    </row>
    <row r="23" spans="1:14" ht="5.25" customHeight="1" x14ac:dyDescent="0.25">
      <c r="A23" s="16"/>
      <c r="B23" s="158"/>
      <c r="C23" s="158"/>
      <c r="D23" s="158"/>
      <c r="E23" s="158"/>
      <c r="F23" s="158"/>
      <c r="G23" s="158"/>
      <c r="H23" s="158"/>
      <c r="I23" s="158"/>
      <c r="J23" s="158"/>
      <c r="K23" s="158"/>
      <c r="L23" s="158"/>
      <c r="M23" s="16"/>
    </row>
  </sheetData>
  <sheetProtection algorithmName="SHA-512" hashValue="sUIN8gSqoQDuHrABWiso5eAd+CAqL/zSBAZ+yOiqdY9NCjmwrNlP5zLR9C4Jvf/zvmTHcTQL8x6/IVFstAgVmg==" saltValue="zAgaCbZivrORMULFIo6mCQ==" spinCount="100000" sheet="1" selectLockedCells="1"/>
  <mergeCells count="15">
    <mergeCell ref="D18:K18"/>
    <mergeCell ref="F17:K17"/>
    <mergeCell ref="D14:K14"/>
    <mergeCell ref="C16:K16"/>
    <mergeCell ref="C3:K3"/>
    <mergeCell ref="C5:K5"/>
    <mergeCell ref="D8:K8"/>
    <mergeCell ref="D10:K10"/>
    <mergeCell ref="D9:K9"/>
    <mergeCell ref="D11:K11"/>
    <mergeCell ref="D12:K12"/>
    <mergeCell ref="D13:K13"/>
    <mergeCell ref="D15:K15"/>
    <mergeCell ref="D6:K6"/>
    <mergeCell ref="D7:K7"/>
  </mergeCells>
  <conditionalFormatting sqref="D17">
    <cfRule type="containsText" dxfId="279" priority="2" operator="containsText" text="I disagree">
      <formula>NOT(ISERROR(SEARCH("I disagree",D17)))</formula>
    </cfRule>
    <cfRule type="containsText" dxfId="278" priority="3" operator="containsText" text="I agree">
      <formula>NOT(ISERROR(SEARCH("I agree",D17)))</formula>
    </cfRule>
  </conditionalFormatting>
  <conditionalFormatting sqref="D19">
    <cfRule type="containsText" dxfId="277" priority="1" operator="containsText" text="I disagree">
      <formula>NOT(ISERROR(SEARCH("I disagree",D19)))</formula>
    </cfRule>
    <cfRule type="containsText" dxfId="276" priority="4" operator="containsText" text="I agree">
      <formula>NOT(ISERROR(SEARCH("I agree",D19)))</formula>
    </cfRule>
  </conditionalFormatting>
  <dataValidations count="2">
    <dataValidation type="list" allowBlank="1" showInputMessage="1" showErrorMessage="1" sqref="D18" xr:uid="{00000000-0002-0000-0000-000000000000}">
      <formula1>"I agree/disagree, I agree, I disagree"</formula1>
    </dataValidation>
    <dataValidation type="list" allowBlank="1" showInputMessage="1" showErrorMessage="1" sqref="D17 D19" xr:uid="{00000000-0002-0000-0000-000001000000}">
      <formula1>"Select here, I agree, I disagree"</formula1>
    </dataValidation>
  </dataValidations>
  <hyperlinks>
    <hyperlink ref="K21" location="'February Intake'!D5" display="NEXT" xr:uid="{00000000-0004-0000-0000-000000000000}"/>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Q67"/>
  <sheetViews>
    <sheetView tabSelected="1" topLeftCell="A7" zoomScaleNormal="100" zoomScaleSheetLayoutView="130" workbookViewId="0">
      <selection activeCell="D19" sqref="D19"/>
    </sheetView>
  </sheetViews>
  <sheetFormatPr defaultColWidth="14.453125" defaultRowHeight="15" customHeight="1" x14ac:dyDescent="0.25"/>
  <cols>
    <col min="1" max="1" width="1" customWidth="1"/>
    <col min="2" max="2" width="2.453125" customWidth="1"/>
    <col min="3" max="3" width="20.54296875" customWidth="1"/>
    <col min="4" max="4" width="17.26953125" customWidth="1"/>
    <col min="5" max="7" width="9.81640625" customWidth="1"/>
    <col min="8" max="8" width="9.26953125" customWidth="1"/>
    <col min="9" max="9" width="9.81640625" customWidth="1"/>
    <col min="10" max="10" width="11.453125" customWidth="1"/>
    <col min="11" max="11" width="12.54296875" style="11" customWidth="1"/>
    <col min="12" max="12" width="2.54296875" customWidth="1"/>
    <col min="13" max="13" width="1.1796875" customWidth="1"/>
  </cols>
  <sheetData>
    <row r="1" spans="1:13" ht="5.25" customHeight="1" x14ac:dyDescent="0.25">
      <c r="A1" s="9"/>
      <c r="B1" s="134"/>
      <c r="C1" s="134"/>
      <c r="D1" s="134"/>
      <c r="E1" s="134"/>
      <c r="F1" s="134"/>
      <c r="G1" s="134"/>
      <c r="H1" s="134"/>
      <c r="I1" s="134"/>
      <c r="J1" s="134"/>
      <c r="K1" s="134"/>
      <c r="L1" s="134"/>
      <c r="M1" s="9"/>
    </row>
    <row r="2" spans="1:13" ht="12.75" customHeight="1" x14ac:dyDescent="0.25">
      <c r="A2" s="7"/>
      <c r="B2" s="135"/>
      <c r="C2" s="155"/>
      <c r="D2" s="155"/>
      <c r="E2" s="155"/>
      <c r="F2" s="155"/>
      <c r="G2" s="155"/>
      <c r="H2" s="155"/>
      <c r="I2" s="155"/>
      <c r="J2" s="155"/>
      <c r="K2" s="155"/>
      <c r="L2" s="136"/>
      <c r="M2" s="133"/>
    </row>
    <row r="3" spans="1:13" ht="28.5" customHeight="1" x14ac:dyDescent="0.25">
      <c r="A3" s="7"/>
      <c r="B3" s="137"/>
      <c r="C3" s="376" t="s">
        <v>647</v>
      </c>
      <c r="D3" s="377"/>
      <c r="E3" s="377"/>
      <c r="F3" s="377"/>
      <c r="G3" s="377"/>
      <c r="H3" s="377"/>
      <c r="I3" s="377"/>
      <c r="J3" s="377"/>
      <c r="K3" s="378"/>
      <c r="L3" s="154"/>
      <c r="M3" s="133"/>
    </row>
    <row r="4" spans="1:13" ht="21" customHeight="1" x14ac:dyDescent="0.25">
      <c r="A4" s="7"/>
      <c r="B4" s="132"/>
      <c r="C4" s="364" t="s">
        <v>525</v>
      </c>
      <c r="D4" s="365"/>
      <c r="E4" s="365"/>
      <c r="F4" s="365"/>
      <c r="G4" s="365"/>
      <c r="H4" s="365"/>
      <c r="I4" s="365"/>
      <c r="J4" s="365"/>
      <c r="K4" s="366"/>
      <c r="L4" s="139"/>
      <c r="M4" s="6"/>
    </row>
    <row r="5" spans="1:13" ht="12.75" customHeight="1" x14ac:dyDescent="0.25">
      <c r="A5" s="7"/>
      <c r="B5" s="121"/>
      <c r="C5" s="232" t="s">
        <v>0</v>
      </c>
      <c r="D5" s="363"/>
      <c r="E5" s="363"/>
      <c r="F5" s="363"/>
      <c r="G5" s="233"/>
      <c r="H5" s="234"/>
      <c r="I5" s="379" t="s">
        <v>240</v>
      </c>
      <c r="J5" s="379"/>
      <c r="K5" s="235"/>
      <c r="L5" s="138"/>
      <c r="M5" s="6"/>
    </row>
    <row r="6" spans="1:13" ht="12.75" customHeight="1" x14ac:dyDescent="0.25">
      <c r="A6" s="7"/>
      <c r="B6" s="121"/>
      <c r="C6" s="232" t="s">
        <v>2</v>
      </c>
      <c r="D6" s="363"/>
      <c r="E6" s="363"/>
      <c r="F6" s="363"/>
      <c r="G6" s="233"/>
      <c r="H6" s="234"/>
      <c r="I6" s="29" t="s">
        <v>1</v>
      </c>
      <c r="J6" s="23">
        <f>SUM(J7:J9)</f>
        <v>0</v>
      </c>
      <c r="K6" s="235"/>
      <c r="L6" s="138"/>
      <c r="M6" s="6"/>
    </row>
    <row r="7" spans="1:13" ht="12.75" customHeight="1" x14ac:dyDescent="0.25">
      <c r="A7" s="7"/>
      <c r="B7" s="121"/>
      <c r="C7" s="232" t="s">
        <v>4</v>
      </c>
      <c r="D7" s="361"/>
      <c r="E7" s="362"/>
      <c r="F7" s="362"/>
      <c r="G7" s="233"/>
      <c r="H7" s="234"/>
      <c r="I7" s="28" t="s">
        <v>3</v>
      </c>
      <c r="J7" s="24">
        <f>COUNTIF($D$19:$D$55,"???1???")+'Credit (Advanced Standing)'!$C$20+COUNTIF('Credit (Advanced Standing)'!$C26:C$41,"???1???")</f>
        <v>0</v>
      </c>
      <c r="K7" s="143" t="str">
        <f>IF(J7&gt;10,"Too many Level 1 units"," ")</f>
        <v xml:space="preserve"> </v>
      </c>
      <c r="L7" s="138"/>
      <c r="M7" s="6"/>
    </row>
    <row r="8" spans="1:13" ht="12.75" customHeight="1" x14ac:dyDescent="0.25">
      <c r="A8" s="7"/>
      <c r="B8" s="121"/>
      <c r="C8" s="232" t="s">
        <v>6</v>
      </c>
      <c r="D8" s="373" t="s">
        <v>302</v>
      </c>
      <c r="E8" s="374"/>
      <c r="F8" s="375"/>
      <c r="G8" s="145" t="str">
        <f>IF(D8="Select Year here"," &lt;= Please pick your intake year"," ")</f>
        <v xml:space="preserve"> &lt;= Please pick your intake year</v>
      </c>
      <c r="H8" s="234"/>
      <c r="I8" s="28" t="s">
        <v>5</v>
      </c>
      <c r="J8" s="24">
        <f>COUNTIF($D$19:$D$55,"???2???")+'Credit (Advanced Standing)'!$C$21+COUNTIF('Credit (Advanced Standing)'!$C26:C$41,"???2???")</f>
        <v>0</v>
      </c>
      <c r="K8" s="235"/>
      <c r="L8" s="138"/>
      <c r="M8" s="6"/>
    </row>
    <row r="9" spans="1:13" ht="12.75" customHeight="1" x14ac:dyDescent="0.25">
      <c r="A9" s="7"/>
      <c r="B9" s="117"/>
      <c r="C9" s="234"/>
      <c r="D9" s="234"/>
      <c r="E9" s="234"/>
      <c r="F9" s="234"/>
      <c r="G9" s="234"/>
      <c r="H9" s="234"/>
      <c r="I9" s="28" t="s">
        <v>7</v>
      </c>
      <c r="J9" s="24">
        <f>COUNTIF($D$19:$D$55,"???3???")+'Credit (Advanced Standing)'!$C$22+COUNTIF('Credit (Advanced Standing)'!$C26:C$41,"???3???")</f>
        <v>0</v>
      </c>
      <c r="K9" s="316" t="str">
        <f>IF(J9&lt;6,"Too few Level 3 units"," ")</f>
        <v>Too few Level 3 units</v>
      </c>
      <c r="L9" s="138"/>
      <c r="M9" s="6"/>
    </row>
    <row r="10" spans="1:13" ht="12.75" customHeight="1" x14ac:dyDescent="0.25">
      <c r="A10" s="7"/>
      <c r="B10" s="121"/>
      <c r="C10" s="232" t="s">
        <v>524</v>
      </c>
      <c r="D10" s="384" t="s">
        <v>656</v>
      </c>
      <c r="E10" s="385"/>
      <c r="F10" s="145" t="str">
        <f>IF(D10="Select Intake Semester here"," &lt;= Please pick your intake semester via dropdown list"," ")</f>
        <v xml:space="preserve"> &lt;= Please pick your intake semester via dropdown list</v>
      </c>
      <c r="G10" s="236"/>
      <c r="H10" s="22"/>
      <c r="I10" s="237"/>
      <c r="J10" s="237"/>
      <c r="K10" s="237"/>
      <c r="L10" s="138"/>
      <c r="M10" s="6"/>
    </row>
    <row r="11" spans="1:13" ht="12.75" customHeight="1" x14ac:dyDescent="0.25">
      <c r="A11" s="7"/>
      <c r="B11" s="121"/>
      <c r="C11" s="232" t="s">
        <v>577</v>
      </c>
      <c r="D11" s="373" t="s">
        <v>209</v>
      </c>
      <c r="E11" s="375"/>
      <c r="F11" s="146" t="str">
        <f>IF(D11="Select here"," &lt;= Please pick an option via dropdown list"," ")</f>
        <v xml:space="preserve"> &lt;= Please pick an option via dropdown list</v>
      </c>
      <c r="G11" s="234"/>
      <c r="H11" s="20"/>
      <c r="I11" s="27" t="s">
        <v>214</v>
      </c>
      <c r="J11" s="24">
        <f ca="1">COUNTIF($E$19:$E$55,"*Core*")+COUNTIF($E$19:$E$55,"*Elective*")+COUNTIF('Credit (Advanced Standing)'!$D$26:$D$41,"*Core*")+COUNTIF('Credit (Advanced Standing)'!$D$26:$D$41,"*Elective*")</f>
        <v>0</v>
      </c>
      <c r="K11" s="237"/>
      <c r="L11" s="138"/>
      <c r="M11" s="6"/>
    </row>
    <row r="12" spans="1:13" ht="12.75" customHeight="1" x14ac:dyDescent="0.25">
      <c r="A12" s="7"/>
      <c r="B12" s="121"/>
      <c r="C12" s="344" t="s">
        <v>298</v>
      </c>
      <c r="D12" s="388" t="s">
        <v>315</v>
      </c>
      <c r="E12" s="389"/>
      <c r="F12" s="224"/>
      <c r="G12" s="234"/>
      <c r="H12" s="25"/>
      <c r="I12" s="27" t="s">
        <v>216</v>
      </c>
      <c r="J12" s="24">
        <f ca="1">COUNTIF($F$19:$F$55,"*Core*")+COUNTIF($F$19:$F$55,"*Elective*")+COUNTIF('Credit (Advanced Standing)'!$E$26:$E$41,"*Core*")+COUNTIF('Credit (Advanced Standing)'!$E$26:$E$41,"*Elective*")</f>
        <v>0</v>
      </c>
      <c r="K12" s="235"/>
      <c r="L12" s="138"/>
      <c r="M12" s="6"/>
    </row>
    <row r="13" spans="1:13" ht="12.75" customHeight="1" x14ac:dyDescent="0.25">
      <c r="A13" s="7"/>
      <c r="B13" s="121"/>
      <c r="C13" s="344" t="s">
        <v>206</v>
      </c>
      <c r="D13" s="386" t="s">
        <v>517</v>
      </c>
      <c r="E13" s="387"/>
      <c r="F13" s="280"/>
      <c r="G13" s="234"/>
      <c r="H13" s="25"/>
      <c r="I13" s="27" t="s">
        <v>213</v>
      </c>
      <c r="J13" s="24">
        <f ca="1">COUNTIF($G$19:$H$55,"*Core*")+COUNTIF($G$19:$H$55,"*Additional*")+COUNTIF($I$19:$J$55,"yes")+COUNTIF('Credit (Advanced Standing)'!$F$26:$I$41,"*Core*")+COUNTIF('Credit (Advanced Standing)'!$F$26:$I$41,"*Additional*")+SUM('Credit (Advanced Standing)'!$C$20:$C$22)+COUNTIF('Credit (Advanced Standing)'!$F$26:$I$41,"yes")</f>
        <v>0</v>
      </c>
      <c r="K13" s="235"/>
      <c r="L13" s="138"/>
      <c r="M13" s="6"/>
    </row>
    <row r="14" spans="1:13" ht="12.75" customHeight="1" x14ac:dyDescent="0.25">
      <c r="A14" s="7"/>
      <c r="B14" s="121"/>
      <c r="C14" s="344" t="s">
        <v>207</v>
      </c>
      <c r="D14" s="386" t="s">
        <v>517</v>
      </c>
      <c r="E14" s="390"/>
      <c r="F14" s="224"/>
      <c r="G14" s="234"/>
      <c r="H14" s="370"/>
      <c r="I14" s="371"/>
      <c r="J14" s="371"/>
      <c r="K14" s="372"/>
      <c r="L14" s="138"/>
      <c r="M14" s="6"/>
    </row>
    <row r="15" spans="1:13" ht="12.75" customHeight="1" x14ac:dyDescent="0.25">
      <c r="A15" s="7"/>
      <c r="B15" s="121"/>
      <c r="C15" s="26"/>
      <c r="D15" s="26"/>
      <c r="E15" s="26"/>
      <c r="F15" s="26"/>
      <c r="G15" s="26"/>
      <c r="H15" s="367"/>
      <c r="I15" s="368"/>
      <c r="J15" s="368"/>
      <c r="K15" s="369"/>
      <c r="L15" s="138"/>
      <c r="M15" s="6"/>
    </row>
    <row r="16" spans="1:13" ht="12.75" customHeight="1" x14ac:dyDescent="0.25">
      <c r="A16" s="7"/>
      <c r="B16" s="121"/>
      <c r="C16" s="228" t="s">
        <v>564</v>
      </c>
      <c r="D16" s="141"/>
      <c r="E16" s="141"/>
      <c r="F16" s="141"/>
      <c r="G16" s="142"/>
      <c r="H16" s="190"/>
      <c r="I16" s="190"/>
      <c r="J16" s="190"/>
      <c r="K16" s="337" t="s">
        <v>657</v>
      </c>
      <c r="L16" s="138"/>
      <c r="M16" s="6"/>
    </row>
    <row r="17" spans="1:17" ht="12.75" customHeight="1" x14ac:dyDescent="0.25">
      <c r="A17" s="7"/>
      <c r="B17" s="121"/>
      <c r="C17" s="391" t="s">
        <v>8</v>
      </c>
      <c r="D17" s="393" t="s">
        <v>241</v>
      </c>
      <c r="E17" s="45" t="s">
        <v>214</v>
      </c>
      <c r="F17" s="45" t="s">
        <v>216</v>
      </c>
      <c r="G17" s="45" t="s">
        <v>213</v>
      </c>
      <c r="H17" s="45" t="s">
        <v>213</v>
      </c>
      <c r="I17" s="45" t="s">
        <v>213</v>
      </c>
      <c r="J17" s="45" t="s">
        <v>213</v>
      </c>
      <c r="K17" s="399" t="s">
        <v>233</v>
      </c>
      <c r="L17" s="138"/>
      <c r="M17" s="6"/>
    </row>
    <row r="18" spans="1:17" ht="25.5" customHeight="1" x14ac:dyDescent="0.25">
      <c r="A18" s="7"/>
      <c r="B18" s="121"/>
      <c r="C18" s="392"/>
      <c r="D18" s="393"/>
      <c r="E18" s="221" t="s">
        <v>578</v>
      </c>
      <c r="F18" s="221" t="s">
        <v>579</v>
      </c>
      <c r="G18" s="221" t="str">
        <f>IF(OR(D11=Lists!B3,D11=Lists!B4), D12&amp;" major",IF(OR(D11=Lists!B5,D11=Lists!B6),D13&amp;" minor","-"))</f>
        <v>-</v>
      </c>
      <c r="H18" s="221" t="str">
        <f>IF(D11=Lists!B4,D13&amp;" minor",IF(D11=Lists!B6,D14&amp;" minor","-"))</f>
        <v>-</v>
      </c>
      <c r="I18" s="221" t="s">
        <v>580</v>
      </c>
      <c r="J18" s="221" t="s">
        <v>215</v>
      </c>
      <c r="K18" s="399"/>
      <c r="L18" s="138"/>
      <c r="M18" s="6"/>
    </row>
    <row r="19" spans="1:17" ht="17.149999999999999" customHeight="1" x14ac:dyDescent="0.25">
      <c r="A19" s="7"/>
      <c r="B19" s="121"/>
      <c r="C19" s="394" t="str">
        <f>IF($D$10&lt;&gt;"Select Intake Semester here",IF($D$10="February Intake",$D$8,IF($D$10="July Intake",$D$8,$D$8)),"-")</f>
        <v>-</v>
      </c>
      <c r="D19" s="68"/>
      <c r="E19" s="281" t="str">
        <f ca="1">IFERROR(
   IF($D19="","",
      INDEX(
         INDIRECT("'"&amp;$D$8&amp;"'!A:AE"),
         MATCH($D19, INDIRECT("'"&amp;$D$8&amp;"'!A:A"), 0),
         MATCH(E$18, INDIRECT("'"&amp;$D$8&amp;"'!1:1"), 0)
      )
   ),
"-")</f>
        <v/>
      </c>
      <c r="F19" s="30" t="str">
        <f ca="1">IFERROR(
   IF($D19="","",
      INDEX(
         INDIRECT("'"&amp;$D$8&amp;"'!A:AE"),
         MATCH($D19, INDIRECT("'"&amp;$D$8&amp;"'!A:A"), 0),
         MATCH(F$18, INDIRECT("'"&amp;$D$8&amp;"'!1:1"), 0)
      )
   ),
"-")</f>
        <v/>
      </c>
      <c r="G19" s="30" t="str">
        <f t="shared" ref="G19:H34" ca="1" si="0">IFERROR(
   IF($D19="","",
      INDEX(
         INDIRECT("'"&amp;$D$8&amp;"'!A:AE"),
         MATCH($D19, INDIRECT("'"&amp;$D$8&amp;"'!A:A"), 0),
         MATCH(G$18, INDIRECT("'"&amp;$D$8&amp;"'!1:1"), 0)
      )
   ),
"-")</f>
        <v/>
      </c>
      <c r="H19" s="40" t="str">
        <f t="shared" ca="1" si="0"/>
        <v/>
      </c>
      <c r="I19" s="35" t="str">
        <f>IF(ISBLANK($D19),"",IF(AND($E19="-",$F19="-",$G19="-",$H19="-",IF(COUNTIF(D19,"AMU????"),0,1),IF(COUNTIF(D19,"FIT????"),0,1),IF(COUNTIF(D19,"MAT????"),0,1),COUNTIF('2026'!$A:$A,$D19)=1),"Yes","-"))</f>
        <v/>
      </c>
      <c r="J19" s="35" t="str">
        <f t="shared" ref="J19:J42" si="1">IF(ISBLANK($D19),"",IF(AND($E19="-",$F19="-",$G19="-",$H19="-",$I19="-"),"Yes","-"))</f>
        <v/>
      </c>
      <c r="K19" s="74" t="str">
        <f>IF($J19="YES","refer to handbook",IF(ISBLANK(D19),"",IF(ISNUMBER(SEARCH($C$21,INDEX('2026'!$A:$AE,MATCH('Course Map'!D19,'2026'!$A:$A,0),4))),"Yes","No")))</f>
        <v/>
      </c>
      <c r="L19" s="138"/>
      <c r="M19" s="6"/>
      <c r="O19" s="210"/>
      <c r="P19" s="211"/>
      <c r="Q19" s="211"/>
    </row>
    <row r="20" spans="1:17" ht="17.149999999999999" customHeight="1" x14ac:dyDescent="0.25">
      <c r="A20" s="7"/>
      <c r="B20" s="121"/>
      <c r="C20" s="395"/>
      <c r="D20" s="69"/>
      <c r="E20" s="31" t="str">
        <f t="shared" ref="E20:H42" ca="1" si="2">IFERROR(
   IF($D20="","",
      INDEX(
         INDIRECT("'"&amp;$D$8&amp;"'!A:AE"),
         MATCH($D20, INDIRECT("'"&amp;$D$8&amp;"'!A:A"), 0),
         MATCH(E$18, INDIRECT("'"&amp;$D$8&amp;"'!1:1"), 0)
      )
   ),
"-")</f>
        <v/>
      </c>
      <c r="F20" s="31" t="str">
        <f t="shared" ca="1" si="2"/>
        <v/>
      </c>
      <c r="G20" s="31" t="str">
        <f t="shared" ca="1" si="0"/>
        <v/>
      </c>
      <c r="H20" s="41" t="str">
        <f t="shared" ca="1" si="0"/>
        <v/>
      </c>
      <c r="I20" s="36" t="str">
        <f>IF(ISBLANK($D20),"",IF(AND($E20="-",$F20="-",$G20="-",$H20="-",IF(COUNTIF(D20,"AMU????"),0,1),IF(COUNTIF(D20,"FIT????"),0,1),IF(COUNTIF(D20,"MAT????"),0,1),COUNTIF('2026'!$A:$A,$D20)=1),"Yes","-"))</f>
        <v/>
      </c>
      <c r="J20" s="36" t="str">
        <f t="shared" si="1"/>
        <v/>
      </c>
      <c r="K20" s="75" t="str">
        <f>IF($J20="YES","refer to handbook",IF(ISBLANK(D20),"",IF(ISNUMBER(SEARCH($C$21,INDEX('2026'!$A:$AE,MATCH('Course Map'!D20,'2026'!$A:$A,0),4))),"Yes","No")))</f>
        <v/>
      </c>
      <c r="L20" s="138"/>
      <c r="M20" s="6"/>
      <c r="O20" s="210"/>
      <c r="P20" s="211"/>
      <c r="Q20" s="211"/>
    </row>
    <row r="21" spans="1:17" ht="17.149999999999999" customHeight="1" x14ac:dyDescent="0.25">
      <c r="A21" s="7"/>
      <c r="B21" s="121"/>
      <c r="C21" s="396" t="str">
        <f>IF($D$10&lt;&gt;"Select Intake Semester here",IF($D$10="February Intake","Semester 1",IF($D$10="July Intake","Semester 2","October")),"Please select semester")</f>
        <v>Please select semester</v>
      </c>
      <c r="D21" s="69"/>
      <c r="E21" s="31" t="str">
        <f t="shared" ca="1" si="2"/>
        <v/>
      </c>
      <c r="F21" s="31" t="str">
        <f t="shared" ca="1" si="2"/>
        <v/>
      </c>
      <c r="G21" s="31" t="str">
        <f t="shared" ca="1" si="0"/>
        <v/>
      </c>
      <c r="H21" s="41" t="str">
        <f t="shared" ca="1" si="0"/>
        <v/>
      </c>
      <c r="I21" s="36" t="str">
        <f>IF(ISBLANK($D21),"",IF(AND($E21="-",$F21="-",$G21="-",$H21="-",IF(COUNTIF(D21,"AMU????"),0,1),IF(COUNTIF(D21,"FIT????"),0,1),IF(COUNTIF(D21,"MAT????"),0,1),COUNTIF('2026'!$A:$A,$D21)=1),"Yes","-"))</f>
        <v/>
      </c>
      <c r="J21" s="36" t="str">
        <f t="shared" si="1"/>
        <v/>
      </c>
      <c r="K21" s="75" t="str">
        <f>IF($J21="YES","refer to handbook",IF(ISBLANK(D21),"",IF(ISNUMBER(SEARCH($C$21,INDEX('2026'!$A:$AE,MATCH('Course Map'!D21,'2026'!$A:$A,0),4))),"Yes","No")))</f>
        <v/>
      </c>
      <c r="L21" s="138"/>
      <c r="M21" s="6"/>
      <c r="O21" s="210"/>
      <c r="P21" s="211"/>
      <c r="Q21" s="211"/>
    </row>
    <row r="22" spans="1:17" ht="17.149999999999999" customHeight="1" x14ac:dyDescent="0.25">
      <c r="A22" s="7"/>
      <c r="B22" s="121"/>
      <c r="C22" s="396"/>
      <c r="D22" s="70"/>
      <c r="E22" s="32" t="str">
        <f t="shared" ca="1" si="2"/>
        <v/>
      </c>
      <c r="F22" s="32" t="str">
        <f t="shared" ca="1" si="2"/>
        <v/>
      </c>
      <c r="G22" s="32" t="str">
        <f t="shared" ca="1" si="0"/>
        <v/>
      </c>
      <c r="H22" s="42" t="str">
        <f t="shared" ca="1" si="0"/>
        <v/>
      </c>
      <c r="I22" s="37" t="str">
        <f>IF(ISBLANK($D22),"",IF(AND($E22="-",$F22="-",$G22="-",$H22="-",IF(COUNTIF(D22,"AMU????"),0,1),IF(COUNTIF(D22,"FIT????"),0,1),IF(COUNTIF(D22,"MAT????"),0,1),COUNTIF('2026'!$A:$A,$D22)=1),"Yes","-"))</f>
        <v/>
      </c>
      <c r="J22" s="37" t="str">
        <f t="shared" si="1"/>
        <v/>
      </c>
      <c r="K22" s="76" t="str">
        <f>IF($J22="YES","refer to handbook",IF(ISBLANK(D22),"",IF(ISNUMBER(SEARCH($C$21,INDEX('2026'!$A:$AE,MATCH('Course Map'!D22,'2026'!$A:$A,0),4))),"Yes","No")))</f>
        <v/>
      </c>
      <c r="L22" s="138"/>
      <c r="M22" s="6"/>
      <c r="O22" s="210"/>
      <c r="P22" s="211"/>
      <c r="Q22" s="211"/>
    </row>
    <row r="23" spans="1:17" ht="17.149999999999999" customHeight="1" x14ac:dyDescent="0.25">
      <c r="A23" s="7"/>
      <c r="B23" s="121"/>
      <c r="C23" s="397" t="str">
        <f>IF($D$10&lt;&gt;"Select Intake Semester here",IF($D$10="February Intake",$D$8,IF($D$10="July Intake",$D$8+1,$D$8+1)),"-")</f>
        <v>-</v>
      </c>
      <c r="D23" s="71"/>
      <c r="E23" s="33" t="str">
        <f t="shared" ca="1" si="2"/>
        <v/>
      </c>
      <c r="F23" s="33" t="str">
        <f t="shared" ca="1" si="2"/>
        <v/>
      </c>
      <c r="G23" s="33" t="str">
        <f t="shared" ca="1" si="0"/>
        <v/>
      </c>
      <c r="H23" s="43" t="str">
        <f t="shared" ca="1" si="0"/>
        <v/>
      </c>
      <c r="I23" s="35" t="str">
        <f>IF(ISBLANK($D23),"",IF(AND($E23="-",$F23="-",$G23="-",$H23="-",IF(COUNTIF(D23,"AMU????"),0,1),IF(COUNTIF(D23,"FIT????"),0,1),IF(COUNTIF(D23,"MAT????"),0,1),COUNTIF('2026'!$A:$A,$D23)=1),"Yes","-"))</f>
        <v/>
      </c>
      <c r="J23" s="38" t="str">
        <f t="shared" si="1"/>
        <v/>
      </c>
      <c r="K23" s="77" t="str">
        <f>IF($J23="YES","refer to handbook",IF(ISBLANK(D23),"",IF(ISNUMBER(SEARCH($C$25,INDEX('2026'!$A:$AE,MATCH('Course Map'!D23,'2026'!$A:$A,0),4))),"Yes","No")))</f>
        <v/>
      </c>
      <c r="L23" s="138"/>
      <c r="M23" s="6"/>
    </row>
    <row r="24" spans="1:17" ht="17.149999999999999" customHeight="1" x14ac:dyDescent="0.25">
      <c r="A24" s="7"/>
      <c r="B24" s="121"/>
      <c r="C24" s="398"/>
      <c r="D24" s="69"/>
      <c r="E24" s="31" t="str">
        <f t="shared" ca="1" si="2"/>
        <v/>
      </c>
      <c r="F24" s="31" t="str">
        <f t="shared" ca="1" si="2"/>
        <v/>
      </c>
      <c r="G24" s="31" t="str">
        <f t="shared" ca="1" si="0"/>
        <v/>
      </c>
      <c r="H24" s="41" t="str">
        <f t="shared" ca="1" si="0"/>
        <v/>
      </c>
      <c r="I24" s="36" t="str">
        <f>IF(ISBLANK($D24),"",IF(AND($E24="-",$F24="-",$G24="-",$H24="-",IF(COUNTIF(D24,"AMU????"),0,1),IF(COUNTIF(D24,"FIT????"),0,1),IF(COUNTIF(D24,"MAT????"),0,1),COUNTIF('2026'!$A:$A,$D24)=1),"Yes","-"))</f>
        <v/>
      </c>
      <c r="J24" s="36" t="str">
        <f t="shared" si="1"/>
        <v/>
      </c>
      <c r="K24" s="75" t="str">
        <f>IF($J24="YES","refer to handbook",IF(ISBLANK(D24),"",IF(ISNUMBER(SEARCH($C$25,INDEX('2026'!$A:$AE,MATCH('Course Map'!D24,'2026'!$A:$A,0),4))),"Yes","No")))</f>
        <v/>
      </c>
      <c r="L24" s="138"/>
      <c r="M24" s="6"/>
    </row>
    <row r="25" spans="1:17" ht="17.149999999999999" customHeight="1" x14ac:dyDescent="0.25">
      <c r="A25" s="7"/>
      <c r="B25" s="121"/>
      <c r="C25" s="382" t="str">
        <f>IF($D$10&lt;&gt;"Select Intake Semester here",IF($D$10="February Intake","Semester 2",IF($D$10="July Intake","Semester 1","Semester 1")),"Please select semester")</f>
        <v>Please select semester</v>
      </c>
      <c r="D25" s="69"/>
      <c r="E25" s="31" t="str">
        <f t="shared" ca="1" si="2"/>
        <v/>
      </c>
      <c r="F25" s="31" t="str">
        <f t="shared" ca="1" si="2"/>
        <v/>
      </c>
      <c r="G25" s="31" t="str">
        <f t="shared" ca="1" si="0"/>
        <v/>
      </c>
      <c r="H25" s="41" t="str">
        <f t="shared" ca="1" si="0"/>
        <v/>
      </c>
      <c r="I25" s="36" t="str">
        <f>IF(ISBLANK($D25),"",IF(AND($E25="-",$F25="-",$G25="-",$H25="-",IF(COUNTIF(D25,"AMU????"),0,1),IF(COUNTIF(D25,"FIT????"),0,1),IF(COUNTIF(D25,"MAT????"),0,1),COUNTIF('2026'!$A:$A,$D25)=1),"Yes","-"))</f>
        <v/>
      </c>
      <c r="J25" s="36" t="str">
        <f t="shared" si="1"/>
        <v/>
      </c>
      <c r="K25" s="75" t="str">
        <f>IF($J25="YES","refer to handbook",IF(ISBLANK(D25),"",IF(ISNUMBER(SEARCH($C$25,INDEX('2026'!$A:$AE,MATCH('Course Map'!D25,'2026'!$A:$A,0),4))),"Yes","No")))</f>
        <v/>
      </c>
      <c r="L25" s="138"/>
      <c r="M25" s="6"/>
    </row>
    <row r="26" spans="1:17" ht="17.149999999999999" customHeight="1" x14ac:dyDescent="0.25">
      <c r="A26" s="7"/>
      <c r="B26" s="121"/>
      <c r="C26" s="383"/>
      <c r="D26" s="70"/>
      <c r="E26" s="32" t="str">
        <f t="shared" ca="1" si="2"/>
        <v/>
      </c>
      <c r="F26" s="32" t="str">
        <f t="shared" ca="1" si="2"/>
        <v/>
      </c>
      <c r="G26" s="32" t="str">
        <f t="shared" ca="1" si="0"/>
        <v/>
      </c>
      <c r="H26" s="42" t="str">
        <f t="shared" ca="1" si="0"/>
        <v/>
      </c>
      <c r="I26" s="37" t="str">
        <f>IF(ISBLANK($D26),"",IF(AND($E26="-",$F26="-",$G26="-",$H26="-",IF(COUNTIF(D26,"AMU????"),0,1),IF(COUNTIF(D26,"FIT????"),0,1),IF(COUNTIF(D26,"MAT????"),0,1),COUNTIF('2026'!$A:$A,$D26)=1),"Yes","-"))</f>
        <v/>
      </c>
      <c r="J26" s="37" t="str">
        <f>IF(ISBLANK($D26),"",IF(AND($E26="-",$F26="-",$G26="-",$H26="-",$I26="-"),"Yes","-"))</f>
        <v/>
      </c>
      <c r="K26" s="76" t="str">
        <f>IF($J26="YES","refer to handbook",IF(ISBLANK(D26),"",IF(ISNUMBER(SEARCH($C$25,INDEX('2026'!$A:$AE,MATCH('Course Map'!D26,'2026'!$A:$A,0),4))),"Yes","No")))</f>
        <v/>
      </c>
      <c r="L26" s="138"/>
      <c r="M26" s="6"/>
    </row>
    <row r="27" spans="1:17" ht="17.149999999999999" customHeight="1" x14ac:dyDescent="0.25">
      <c r="A27" s="7"/>
      <c r="B27" s="121"/>
      <c r="C27" s="394" t="str">
        <f>IF($D$10&lt;&gt;"Select Intake Semester here",IF($D$10="February Intake",$D$8+1,IF($D$10="July Intake",$D$8+1,$D$8+1)),"-")</f>
        <v>-</v>
      </c>
      <c r="D27" s="68"/>
      <c r="E27" s="30" t="str">
        <f t="shared" ca="1" si="2"/>
        <v/>
      </c>
      <c r="F27" s="30" t="str">
        <f t="shared" ca="1" si="2"/>
        <v/>
      </c>
      <c r="G27" s="30" t="str">
        <f t="shared" ca="1" si="0"/>
        <v/>
      </c>
      <c r="H27" s="40" t="str">
        <f t="shared" ca="1" si="0"/>
        <v/>
      </c>
      <c r="I27" s="35" t="str">
        <f>IF(ISBLANK($D27),"",IF(AND($E27="-",$F27="-",$G27="-",$H27="-",IF(COUNTIF(D27,"AMU????"),0,1),IF(COUNTIF(D27,"FIT????"),0,1),IF(COUNTIF(D27,"MAT????"),0,1),COUNTIF('2026'!$A:$A,$D27)=1),"Yes","-"))</f>
        <v/>
      </c>
      <c r="J27" s="35" t="str">
        <f t="shared" si="1"/>
        <v/>
      </c>
      <c r="K27" s="74" t="str">
        <f>IF($J27="YES","refer to handbook",IF(ISBLANK(D27),"",IF(ISNUMBER(SEARCH($C$29,INDEX('2026'!$A:$AE,MATCH('Course Map'!D27,'2026'!$A:$A,0),4))),"Yes","No")))</f>
        <v/>
      </c>
      <c r="L27" s="138"/>
      <c r="M27" s="6"/>
      <c r="O27" s="224"/>
    </row>
    <row r="28" spans="1:17" ht="17.149999999999999" customHeight="1" x14ac:dyDescent="0.25">
      <c r="A28" s="7"/>
      <c r="B28" s="121"/>
      <c r="C28" s="395"/>
      <c r="D28" s="69"/>
      <c r="E28" s="31" t="str">
        <f t="shared" ca="1" si="2"/>
        <v/>
      </c>
      <c r="F28" s="31" t="str">
        <f t="shared" ca="1" si="2"/>
        <v/>
      </c>
      <c r="G28" s="31" t="str">
        <f t="shared" ca="1" si="0"/>
        <v/>
      </c>
      <c r="H28" s="41" t="str">
        <f t="shared" ca="1" si="0"/>
        <v/>
      </c>
      <c r="I28" s="36" t="str">
        <f>IF(ISBLANK($D28),"",IF(AND($E28="-",$F28="-",$G28="-",$H28="-",IF(COUNTIF(D28,"AMU????"),0,1),IF(COUNTIF(D28,"FIT????"),0,1),IF(COUNTIF(D28,"MAT????"),0,1),COUNTIF('2026'!$A:$A,$D28)=1),"Yes","-"))</f>
        <v/>
      </c>
      <c r="J28" s="36" t="str">
        <f t="shared" si="1"/>
        <v/>
      </c>
      <c r="K28" s="75" t="str">
        <f>IF($J28="YES","refer to handbook",IF(ISBLANK(D28),"",IF(ISNUMBER(SEARCH($C$29,INDEX('2026'!$A:$AE,MATCH('Course Map'!D28,'2026'!$A:$A,0),4))),"Yes","No")))</f>
        <v/>
      </c>
      <c r="L28" s="138"/>
      <c r="M28" s="6"/>
    </row>
    <row r="29" spans="1:17" ht="17.149999999999999" customHeight="1" x14ac:dyDescent="0.25">
      <c r="A29" s="7"/>
      <c r="B29" s="121"/>
      <c r="C29" s="396" t="str">
        <f>IF($D$10&lt;&gt;"Select Intake Semester here",IF($D$10="February Intake","Semester 1",IF($D$10="July Intake","Semester 2","Semester 2")),"Please select semester")</f>
        <v>Please select semester</v>
      </c>
      <c r="D29" s="69"/>
      <c r="E29" s="31" t="str">
        <f t="shared" ca="1" si="2"/>
        <v/>
      </c>
      <c r="F29" s="31" t="str">
        <f t="shared" ca="1" si="2"/>
        <v/>
      </c>
      <c r="G29" s="31" t="str">
        <f t="shared" ca="1" si="0"/>
        <v/>
      </c>
      <c r="H29" s="41" t="str">
        <f t="shared" ca="1" si="0"/>
        <v/>
      </c>
      <c r="I29" s="36" t="str">
        <f>IF(ISBLANK($D29),"",IF(AND($E29="-",$F29="-",$G29="-",$H29="-",IF(COUNTIF(D29,"AMU????"),0,1),IF(COUNTIF(D29,"FIT????"),0,1),IF(COUNTIF(D29,"MAT????"),0,1),COUNTIF('2026'!$A:$A,$D29)=1),"Yes","-"))</f>
        <v/>
      </c>
      <c r="J29" s="36" t="str">
        <f t="shared" si="1"/>
        <v/>
      </c>
      <c r="K29" s="75" t="str">
        <f>IF($J29="YES","refer to handbook",IF(ISBLANK(D29),"",IF(ISNUMBER(SEARCH($C$29,INDEX('2026'!$A:$AE,MATCH('Course Map'!D29,'2026'!$A:$A,0),4))),"Yes","No")))</f>
        <v/>
      </c>
      <c r="L29" s="138"/>
      <c r="M29" s="6"/>
    </row>
    <row r="30" spans="1:17" ht="17.149999999999999" customHeight="1" x14ac:dyDescent="0.25">
      <c r="A30" s="7"/>
      <c r="B30" s="121"/>
      <c r="C30" s="396"/>
      <c r="D30" s="339"/>
      <c r="E30" s="34" t="str">
        <f t="shared" ca="1" si="2"/>
        <v/>
      </c>
      <c r="F30" s="34" t="str">
        <f t="shared" ca="1" si="2"/>
        <v/>
      </c>
      <c r="G30" s="34" t="str">
        <f t="shared" ca="1" si="0"/>
        <v/>
      </c>
      <c r="H30" s="44" t="str">
        <f t="shared" ca="1" si="0"/>
        <v/>
      </c>
      <c r="I30" s="37" t="str">
        <f>IF(ISBLANK($D30),"",IF(AND($E30="-",$F30="-",$G30="-",$H30="-",IF(COUNTIF(D30,"AMU????"),0,1),IF(COUNTIF(D30,"FIT????"),0,1),IF(COUNTIF(D30,"MAT????"),0,1),COUNTIF('2026'!$A:$A,$D30)=1),"Yes","-"))</f>
        <v/>
      </c>
      <c r="J30" s="39" t="str">
        <f t="shared" si="1"/>
        <v/>
      </c>
      <c r="K30" s="78" t="str">
        <f>IF($J30="YES","refer to handbook",IF(ISBLANK(D30),"",IF(ISNUMBER(SEARCH($C$29,INDEX('2026'!$A:$AE,MATCH('Course Map'!D30,'2026'!$A:$A,0),4))),"Yes","No")))</f>
        <v/>
      </c>
      <c r="L30" s="138"/>
      <c r="M30" s="6"/>
    </row>
    <row r="31" spans="1:17" ht="17.149999999999999" customHeight="1" x14ac:dyDescent="0.25">
      <c r="A31" s="7"/>
      <c r="B31" s="121"/>
      <c r="C31" s="397" t="str">
        <f>IF($D$10&lt;&gt;"Select Intake Semester here",IF($D$10="February Intake",$D$8+1,IF($D$10="July Intake",$D$8+2,$D$8+2)),"-")</f>
        <v>-</v>
      </c>
      <c r="D31" s="340"/>
      <c r="E31" s="30" t="str">
        <f t="shared" ca="1" si="2"/>
        <v/>
      </c>
      <c r="F31" s="30" t="str">
        <f t="shared" ca="1" si="2"/>
        <v/>
      </c>
      <c r="G31" s="30" t="str">
        <f t="shared" ca="1" si="0"/>
        <v/>
      </c>
      <c r="H31" s="40" t="str">
        <f t="shared" ca="1" si="0"/>
        <v/>
      </c>
      <c r="I31" s="35" t="str">
        <f>IF(ISBLANK($D31),"",IF(AND($E31="-",$F31="-",$G31="-",$H31="-",IF(COUNTIF(D31,"AMU????"),0,1),IF(COUNTIF(D31,"FIT????"),0,1),IF(COUNTIF(D31,"MAT????"),0,1),COUNTIF('2026'!$A:$A,$D31)=1),"Yes","-"))</f>
        <v/>
      </c>
      <c r="J31" s="35" t="str">
        <f t="shared" si="1"/>
        <v/>
      </c>
      <c r="K31" s="74" t="str">
        <f>IF($J31="YES","refer to handbook",IF(ISBLANK(D31),"",IF(ISNUMBER(SEARCH($C$33,INDEX('2026'!$A:$AE,MATCH('Course Map'!D31,'2026'!$A:$A,0),4))),"Yes","No")))</f>
        <v/>
      </c>
      <c r="L31" s="138"/>
      <c r="M31" s="6"/>
    </row>
    <row r="32" spans="1:17" ht="17.149999999999999" customHeight="1" x14ac:dyDescent="0.25">
      <c r="A32" s="7"/>
      <c r="B32" s="121"/>
      <c r="C32" s="398"/>
      <c r="D32" s="69"/>
      <c r="E32" s="31" t="str">
        <f t="shared" ca="1" si="2"/>
        <v/>
      </c>
      <c r="F32" s="31" t="str">
        <f t="shared" ca="1" si="2"/>
        <v/>
      </c>
      <c r="G32" s="31" t="str">
        <f t="shared" ca="1" si="0"/>
        <v/>
      </c>
      <c r="H32" s="41" t="str">
        <f t="shared" ca="1" si="0"/>
        <v/>
      </c>
      <c r="I32" s="36" t="str">
        <f>IF(ISBLANK($D32),"",IF(AND($E32="-",$F32="-",$G32="-",$H32="-",IF(COUNTIF(D32,"AMU????"),0,1),IF(COUNTIF(D32,"FIT????"),0,1),IF(COUNTIF(D32,"MAT????"),0,1),COUNTIF('2026'!$A:$A,$D32)=1),"Yes","-"))</f>
        <v/>
      </c>
      <c r="J32" s="36" t="str">
        <f t="shared" si="1"/>
        <v/>
      </c>
      <c r="K32" s="75" t="str">
        <f>IF($J32="YES","refer to handbook",IF(ISBLANK(D32),"",IF(ISNUMBER(SEARCH($C$33,INDEX('2026'!$A:$AE,MATCH('Course Map'!D32,'2026'!$A:$A,0),4))),"Yes","No")))</f>
        <v/>
      </c>
      <c r="L32" s="138"/>
      <c r="M32" s="6"/>
    </row>
    <row r="33" spans="1:13" ht="17.149999999999999" customHeight="1" x14ac:dyDescent="0.25">
      <c r="A33" s="7"/>
      <c r="B33" s="121"/>
      <c r="C33" s="382" t="str">
        <f>IF($D$10&lt;&gt;"Select Intake Semester here",IF($D$10="February Intake","Semester 2",IF($D$10="July Intake","Semester 1","Semester 1")),"Please select semester")</f>
        <v>Please select semester</v>
      </c>
      <c r="D33" s="69"/>
      <c r="E33" s="31" t="str">
        <f t="shared" ca="1" si="2"/>
        <v/>
      </c>
      <c r="F33" s="31" t="str">
        <f t="shared" ca="1" si="2"/>
        <v/>
      </c>
      <c r="G33" s="31" t="str">
        <f t="shared" ca="1" si="0"/>
        <v/>
      </c>
      <c r="H33" s="41" t="str">
        <f t="shared" ca="1" si="0"/>
        <v/>
      </c>
      <c r="I33" s="36" t="str">
        <f>IF(ISBLANK($D33),"",IF(AND($E33="-",$F33="-",$G33="-",$H33="-",IF(COUNTIF(D33,"AMU????"),0,1),IF(COUNTIF(D33,"FIT????"),0,1),IF(COUNTIF(D33,"MAT????"),0,1),COUNTIF('2026'!$A:$A,$D33)=1),"Yes","-"))</f>
        <v/>
      </c>
      <c r="J33" s="36" t="str">
        <f t="shared" si="1"/>
        <v/>
      </c>
      <c r="K33" s="75" t="str">
        <f>IF($J33="YES","refer to handbook",IF(ISBLANK(D33),"",IF(ISNUMBER(SEARCH($C$33,INDEX('2026'!$A:$AE,MATCH('Course Map'!D33,'2026'!$A:$A,0),4))),"Yes","No")))</f>
        <v/>
      </c>
      <c r="L33" s="138"/>
      <c r="M33" s="6"/>
    </row>
    <row r="34" spans="1:13" ht="17.149999999999999" customHeight="1" x14ac:dyDescent="0.25">
      <c r="A34" s="7"/>
      <c r="B34" s="121"/>
      <c r="C34" s="383"/>
      <c r="D34" s="341"/>
      <c r="E34" s="32" t="str">
        <f t="shared" ca="1" si="2"/>
        <v/>
      </c>
      <c r="F34" s="32" t="str">
        <f t="shared" ca="1" si="2"/>
        <v/>
      </c>
      <c r="G34" s="32" t="str">
        <f t="shared" ca="1" si="0"/>
        <v/>
      </c>
      <c r="H34" s="42" t="str">
        <f t="shared" ca="1" si="0"/>
        <v/>
      </c>
      <c r="I34" s="37" t="str">
        <f>IF(ISBLANK($D34),"",IF(AND($E34="-",$F34="-",$G34="-",$H34="-",IF(COUNTIF(D34,"AMU????"),0,1),IF(COUNTIF(D34,"FIT????"),0,1),IF(COUNTIF(D34,"MAT????"),0,1),COUNTIF('2026'!$A:$A,$D34)=1),"Yes","-"))</f>
        <v/>
      </c>
      <c r="J34" s="37" t="str">
        <f t="shared" si="1"/>
        <v/>
      </c>
      <c r="K34" s="76" t="str">
        <f>IF($J34="YES","refer to handbook",IF(ISBLANK(D34),"",IF(ISNUMBER(SEARCH($C$33,INDEX('2026'!$A:$AE,MATCH('Course Map'!D34,'2026'!$A:$A,0),4))),"Yes","No")))</f>
        <v/>
      </c>
      <c r="L34" s="138"/>
      <c r="M34" s="6"/>
    </row>
    <row r="35" spans="1:13" ht="17.149999999999999" customHeight="1" x14ac:dyDescent="0.25">
      <c r="A35" s="7"/>
      <c r="B35" s="121"/>
      <c r="C35" s="394" t="str">
        <f>IF($D$10&lt;&gt;"Select Intake Semester here",IF($D$10="February Intake",$D$8+2,IF($D$10="July Intake",$D$8+2,$D$8+2)),"-")</f>
        <v>-</v>
      </c>
      <c r="D35" s="342"/>
      <c r="E35" s="317" t="str">
        <f t="shared" ca="1" si="2"/>
        <v/>
      </c>
      <c r="F35" s="33" t="str">
        <f t="shared" ca="1" si="2"/>
        <v/>
      </c>
      <c r="G35" s="33" t="str">
        <f t="shared" ca="1" si="2"/>
        <v/>
      </c>
      <c r="H35" s="43" t="str">
        <f t="shared" ca="1" si="2"/>
        <v/>
      </c>
      <c r="I35" s="35" t="str">
        <f>IF(ISBLANK($D35),"",IF(AND($E35="-",$F35="-",$G35="-",$H35="-",IF(COUNTIF(D35,"AMU????"),0,1),IF(COUNTIF(D35,"FIT????"),0,1),IF(COUNTIF(D35,"MAT????"),0,1),COUNTIF('2026'!$A:$A,$D35)=1),"Yes","-"))</f>
        <v/>
      </c>
      <c r="J35" s="38" t="str">
        <f t="shared" si="1"/>
        <v/>
      </c>
      <c r="K35" s="77" t="str">
        <f>IF($J35="YES","refer to handbook",IF(ISBLANK(D35),"",IF(ISNUMBER(SEARCH($C$37,INDEX('2026'!$A:$AE,MATCH('Course Map'!D35,'2026'!$A:$A,0),4))),"Yes","No")))</f>
        <v/>
      </c>
      <c r="L35" s="138"/>
      <c r="M35" s="6"/>
    </row>
    <row r="36" spans="1:13" ht="17.149999999999999" customHeight="1" x14ac:dyDescent="0.25">
      <c r="A36" s="7"/>
      <c r="B36" s="121"/>
      <c r="C36" s="395"/>
      <c r="D36" s="343"/>
      <c r="E36" s="144" t="str">
        <f t="shared" ca="1" si="2"/>
        <v/>
      </c>
      <c r="F36" s="31" t="str">
        <f t="shared" ca="1" si="2"/>
        <v/>
      </c>
      <c r="G36" s="31" t="str">
        <f t="shared" ca="1" si="2"/>
        <v/>
      </c>
      <c r="H36" s="41" t="str">
        <f t="shared" ca="1" si="2"/>
        <v/>
      </c>
      <c r="I36" s="36" t="str">
        <f>IF(ISBLANK($D36),"",IF(AND($E36="-",$F36="-",$G36="-",$H36="-",IF(COUNTIF(D36,"AMU????"),0,1),IF(COUNTIF(D36,"FIT????"),0,1),IF(COUNTIF(D36,"MAT????"),0,1),COUNTIF('2026'!$A:$A,$D36)=1),"Yes","-"))</f>
        <v/>
      </c>
      <c r="J36" s="36" t="str">
        <f t="shared" si="1"/>
        <v/>
      </c>
      <c r="K36" s="75" t="str">
        <f>IF($J36="YES","refer to handbook",IF(ISBLANK(D36),"",IF(ISNUMBER(SEARCH($C$37,INDEX('2026'!$A:$AE,MATCH('Course Map'!D36,'2026'!$A:$A,0),4))),"Yes","No")))</f>
        <v/>
      </c>
      <c r="L36" s="138"/>
      <c r="M36" s="6"/>
    </row>
    <row r="37" spans="1:13" ht="17.149999999999999" customHeight="1" x14ac:dyDescent="0.25">
      <c r="A37" s="7"/>
      <c r="B37" s="121"/>
      <c r="C37" s="396" t="str">
        <f>IF($D$10&lt;&gt;"Select Intake Semester here",IF($D$10="February Intake","Semester 1",IF($D$10="July Intake","Semester 2","Semester 2")),"Please select semester")</f>
        <v>Please select semester</v>
      </c>
      <c r="D37" s="343"/>
      <c r="E37" s="144" t="str">
        <f t="shared" ca="1" si="2"/>
        <v/>
      </c>
      <c r="F37" s="31" t="str">
        <f t="shared" ca="1" si="2"/>
        <v/>
      </c>
      <c r="G37" s="31" t="str">
        <f t="shared" ca="1" si="2"/>
        <v/>
      </c>
      <c r="H37" s="41" t="str">
        <f t="shared" ca="1" si="2"/>
        <v/>
      </c>
      <c r="I37" s="36" t="str">
        <f>IF(ISBLANK($D37),"",IF(AND($E37="-",$F37="-",$G37="-",$H37="-",IF(COUNTIF(D37,"AMU????"),0,1),IF(COUNTIF(D37,"FIT????"),0,1),IF(COUNTIF(D37,"MAT????"),0,1),COUNTIF('2026'!$A:$A,$D37)=1),"Yes","-"))</f>
        <v/>
      </c>
      <c r="J37" s="36" t="str">
        <f t="shared" si="1"/>
        <v/>
      </c>
      <c r="K37" s="75" t="str">
        <f>IF($J37="YES","refer to handbook",IF(ISBLANK(D37),"",IF(ISNUMBER(SEARCH($C$37,INDEX('2026'!$A:$AE,MATCH('Course Map'!D37,'2026'!$A:$A,0),4))),"Yes","No")))</f>
        <v/>
      </c>
      <c r="L37" s="138"/>
      <c r="M37" s="6"/>
    </row>
    <row r="38" spans="1:13" ht="17.149999999999999" customHeight="1" x14ac:dyDescent="0.25">
      <c r="A38" s="7"/>
      <c r="B38" s="121"/>
      <c r="C38" s="396"/>
      <c r="D38" s="338"/>
      <c r="E38" s="318" t="str">
        <f t="shared" ca="1" si="2"/>
        <v/>
      </c>
      <c r="F38" s="34" t="str">
        <f t="shared" ca="1" si="2"/>
        <v/>
      </c>
      <c r="G38" s="34" t="str">
        <f t="shared" ca="1" si="2"/>
        <v/>
      </c>
      <c r="H38" s="44" t="str">
        <f t="shared" ca="1" si="2"/>
        <v/>
      </c>
      <c r="I38" s="39" t="str">
        <f>IF(ISBLANK($D38),"",IF(AND($E38="-",$F38="-",$G38="-",$H38="-",IF(COUNTIF(D38,"AMU????"),0,1),IF(COUNTIF(D38,"FIT????"),0,1),IF(COUNTIF(D38,"MAT????"),0,1),COUNTIF('2026'!$A:$A,$D38)=1),"Yes","-"))</f>
        <v/>
      </c>
      <c r="J38" s="39" t="str">
        <f t="shared" si="1"/>
        <v/>
      </c>
      <c r="K38" s="78" t="str">
        <f>IF($J38="YES","refer to handbook",IF(ISBLANK(D38),"",IF(ISNUMBER(SEARCH($C$37,INDEX('2026'!$A:$AE,MATCH('Course Map'!D38,'2026'!$A:$A,0),4))),"Yes","No")))</f>
        <v/>
      </c>
      <c r="L38" s="138"/>
      <c r="M38" s="6"/>
    </row>
    <row r="39" spans="1:13" ht="17.149999999999999" customHeight="1" x14ac:dyDescent="0.25">
      <c r="A39" s="7"/>
      <c r="B39" s="121"/>
      <c r="C39" s="409" t="str">
        <f>IF($D$10&lt;&gt;"Select Intake Semester here",IF($D$10="February Intake",$D$8+2,IF($D$10="July Intake",$D$8+3,$D$8+3)),"-")</f>
        <v>-</v>
      </c>
      <c r="D39" s="342"/>
      <c r="E39" s="205" t="str">
        <f t="shared" ca="1" si="2"/>
        <v/>
      </c>
      <c r="F39" s="62" t="str">
        <f t="shared" ca="1" si="2"/>
        <v/>
      </c>
      <c r="G39" s="62" t="str">
        <f t="shared" ca="1" si="2"/>
        <v/>
      </c>
      <c r="H39" s="63" t="str">
        <f t="shared" ca="1" si="2"/>
        <v/>
      </c>
      <c r="I39" s="64" t="str">
        <f>IF(ISBLANK($D39),"",IF(AND($E39="-",$F39="-",$G39="-",$H39="-",IF(COUNTIF(D39,"AMU????"),0,1),IF(COUNTIF(D39,"FIT????"),0,1),IF(COUNTIF(D39,"MAT????"),0,1),COUNTIF('2026'!$A:$A,$D39)=1),"Yes","-"))</f>
        <v/>
      </c>
      <c r="J39" s="64" t="str">
        <f t="shared" si="1"/>
        <v/>
      </c>
      <c r="K39" s="206" t="str">
        <f>IF($J39="YES","refer to handbook",IF(ISBLANK(D39),"",IF(ISNUMBER(SEARCH($C$41,INDEX('2026'!$A:$AE,MATCH('Course Map'!D39,'2026'!$A:$A,0),4))),"Yes","No")))</f>
        <v/>
      </c>
      <c r="L39" s="154"/>
      <c r="M39" s="6"/>
    </row>
    <row r="40" spans="1:13" ht="17.149999999999999" customHeight="1" x14ac:dyDescent="0.25">
      <c r="A40" s="7"/>
      <c r="B40" s="121"/>
      <c r="C40" s="398"/>
      <c r="D40" s="343"/>
      <c r="E40" s="144" t="str">
        <f t="shared" ca="1" si="2"/>
        <v/>
      </c>
      <c r="F40" s="31" t="str">
        <f t="shared" ca="1" si="2"/>
        <v/>
      </c>
      <c r="G40" s="31" t="str">
        <f t="shared" ca="1" si="2"/>
        <v/>
      </c>
      <c r="H40" s="41" t="str">
        <f t="shared" ca="1" si="2"/>
        <v/>
      </c>
      <c r="I40" s="36" t="str">
        <f>IF(ISBLANK($D40),"",IF(AND($E40="-",$F40="-",$G40="-",$H40="-",IF(COUNTIF(D40,"AMU????"),0,1),IF(COUNTIF(D40,"FIT????"),0,1),IF(COUNTIF(D40,"MAT????"),0,1),COUNTIF('2026'!$A:$A,$D40)=1),"Yes","-"))</f>
        <v/>
      </c>
      <c r="J40" s="36" t="str">
        <f t="shared" si="1"/>
        <v/>
      </c>
      <c r="K40" s="207" t="str">
        <f>IF($J40="YES","refer to handbook",IF(ISBLANK(D40),"",IF(ISNUMBER(SEARCH($C$41,INDEX('2026'!$A:$AE,MATCH('Course Map'!D40,'2026'!$A:$A,0),4))),"Yes","No")))</f>
        <v/>
      </c>
      <c r="L40" s="154"/>
      <c r="M40" s="6"/>
    </row>
    <row r="41" spans="1:13" ht="17.149999999999999" customHeight="1" x14ac:dyDescent="0.25">
      <c r="A41" s="7"/>
      <c r="B41" s="121"/>
      <c r="C41" s="382" t="str">
        <f>IF($D$10&lt;&gt;"Select Intake Semester here",IF($D$10="February Intake","Semester 2",IF($D$10="July Intake","Semester 1","Semester 1")),"Please select semester")</f>
        <v>Please select semester</v>
      </c>
      <c r="D41" s="343"/>
      <c r="E41" s="144" t="str">
        <f t="shared" ca="1" si="2"/>
        <v/>
      </c>
      <c r="F41" s="31" t="str">
        <f t="shared" ca="1" si="2"/>
        <v/>
      </c>
      <c r="G41" s="31" t="str">
        <f t="shared" ca="1" si="2"/>
        <v/>
      </c>
      <c r="H41" s="41" t="str">
        <f t="shared" ca="1" si="2"/>
        <v/>
      </c>
      <c r="I41" s="36" t="str">
        <f>IF(ISBLANK($D41),"",IF(AND($E41="-",$F41="-",$G41="-",$H41="-",IF(COUNTIF(D41,"AMU????"),0,1),IF(COUNTIF(D41,"FIT????"),0,1),IF(COUNTIF(D41,"MAT????"),0,1),COUNTIF('2026'!$A:$A,$D41)=1),"Yes","-"))</f>
        <v/>
      </c>
      <c r="J41" s="36" t="str">
        <f t="shared" si="1"/>
        <v/>
      </c>
      <c r="K41" s="207" t="str">
        <f>IF($J41="YES","refer to handbook",IF(ISBLANK(D41),"",IF(ISNUMBER(SEARCH($C$41,INDEX('2026'!$A:$AE,MATCH('Course Map'!D41,'2026'!$A:$A,0),4))),"Yes","No")))</f>
        <v/>
      </c>
      <c r="L41" s="154"/>
      <c r="M41" s="6"/>
    </row>
    <row r="42" spans="1:13" ht="17.149999999999999" customHeight="1" x14ac:dyDescent="0.25">
      <c r="A42" s="7"/>
      <c r="B42" s="121"/>
      <c r="C42" s="417"/>
      <c r="D42" s="338"/>
      <c r="E42" s="208" t="str">
        <f t="shared" ca="1" si="2"/>
        <v/>
      </c>
      <c r="F42" s="65" t="str">
        <f t="shared" ca="1" si="2"/>
        <v/>
      </c>
      <c r="G42" s="65" t="str">
        <f t="shared" ca="1" si="2"/>
        <v/>
      </c>
      <c r="H42" s="66" t="str">
        <f t="shared" ca="1" si="2"/>
        <v/>
      </c>
      <c r="I42" s="67" t="str">
        <f>IF(ISBLANK($D42),"",IF(AND($E42="-",$F42="-",$G42="-",$H42="-",IF(COUNTIF(D42,"AMU????"),0,1),IF(COUNTIF(D42,"FIT????"),0,1),IF(COUNTIF(D42,"MAT????"),0,1),COUNTIF('2026'!$A:$A,$D42)=1),"Yes","-"))</f>
        <v/>
      </c>
      <c r="J42" s="67" t="str">
        <f t="shared" si="1"/>
        <v/>
      </c>
      <c r="K42" s="209" t="str">
        <f>IF($J42="YES","refer to handbook",IF(ISBLANK(D42),"",IF(ISNUMBER(SEARCH($C$41,INDEX('2026'!$A:$AE,MATCH('Course Map'!D42,'2026'!$A:$A,0),4))),"Yes","No")))</f>
        <v/>
      </c>
      <c r="L42" s="154"/>
      <c r="M42" s="6"/>
    </row>
    <row r="43" spans="1:13" ht="12.75" customHeight="1" x14ac:dyDescent="0.25">
      <c r="A43" s="7"/>
      <c r="B43" s="121"/>
      <c r="C43" s="222" t="s">
        <v>250</v>
      </c>
      <c r="D43" s="313"/>
      <c r="E43" s="3"/>
      <c r="F43" s="3"/>
      <c r="G43" s="3"/>
      <c r="H43" s="3"/>
      <c r="I43" s="3"/>
      <c r="J43" s="3"/>
      <c r="K43" s="12"/>
      <c r="L43" s="138"/>
      <c r="M43" s="6"/>
    </row>
    <row r="44" spans="1:13" ht="17.149999999999999" customHeight="1" x14ac:dyDescent="0.25">
      <c r="A44" s="7"/>
      <c r="B44" s="117"/>
      <c r="C44" s="167" t="s">
        <v>302</v>
      </c>
      <c r="D44" s="342"/>
      <c r="E44" s="30" t="str">
        <f t="shared" ref="E44:H55" ca="1" si="3">IFERROR(
   IF($D44="","",
      INDEX(
         INDIRECT("'"&amp;$D$8&amp;"'!A:AE"),
         MATCH($D44, INDIRECT("'"&amp;$D$8&amp;"'!A:A"), 0),
         MATCH(E$18, INDIRECT("'"&amp;$D$8&amp;"'!1:1"), 0)
      )
   ),
"-")</f>
        <v/>
      </c>
      <c r="F44" s="30" t="str">
        <f t="shared" ca="1" si="3"/>
        <v/>
      </c>
      <c r="G44" s="30" t="str">
        <f t="shared" ca="1" si="3"/>
        <v/>
      </c>
      <c r="H44" s="40" t="str">
        <f t="shared" ca="1" si="3"/>
        <v/>
      </c>
      <c r="I44" s="35" t="str">
        <f>IF(ISBLANK($D44),"",IF(AND($E44="-",$F44="-",$G44="-",$H44="-",IF(COUNTIF(D44,"AMU????"),0,1),IF(COUNTIF(D44,"FIT????"),0,1),IF(COUNTIF(D44,"MAT????"),0,1),COUNTIF('2026'!$A:$A,$D44)=1),"Yes","-"))</f>
        <v/>
      </c>
      <c r="J44" s="35" t="str">
        <f t="shared" ref="J44:J55" si="4">IF(ISBLANK($D44),"",IF(AND($E44="-",$F44="-",$G44="-",$H44="-",$I44="-"),"Yes","-"))</f>
        <v/>
      </c>
      <c r="K44" s="79" t="str">
        <f>IF($J44="YES","refer to handbook",IF(ISBLANK(D44),"",IF(ISNUMBER(SEARCH($C$45,INDEX('2026'!$A:$AE,MATCH('Course Map'!D44,'2026'!$A:$A,0),4))),"Yes","No")))</f>
        <v/>
      </c>
      <c r="L44" s="138"/>
      <c r="M44" s="6"/>
    </row>
    <row r="45" spans="1:13" ht="17.149999999999999" customHeight="1" x14ac:dyDescent="0.25">
      <c r="A45" s="7"/>
      <c r="B45" s="117"/>
      <c r="C45" s="168" t="s">
        <v>651</v>
      </c>
      <c r="D45" s="70"/>
      <c r="E45" s="32" t="str">
        <f t="shared" ca="1" si="3"/>
        <v/>
      </c>
      <c r="F45" s="32" t="str">
        <f t="shared" ca="1" si="3"/>
        <v/>
      </c>
      <c r="G45" s="32" t="str">
        <f t="shared" ca="1" si="3"/>
        <v/>
      </c>
      <c r="H45" s="42" t="str">
        <f t="shared" ca="1" si="3"/>
        <v/>
      </c>
      <c r="I45" s="37" t="str">
        <f>IF(ISBLANK($D45),"",IF(AND($E45="-",$F45="-",$G45="-",$H45="-",IF(COUNTIF(D45,"AMU????"),0,1),IF(COUNTIF(D45,"FIT????"),0,1),IF(COUNTIF(D45,"MAT????"),0,1),COUNTIF('2026'!$A:$A,$D45)=1),"Yes","-"))</f>
        <v/>
      </c>
      <c r="J45" s="37" t="str">
        <f t="shared" si="4"/>
        <v/>
      </c>
      <c r="K45" s="76" t="str">
        <f>IF($J45="YES","refer to handbook",IF(ISBLANK(D45),"",IF(ISNUMBER(SEARCH($C$45,INDEX('2026'!$A:$AE,MATCH('Course Map'!D45,'2026'!$A:$A,0),4))),"Yes","No")))</f>
        <v/>
      </c>
      <c r="L45" s="138"/>
      <c r="M45" s="6"/>
    </row>
    <row r="46" spans="1:13" ht="17.149999999999999" customHeight="1" x14ac:dyDescent="0.25">
      <c r="A46" s="7"/>
      <c r="B46" s="117"/>
      <c r="C46" s="169" t="s">
        <v>302</v>
      </c>
      <c r="D46" s="71"/>
      <c r="E46" s="33" t="str">
        <f t="shared" ca="1" si="3"/>
        <v/>
      </c>
      <c r="F46" s="33" t="str">
        <f t="shared" ca="1" si="3"/>
        <v/>
      </c>
      <c r="G46" s="33" t="str">
        <f t="shared" ca="1" si="3"/>
        <v/>
      </c>
      <c r="H46" s="43" t="str">
        <f t="shared" ca="1" si="3"/>
        <v/>
      </c>
      <c r="I46" s="38" t="str">
        <f>IF(ISBLANK($D46),"",IF(AND($E46="-",$F46="-",$G46="-",$H46="-",IF(COUNTIF(D46,"AMU????"),0,1),IF(COUNTIF(D46,"FIT????"),0,1),IF(COUNTIF(D46,"MAT????"),0,1),COUNTIF('2026'!$A:$A,$D46)=1),"Yes","-"))</f>
        <v/>
      </c>
      <c r="J46" s="38" t="str">
        <f t="shared" si="4"/>
        <v/>
      </c>
      <c r="K46" s="77" t="str">
        <f>IF($J46="YES","refer to handbook",IF(ISBLANK(D46),"",IF(ISNUMBER(SEARCH($C$47,INDEX('2026'!$A:$AE,MATCH('Course Map'!D46,'2026'!$A:$A,0),4))),"Yes","No")))</f>
        <v/>
      </c>
      <c r="L46" s="138"/>
      <c r="M46" s="6"/>
    </row>
    <row r="47" spans="1:13" ht="17.149999999999999" customHeight="1" x14ac:dyDescent="0.25">
      <c r="A47" s="7"/>
      <c r="B47" s="117"/>
      <c r="C47" s="170" t="s">
        <v>651</v>
      </c>
      <c r="D47" s="71"/>
      <c r="E47" s="32" t="str">
        <f t="shared" ca="1" si="3"/>
        <v/>
      </c>
      <c r="F47" s="32" t="str">
        <f t="shared" ca="1" si="3"/>
        <v/>
      </c>
      <c r="G47" s="32" t="str">
        <f t="shared" ca="1" si="3"/>
        <v/>
      </c>
      <c r="H47" s="42" t="str">
        <f t="shared" ca="1" si="3"/>
        <v/>
      </c>
      <c r="I47" s="37" t="str">
        <f>IF(ISBLANK($D47),"",IF(AND($E47="-",$F47="-",$G47="-",$H47="-",IF(COUNTIF(D47,"AMU????"),0,1),IF(COUNTIF(D47,"FIT????"),0,1),IF(COUNTIF(D47,"MAT????"),0,1),COUNTIF('2026'!$A:$A,$D47)=1),"Yes","-"))</f>
        <v/>
      </c>
      <c r="J47" s="37" t="str">
        <f t="shared" si="4"/>
        <v/>
      </c>
      <c r="K47" s="76" t="str">
        <f>IF($J47="YES","refer to handbook",IF(ISBLANK(D47),"",IF(ISNUMBER(SEARCH($C$47,INDEX('2026'!$A:$AE,MATCH('Course Map'!D47,'2026'!$A:$A,0),4))),"Yes","No")))</f>
        <v/>
      </c>
      <c r="L47" s="138"/>
      <c r="M47" s="6"/>
    </row>
    <row r="48" spans="1:13" ht="17.149999999999999" customHeight="1" x14ac:dyDescent="0.25">
      <c r="A48" s="7"/>
      <c r="B48" s="121"/>
      <c r="C48" s="412" t="s">
        <v>302</v>
      </c>
      <c r="D48" s="72"/>
      <c r="E48" s="62" t="str">
        <f t="shared" ca="1" si="3"/>
        <v/>
      </c>
      <c r="F48" s="62" t="str">
        <f t="shared" ca="1" si="3"/>
        <v/>
      </c>
      <c r="G48" s="62" t="str">
        <f t="shared" ca="1" si="3"/>
        <v/>
      </c>
      <c r="H48" s="63" t="str">
        <f t="shared" ca="1" si="3"/>
        <v/>
      </c>
      <c r="I48" s="35" t="str">
        <f>IF(ISBLANK($D48),"",IF(AND($E48="-",$F48="-",$G48="-",$H48="-",IF(COUNTIF(D48,"AMU????"),0,1),IF(COUNTIF(D48,"FIT????"),0,1),IF(COUNTIF(D48,"MAT????"),0,1),COUNTIF('2026'!$A:$A,$D48)=1),"Yes","-"))</f>
        <v/>
      </c>
      <c r="J48" s="64" t="str">
        <f t="shared" si="4"/>
        <v/>
      </c>
      <c r="K48" s="79" t="str">
        <f>IF($J48="YES","refer to handbook",IF(ISBLANK(D48),"",IF(ISNUMBER(SEARCH(C50,INDEX('2026'!$A:$AE,MATCH('Course Map'!D48,'2026'!$A:$A,0),4))),"Yes","No")))</f>
        <v/>
      </c>
      <c r="L48" s="138"/>
      <c r="M48" s="6"/>
    </row>
    <row r="49" spans="1:13" ht="17.149999999999999" customHeight="1" x14ac:dyDescent="0.25">
      <c r="A49" s="7"/>
      <c r="B49" s="121"/>
      <c r="C49" s="412"/>
      <c r="D49" s="71"/>
      <c r="E49" s="31" t="str">
        <f t="shared" ca="1" si="3"/>
        <v/>
      </c>
      <c r="F49" s="31" t="str">
        <f t="shared" ca="1" si="3"/>
        <v/>
      </c>
      <c r="G49" s="31" t="str">
        <f t="shared" ca="1" si="3"/>
        <v/>
      </c>
      <c r="H49" s="41" t="str">
        <f t="shared" ca="1" si="3"/>
        <v/>
      </c>
      <c r="I49" s="36" t="str">
        <f>IF(ISBLANK($D49),"",IF(AND($E49="-",$F49="-",$G49="-",$H49="-",IF(COUNTIF(D49,"AMU????"),0,1),IF(COUNTIF(D49,"FIT????"),0,1),IF(COUNTIF(D49,"MAT????"),0,1),COUNTIF('2026'!$A:$A,$D49)=1),"Yes","-"))</f>
        <v/>
      </c>
      <c r="J49" s="36" t="str">
        <f t="shared" si="4"/>
        <v/>
      </c>
      <c r="K49" s="75" t="str">
        <f>IF($J49="YES","refer to handbook",IF(ISBLANK(D49),"",IF(ISNUMBER(SEARCH(C50,INDEX('2026'!$A:$AE,MATCH('Course Map'!D49,'2026'!$A:$A,0),4))),"Yes","No")))</f>
        <v/>
      </c>
      <c r="L49" s="138"/>
      <c r="M49" s="6"/>
    </row>
    <row r="50" spans="1:13" ht="17.149999999999999" customHeight="1" x14ac:dyDescent="0.25">
      <c r="A50" s="7"/>
      <c r="B50" s="121"/>
      <c r="C50" s="413" t="s">
        <v>650</v>
      </c>
      <c r="D50" s="71"/>
      <c r="E50" s="31" t="str">
        <f t="shared" ca="1" si="3"/>
        <v/>
      </c>
      <c r="F50" s="31" t="str">
        <f t="shared" ca="1" si="3"/>
        <v/>
      </c>
      <c r="G50" s="31" t="str">
        <f t="shared" ca="1" si="3"/>
        <v/>
      </c>
      <c r="H50" s="41" t="str">
        <f t="shared" ca="1" si="3"/>
        <v/>
      </c>
      <c r="I50" s="36" t="str">
        <f>IF(ISBLANK($D50),"",IF(AND($E50="-",$F50="-",$G50="-",$H50="-",IF(COUNTIF(D50,"AMU????"),0,1),IF(COUNTIF(D50,"FIT????"),0,1),IF(COUNTIF(D50,"MAT????"),0,1),COUNTIF('2026'!$A:$A,$D50)=1),"Yes","-"))</f>
        <v/>
      </c>
      <c r="J50" s="36" t="str">
        <f t="shared" si="4"/>
        <v/>
      </c>
      <c r="K50" s="75" t="str">
        <f>IF($J50="YES","refer to handbook",IF(ISBLANK(D50),"",IF(ISNUMBER(SEARCH(C50,INDEX('2026'!$A:$AE,MATCH('Course Map'!D50,'2026'!$A:$A,0),4))),"Yes","No")))</f>
        <v/>
      </c>
      <c r="L50" s="138"/>
      <c r="M50" s="6"/>
    </row>
    <row r="51" spans="1:13" ht="17.149999999999999" customHeight="1" x14ac:dyDescent="0.25">
      <c r="A51" s="7"/>
      <c r="B51" s="121"/>
      <c r="C51" s="414"/>
      <c r="D51" s="71"/>
      <c r="E51" s="32" t="str">
        <f t="shared" ca="1" si="3"/>
        <v/>
      </c>
      <c r="F51" s="32" t="str">
        <f t="shared" ca="1" si="3"/>
        <v/>
      </c>
      <c r="G51" s="32" t="str">
        <f t="shared" ca="1" si="3"/>
        <v/>
      </c>
      <c r="H51" s="42" t="str">
        <f t="shared" ca="1" si="3"/>
        <v/>
      </c>
      <c r="I51" s="37" t="str">
        <f>IF(ISBLANK($D51),"",IF(AND($E51="-",$F51="-",$G51="-",$H51="-",IF(COUNTIF(D51,"AMU????"),0,1),IF(COUNTIF(D51,"FIT????"),0,1),IF(COUNTIF(D51,"MAT????"),0,1),COUNTIF('2026'!$A:$A,$D51)=1),"Yes","-"))</f>
        <v/>
      </c>
      <c r="J51" s="37" t="str">
        <f t="shared" si="4"/>
        <v/>
      </c>
      <c r="K51" s="76" t="str">
        <f>IF($J51="YES","refer to handbook",IF(ISBLANK(D51),"",IF(ISNUMBER(SEARCH(C50,INDEX('2026'!$A:$AE,MATCH('Course Map'!D51,'2026'!$A:$A,0),4))),"Yes","No")))</f>
        <v/>
      </c>
      <c r="L51" s="138"/>
      <c r="M51" s="6"/>
    </row>
    <row r="52" spans="1:13" ht="17.149999999999999" customHeight="1" x14ac:dyDescent="0.25">
      <c r="A52" s="7"/>
      <c r="B52" s="121"/>
      <c r="C52" s="380" t="s">
        <v>302</v>
      </c>
      <c r="D52" s="68"/>
      <c r="E52" s="30" t="str">
        <f t="shared" ca="1" si="3"/>
        <v/>
      </c>
      <c r="F52" s="30" t="str">
        <f t="shared" ca="1" si="3"/>
        <v/>
      </c>
      <c r="G52" s="30" t="str">
        <f t="shared" ca="1" si="3"/>
        <v/>
      </c>
      <c r="H52" s="40" t="str">
        <f t="shared" ca="1" si="3"/>
        <v/>
      </c>
      <c r="I52" s="35" t="str">
        <f>IF(ISBLANK($D52),"",IF(AND($E52="-",$F52="-",$G52="-",$H52="-",IF(COUNTIF(D52,"AMU????"),0,1),IF(COUNTIF(D52,"FIT????"),0,1),IF(COUNTIF(D52,"MAT????"),0,1),COUNTIF('2026'!$A:$A,$D52)=1),"Yes","-"))</f>
        <v/>
      </c>
      <c r="J52" s="35" t="str">
        <f t="shared" si="4"/>
        <v/>
      </c>
      <c r="K52" s="74" t="str">
        <f>IF($J52="YES","refer to handbook",IF(ISBLANK(D52),"",IF(ISNUMBER(SEARCH(C54,INDEX('2026'!$A:$AE,MATCH('Course Map'!D52,'2026'!$A:$A,0),4))),"Yes","No")))</f>
        <v/>
      </c>
      <c r="L52" s="138"/>
      <c r="M52" s="6"/>
    </row>
    <row r="53" spans="1:13" ht="17.149999999999999" customHeight="1" x14ac:dyDescent="0.25">
      <c r="A53" s="7"/>
      <c r="B53" s="121"/>
      <c r="C53" s="381"/>
      <c r="D53" s="69"/>
      <c r="E53" s="31" t="str">
        <f t="shared" ca="1" si="3"/>
        <v/>
      </c>
      <c r="F53" s="31" t="str">
        <f t="shared" ca="1" si="3"/>
        <v/>
      </c>
      <c r="G53" s="31" t="str">
        <f t="shared" ca="1" si="3"/>
        <v/>
      </c>
      <c r="H53" s="41" t="str">
        <f t="shared" ca="1" si="3"/>
        <v/>
      </c>
      <c r="I53" s="36" t="str">
        <f>IF(ISBLANK($D53),"",IF(AND($E53="-",$F53="-",$G53="-",$H53="-",IF(COUNTIF(D53,"AMU????"),0,1),IF(COUNTIF(D53,"FIT????"),0,1),IF(COUNTIF(D53,"MAT????"),0,1),COUNTIF('2026'!$A:$A,$D53)=1),"Yes","-"))</f>
        <v/>
      </c>
      <c r="J53" s="36" t="str">
        <f t="shared" si="4"/>
        <v/>
      </c>
      <c r="K53" s="75" t="str">
        <f>IF($J53="YES","refer to handbook",IF(ISBLANK(D53),"",IF(ISNUMBER(SEARCH(C54,INDEX('2026'!$A:$AE,MATCH('Course Map'!D53,'2026'!$A:$A,0),4))),"Yes","No")))</f>
        <v/>
      </c>
      <c r="L53" s="138"/>
      <c r="M53" s="6"/>
    </row>
    <row r="54" spans="1:13" ht="17.149999999999999" customHeight="1" x14ac:dyDescent="0.25">
      <c r="A54" s="7"/>
      <c r="B54" s="121"/>
      <c r="C54" s="410" t="s">
        <v>650</v>
      </c>
      <c r="D54" s="69"/>
      <c r="E54" s="31" t="str">
        <f t="shared" ca="1" si="3"/>
        <v/>
      </c>
      <c r="F54" s="31" t="str">
        <f t="shared" ca="1" si="3"/>
        <v/>
      </c>
      <c r="G54" s="31" t="str">
        <f t="shared" ca="1" si="3"/>
        <v/>
      </c>
      <c r="H54" s="41" t="str">
        <f t="shared" ca="1" si="3"/>
        <v/>
      </c>
      <c r="I54" s="36" t="str">
        <f>IF(ISBLANK($D54),"",IF(AND($E54="-",$F54="-",$G54="-",$H54="-",IF(COUNTIF(D54,"AMU????"),0,1),IF(COUNTIF(D54,"FIT????"),0,1),IF(COUNTIF(D54,"MAT????"),0,1),COUNTIF('2026'!$A:$A,$D54)=1),"Yes","-"))</f>
        <v/>
      </c>
      <c r="J54" s="36" t="str">
        <f t="shared" si="4"/>
        <v/>
      </c>
      <c r="K54" s="75" t="str">
        <f>IF($J54="YES","refer to handbook",IF(ISBLANK(D54),"",IF(ISNUMBER(SEARCH(C54,INDEX('2026'!$A:$AE,MATCH('Course Map'!D54,'2026'!$A:$A,0),4))),"Yes","No")))</f>
        <v/>
      </c>
      <c r="L54" s="138"/>
      <c r="M54" s="6"/>
    </row>
    <row r="55" spans="1:13" ht="17.149999999999999" customHeight="1" x14ac:dyDescent="0.25">
      <c r="A55" s="7"/>
      <c r="B55" s="121"/>
      <c r="C55" s="411"/>
      <c r="D55" s="73"/>
      <c r="E55" s="65" t="str">
        <f t="shared" ca="1" si="3"/>
        <v/>
      </c>
      <c r="F55" s="65" t="str">
        <f t="shared" ca="1" si="3"/>
        <v/>
      </c>
      <c r="G55" s="65" t="str">
        <f t="shared" ca="1" si="3"/>
        <v/>
      </c>
      <c r="H55" s="66" t="str">
        <f t="shared" ca="1" si="3"/>
        <v/>
      </c>
      <c r="I55" s="37" t="str">
        <f>IF(ISBLANK($D55),"",IF(AND($E55="-",$F55="-",$G55="-",$H55="-",IF(COUNTIF(D55,"AMU????"),0,1),IF(COUNTIF(D55,"FIT????"),0,1),IF(COUNTIF(D55,"MAT????"),0,1),COUNTIF('2026'!$A:$A,$D55)=1),"Yes","-"))</f>
        <v/>
      </c>
      <c r="J55" s="67" t="str">
        <f t="shared" si="4"/>
        <v/>
      </c>
      <c r="K55" s="80" t="str">
        <f>IF($J55="YES","refer to handbook",IF(ISBLANK(D55),"",IF(ISNUMBER(SEARCH(C54,INDEX('2026'!$A:$AE,MATCH('Course Map'!D55,'2026'!$A:$A,0),4))),"Yes","No")))</f>
        <v/>
      </c>
      <c r="L55" s="138"/>
      <c r="M55" s="6"/>
    </row>
    <row r="56" spans="1:13" ht="7.5" customHeight="1" x14ac:dyDescent="0.25">
      <c r="A56" s="7"/>
      <c r="B56" s="121"/>
      <c r="C56" s="248"/>
      <c r="D56" s="249"/>
      <c r="E56" s="240"/>
      <c r="F56" s="250"/>
      <c r="G56" s="251"/>
      <c r="H56" s="240"/>
      <c r="I56" s="252"/>
      <c r="J56" s="253"/>
      <c r="K56" s="254"/>
      <c r="L56" s="138"/>
      <c r="M56" s="6"/>
    </row>
    <row r="57" spans="1:13" ht="17.149999999999999" customHeight="1" x14ac:dyDescent="0.25">
      <c r="A57" s="7"/>
      <c r="B57" s="117"/>
      <c r="C57" s="335" t="s">
        <v>573</v>
      </c>
      <c r="D57" s="335" t="s">
        <v>298</v>
      </c>
      <c r="E57" s="335" t="s">
        <v>574</v>
      </c>
      <c r="F57" s="241" t="s">
        <v>575</v>
      </c>
      <c r="G57" s="241" t="s">
        <v>206</v>
      </c>
      <c r="H57" s="241" t="s">
        <v>207</v>
      </c>
      <c r="I57" s="415"/>
      <c r="J57" s="416"/>
      <c r="K57" s="416"/>
      <c r="L57" s="246"/>
      <c r="M57" s="6"/>
    </row>
    <row r="58" spans="1:13" ht="17.149999999999999" customHeight="1" x14ac:dyDescent="0.25">
      <c r="A58" s="7"/>
      <c r="B58" s="121"/>
      <c r="C58" s="242" t="str">
        <f>IFERROR(IF(AND(CC!A47="Completed", CC!B47="Completed", 'Course Map'!J9&gt;=6, J6=24), "Completed", "Incomplete"), "No")</f>
        <v>Incomplete</v>
      </c>
      <c r="D58" s="243">
        <f>IFERROR(COUNTIFS(CC!C46:AA46, "Major*", CC!C47:AA47, "&lt;&gt;No"), "")</f>
        <v>0</v>
      </c>
      <c r="E58" s="242">
        <f>IF(AND($D8&lt;=2026,OR(
    AND(ISNUMBER(MATCH("BFM", G58:H58, 0)), ISNUMBER(MATCH("FT", G58:H58, 0))),
    AND(ISNUMBER(MATCH("SM", G58:H58, 0)), ISNUMBER(MATCH("DM", G58:H58, 0))),
    AND(ISNUMBER(MATCH("BA", G58:H58, 0)), ISNUMBER(MATCH("EBS", G58:H58, 0))),
    AND(ISNUMBER(MATCH("BLT", G58:H58, 0)), ISNUMBER(MATCH("STNY", G58:H58, 0)))
)), "Check Minor", IFERROR(COUNTIFS(CC!C46:AA46, "Minor*", CC!C47:AA47, "&lt;&gt;No"), ""))</f>
        <v>0</v>
      </c>
      <c r="F58" s="244" t="str">
        <f t="array" ref="F58">IFERROR(INDEX(CC!C47:N47, SMALL(IF(CC!C47:N47&lt;&gt;"No", COLUMN(CC!C47:N47)-COLUMN(CC!C47)+1), COLUMN(A1))), "-")</f>
        <v>-</v>
      </c>
      <c r="G58" s="244" t="str">
        <f t="array" ref="G58">IFERROR(INDEX(CC!O47:AA47, SMALL(IF(CC!O47:AA47&lt;&gt;"No", COLUMN(CC!O47:AA47)-COLUMN(CC!O47)+1), COLUMN(A1))), "-")</f>
        <v>-</v>
      </c>
      <c r="H58" s="244" t="str">
        <f t="array" ref="H58">IFERROR(INDEX(CC!O47:AA47, SMALL(IF(CC!O47:AA47&lt;&gt;"No", COLUMN(CC!O47:AA47)-COLUMN(CC!O47)+1), COLUMN(B1))), "-")</f>
        <v>-</v>
      </c>
      <c r="I58" s="415"/>
      <c r="J58" s="416"/>
      <c r="K58" s="416"/>
      <c r="L58" s="118"/>
      <c r="M58" s="6"/>
    </row>
    <row r="59" spans="1:13" ht="17.149999999999999" customHeight="1" x14ac:dyDescent="0.25">
      <c r="A59" s="7"/>
      <c r="B59" s="121"/>
      <c r="C59" s="330" t="s">
        <v>576</v>
      </c>
      <c r="D59" s="334"/>
      <c r="E59" s="331"/>
      <c r="F59" s="247"/>
      <c r="G59" s="247"/>
      <c r="H59" s="332"/>
      <c r="I59" s="336"/>
      <c r="J59" s="333"/>
      <c r="K59" s="333"/>
      <c r="L59" s="329"/>
      <c r="M59" s="6"/>
    </row>
    <row r="60" spans="1:13" ht="12.75" customHeight="1" x14ac:dyDescent="0.25">
      <c r="A60" s="7"/>
      <c r="B60" s="121"/>
      <c r="C60" s="223" t="s">
        <v>12</v>
      </c>
      <c r="D60" s="3"/>
      <c r="E60" s="3"/>
      <c r="F60" s="3"/>
      <c r="G60" s="3"/>
      <c r="H60" s="3"/>
      <c r="I60" s="3"/>
      <c r="J60" s="3"/>
      <c r="K60" s="12"/>
      <c r="L60" s="138"/>
      <c r="M60" s="6"/>
    </row>
    <row r="61" spans="1:13" ht="20.25" customHeight="1" x14ac:dyDescent="0.25">
      <c r="A61" s="7"/>
      <c r="B61" s="121"/>
      <c r="C61" s="400"/>
      <c r="D61" s="401"/>
      <c r="E61" s="401"/>
      <c r="F61" s="401"/>
      <c r="G61" s="401"/>
      <c r="H61" s="401"/>
      <c r="I61" s="401"/>
      <c r="J61" s="401"/>
      <c r="K61" s="402"/>
      <c r="L61" s="138"/>
      <c r="M61" s="6"/>
    </row>
    <row r="62" spans="1:13" ht="20.25" customHeight="1" x14ac:dyDescent="0.25">
      <c r="A62" s="7"/>
      <c r="B62" s="121"/>
      <c r="C62" s="403"/>
      <c r="D62" s="404"/>
      <c r="E62" s="404"/>
      <c r="F62" s="404"/>
      <c r="G62" s="404"/>
      <c r="H62" s="404"/>
      <c r="I62" s="404"/>
      <c r="J62" s="404"/>
      <c r="K62" s="405"/>
      <c r="L62" s="138"/>
      <c r="M62" s="6"/>
    </row>
    <row r="63" spans="1:13" ht="20.25" customHeight="1" x14ac:dyDescent="0.25">
      <c r="A63" s="7"/>
      <c r="B63" s="121"/>
      <c r="C63" s="403"/>
      <c r="D63" s="404"/>
      <c r="E63" s="404"/>
      <c r="F63" s="404"/>
      <c r="G63" s="404"/>
      <c r="H63" s="404"/>
      <c r="I63" s="404"/>
      <c r="J63" s="404"/>
      <c r="K63" s="405"/>
      <c r="L63" s="138"/>
      <c r="M63" s="6"/>
    </row>
    <row r="64" spans="1:13" ht="20.25" customHeight="1" x14ac:dyDescent="0.25">
      <c r="A64" s="7"/>
      <c r="B64" s="121"/>
      <c r="C64" s="403"/>
      <c r="D64" s="404"/>
      <c r="E64" s="404"/>
      <c r="F64" s="404"/>
      <c r="G64" s="404"/>
      <c r="H64" s="404"/>
      <c r="I64" s="404"/>
      <c r="J64" s="404"/>
      <c r="K64" s="405"/>
      <c r="L64" s="138"/>
      <c r="M64" s="6"/>
    </row>
    <row r="65" spans="1:13" ht="6.75" customHeight="1" x14ac:dyDescent="0.25">
      <c r="A65" s="7"/>
      <c r="B65" s="121"/>
      <c r="C65" s="406"/>
      <c r="D65" s="407"/>
      <c r="E65" s="407"/>
      <c r="F65" s="407"/>
      <c r="G65" s="407"/>
      <c r="H65" s="407"/>
      <c r="I65" s="407"/>
      <c r="J65" s="407"/>
      <c r="K65" s="408"/>
      <c r="L65" s="138"/>
      <c r="M65" s="6"/>
    </row>
    <row r="66" spans="1:13" s="10" customFormat="1" ht="13.5" customHeight="1" x14ac:dyDescent="0.25">
      <c r="A66" s="7"/>
      <c r="B66" s="130"/>
      <c r="C66" s="229"/>
      <c r="D66" s="230"/>
      <c r="E66" s="230"/>
      <c r="F66" s="230"/>
      <c r="G66" s="230"/>
      <c r="H66" s="230"/>
      <c r="I66" s="230"/>
      <c r="J66" s="230"/>
      <c r="K66" s="231"/>
      <c r="L66" s="140"/>
      <c r="M66" s="6"/>
    </row>
    <row r="67" spans="1:13" ht="5.25" customHeight="1" x14ac:dyDescent="0.25">
      <c r="A67" s="9"/>
      <c r="B67" s="9"/>
      <c r="C67" s="9"/>
      <c r="D67" s="9"/>
      <c r="E67" s="9"/>
      <c r="F67" s="9"/>
      <c r="G67" s="9"/>
      <c r="H67" s="9"/>
      <c r="I67" s="9"/>
      <c r="J67" s="9"/>
      <c r="K67" s="9"/>
      <c r="L67" s="9"/>
      <c r="M67" s="9"/>
    </row>
  </sheetData>
  <sheetProtection algorithmName="SHA-512" hashValue="cWRRg5jnBVxssAWEe101LLRs7npLhxnK3lhSjTm0M/hR9ADgz+QOAVHoYhGDM2nUSZheZnQHLQjck0/FOLdB9Q==" saltValue="GP6ppS5pLwqRWwEsKT4gWg==" spinCount="100000" sheet="1" selectLockedCells="1"/>
  <mergeCells count="35">
    <mergeCell ref="C29:C30"/>
    <mergeCell ref="C27:C28"/>
    <mergeCell ref="C33:C34"/>
    <mergeCell ref="C35:C36"/>
    <mergeCell ref="C41:C42"/>
    <mergeCell ref="C61:K65"/>
    <mergeCell ref="C39:C40"/>
    <mergeCell ref="C31:C32"/>
    <mergeCell ref="C37:C38"/>
    <mergeCell ref="C54:C55"/>
    <mergeCell ref="C48:C49"/>
    <mergeCell ref="C50:C51"/>
    <mergeCell ref="I57:K58"/>
    <mergeCell ref="C3:K3"/>
    <mergeCell ref="I5:J5"/>
    <mergeCell ref="C52:C53"/>
    <mergeCell ref="C25:C26"/>
    <mergeCell ref="D10:E10"/>
    <mergeCell ref="D13:E13"/>
    <mergeCell ref="D12:E12"/>
    <mergeCell ref="D11:E11"/>
    <mergeCell ref="D14:E14"/>
    <mergeCell ref="C17:C18"/>
    <mergeCell ref="D17:D18"/>
    <mergeCell ref="C19:C20"/>
    <mergeCell ref="C21:C22"/>
    <mergeCell ref="C23:C24"/>
    <mergeCell ref="K17:K18"/>
    <mergeCell ref="D5:F5"/>
    <mergeCell ref="D7:F7"/>
    <mergeCell ref="D6:F6"/>
    <mergeCell ref="C4:K4"/>
    <mergeCell ref="H15:K15"/>
    <mergeCell ref="H14:K14"/>
    <mergeCell ref="D8:F8"/>
  </mergeCells>
  <conditionalFormatting sqref="C44:C56">
    <cfRule type="cellIs" dxfId="275" priority="46" operator="equal">
      <formula>"Select semester here"</formula>
    </cfRule>
    <cfRule type="cellIs" dxfId="274" priority="47" operator="equal">
      <formula>"Select Alt semester"</formula>
    </cfRule>
    <cfRule type="cellIs" dxfId="273" priority="49" operator="equal">
      <formula>"Select Year here"</formula>
    </cfRule>
    <cfRule type="cellIs" dxfId="272" priority="50" operator="equal">
      <formula>"-"</formula>
    </cfRule>
  </conditionalFormatting>
  <conditionalFormatting sqref="C57:C59">
    <cfRule type="duplicateValues" dxfId="271" priority="901"/>
  </conditionalFormatting>
  <conditionalFormatting sqref="C58:C59">
    <cfRule type="containsText" dxfId="270" priority="26" operator="containsText" text="Incomplete">
      <formula>NOT(ISERROR(SEARCH("Incomplete",C58)))</formula>
    </cfRule>
  </conditionalFormatting>
  <conditionalFormatting sqref="C14:D14">
    <cfRule type="expression" dxfId="269" priority="44">
      <formula>$D$11="A major + 1 minor"</formula>
    </cfRule>
  </conditionalFormatting>
  <conditionalFormatting sqref="C57:E57">
    <cfRule type="notContainsBlanks" dxfId="268" priority="27">
      <formula>LEN(TRIM(C57))&gt;0</formula>
    </cfRule>
  </conditionalFormatting>
  <conditionalFormatting sqref="D10">
    <cfRule type="cellIs" dxfId="267" priority="34" operator="equal">
      <formula>"Select Intake Semester here"</formula>
    </cfRule>
  </conditionalFormatting>
  <conditionalFormatting sqref="D11:D14">
    <cfRule type="cellIs" dxfId="266" priority="546" operator="equal">
      <formula>"-"</formula>
    </cfRule>
    <cfRule type="cellIs" dxfId="265" priority="894" operator="equal">
      <formula>"Select Major here"</formula>
    </cfRule>
    <cfRule type="cellIs" dxfId="264" priority="895" operator="equal">
      <formula>"Select Minor here"</formula>
    </cfRule>
  </conditionalFormatting>
  <conditionalFormatting sqref="D12">
    <cfRule type="expression" dxfId="263" priority="539">
      <formula>AND(D11="A major", OR(AND($D$8=2025, D12="Economics and strategy for business"), AND($D$8&lt;&gt;2025, D12="Applied economics")))</formula>
    </cfRule>
  </conditionalFormatting>
  <conditionalFormatting sqref="D12:D14">
    <cfRule type="duplicateValues" dxfId="262" priority="900"/>
  </conditionalFormatting>
  <conditionalFormatting sqref="D19:D55">
    <cfRule type="duplicateValues" dxfId="261" priority="4"/>
  </conditionalFormatting>
  <conditionalFormatting sqref="D58:D59">
    <cfRule type="containsText" dxfId="260" priority="25" operator="containsText" text="Check">
      <formula>NOT(ISERROR(SEARCH("Check",D58)))</formula>
    </cfRule>
  </conditionalFormatting>
  <conditionalFormatting sqref="D11:E11">
    <cfRule type="cellIs" dxfId="259" priority="33" operator="equal">
      <formula>"Select here"</formula>
    </cfRule>
  </conditionalFormatting>
  <conditionalFormatting sqref="D14:E14">
    <cfRule type="expression" dxfId="258" priority="9">
      <formula>AND($D$11="2 minors", OR(AND($D$8=2025, $D14="Economics and strategy for business"), AND($D$8&lt;&gt;2025, $D14="Applied economics")))</formula>
    </cfRule>
  </conditionalFormatting>
  <conditionalFormatting sqref="D8:F8">
    <cfRule type="containsText" dxfId="257" priority="5" operator="containsText" text="Select Year here">
      <formula>NOT(ISERROR(SEARCH("Select Year here",D8)))</formula>
    </cfRule>
  </conditionalFormatting>
  <conditionalFormatting sqref="E19:E55">
    <cfRule type="notContainsBlanks" dxfId="256" priority="902">
      <formula>LEN(TRIM(E19))&gt;0</formula>
    </cfRule>
  </conditionalFormatting>
  <conditionalFormatting sqref="E57">
    <cfRule type="notContainsBlanks" dxfId="255" priority="31">
      <formula>LEN(TRIM(E57))&gt;0</formula>
    </cfRule>
  </conditionalFormatting>
  <conditionalFormatting sqref="E58:E59">
    <cfRule type="containsText" dxfId="254" priority="24" operator="containsText" text="Check">
      <formula>NOT(ISERROR(SEARCH("Check",E58)))</formula>
    </cfRule>
  </conditionalFormatting>
  <conditionalFormatting sqref="F19:F57">
    <cfRule type="notContainsBlanks" dxfId="253" priority="903">
      <formula>LEN(TRIM(F19))&gt;0</formula>
    </cfRule>
  </conditionalFormatting>
  <conditionalFormatting sqref="F58:H59">
    <cfRule type="containsText" dxfId="252" priority="12" operator="containsText" text="STNY">
      <formula>NOT(ISERROR(SEARCH("STNY",F58)))</formula>
    </cfRule>
    <cfRule type="containsText" dxfId="251" priority="13" operator="containsText" text="DM">
      <formula>NOT(ISERROR(SEARCH("DM",F58)))</formula>
    </cfRule>
    <cfRule type="containsText" dxfId="250" priority="14" operator="containsText" text="FT">
      <formula>NOT(ISERROR(SEARCH("FT",F58)))</formula>
    </cfRule>
    <cfRule type="containsText" dxfId="249" priority="15" operator="containsText" text="SM">
      <formula>NOT(ISERROR(SEARCH("SM",F58)))</formula>
    </cfRule>
    <cfRule type="containsText" dxfId="248" priority="16" operator="containsText" text="MGMT">
      <formula>NOT(ISERROR(SEARCH("MGMT",F58)))</formula>
    </cfRule>
    <cfRule type="containsText" dxfId="247" priority="17" operator="containsText" text="IBM">
      <formula>NOT(ISERROR(SEARCH("IBM",F58)))</formula>
    </cfRule>
    <cfRule type="containsText" dxfId="246" priority="18" operator="containsText" text="EBS">
      <formula>NOT(ISERROR(SEARCH("EBS",F58)))</formula>
    </cfRule>
    <cfRule type="containsText" dxfId="245" priority="19" operator="containsText" text="BA">
      <formula>NOT(ISERROR(SEARCH("BA",F58)))</formula>
    </cfRule>
    <cfRule type="containsText" dxfId="244" priority="20" operator="containsText" text="BLT">
      <formula>NOT(ISERROR(SEARCH("BLT",F58)))</formula>
    </cfRule>
    <cfRule type="containsText" dxfId="243" priority="21" operator="containsText" text="BFM">
      <formula>NOT(ISERROR(SEARCH("BFM",F58)))</formula>
    </cfRule>
    <cfRule type="containsText" dxfId="242" priority="22" operator="containsText" text="AE">
      <formula>NOT(ISERROR(SEARCH("AE",F58)))</formula>
    </cfRule>
    <cfRule type="containsText" dxfId="241" priority="23" operator="containsText" text="ACCT">
      <formula>NOT(ISERROR(SEARCH("ACCT",F58)))</formula>
    </cfRule>
  </conditionalFormatting>
  <conditionalFormatting sqref="G8">
    <cfRule type="cellIs" dxfId="240" priority="6" operator="equal">
      <formula>"Select Year here"</formula>
    </cfRule>
  </conditionalFormatting>
  <conditionalFormatting sqref="G19:G57">
    <cfRule type="notContainsBlanks" dxfId="239" priority="904">
      <formula>LEN(TRIM(G19))&gt;0</formula>
    </cfRule>
  </conditionalFormatting>
  <conditionalFormatting sqref="H19:H57">
    <cfRule type="notContainsBlanks" dxfId="238" priority="905">
      <formula>LEN(TRIM(H19))&gt;0</formula>
    </cfRule>
  </conditionalFormatting>
  <conditionalFormatting sqref="I19:I55">
    <cfRule type="notContainsBlanks" dxfId="237" priority="906">
      <formula>LEN(TRIM(I19))&gt;0</formula>
    </cfRule>
  </conditionalFormatting>
  <conditionalFormatting sqref="J6">
    <cfRule type="cellIs" dxfId="236" priority="163" operator="notEqual">
      <formula>24</formula>
    </cfRule>
  </conditionalFormatting>
  <conditionalFormatting sqref="J7">
    <cfRule type="cellIs" dxfId="235" priority="161" operator="greaterThan">
      <formula>10</formula>
    </cfRule>
  </conditionalFormatting>
  <conditionalFormatting sqref="J9">
    <cfRule type="cellIs" dxfId="234" priority="88" operator="lessThan">
      <formula>6</formula>
    </cfRule>
  </conditionalFormatting>
  <conditionalFormatting sqref="J11">
    <cfRule type="cellIs" dxfId="233" priority="52" operator="notBetween">
      <formula>14</formula>
      <formula>15</formula>
    </cfRule>
  </conditionalFormatting>
  <conditionalFormatting sqref="J12">
    <cfRule type="expression" dxfId="232" priority="82">
      <formula>IF(J11=15,IF(J12&gt;=1,FALSE,TRUE),IF(J12&gt;1,FALSE,TRUE))</formula>
    </cfRule>
  </conditionalFormatting>
  <conditionalFormatting sqref="J19:J55">
    <cfRule type="notContainsBlanks" dxfId="231" priority="907">
      <formula>LEN(TRIM(J19))&gt;0</formula>
    </cfRule>
  </conditionalFormatting>
  <conditionalFormatting sqref="K19:K42 K44:K56">
    <cfRule type="containsText" dxfId="230" priority="83" operator="containsText" text="NO">
      <formula>NOT(ISERROR(SEARCH("NO",K19)))</formula>
    </cfRule>
  </conditionalFormatting>
  <conditionalFormatting sqref="D44">
    <cfRule type="duplicateValues" dxfId="229" priority="3"/>
  </conditionalFormatting>
  <conditionalFormatting sqref="D13">
    <cfRule type="expression" dxfId="228" priority="8">
      <formula>AND(OR($D$11="1 minor + free electives", $D$11="2 minors"), OR(AND($D$8=2025, $D13="Economics and strategy for business"), AND($D$8&lt;&gt;2025, $D13="Applied economics")))</formula>
    </cfRule>
  </conditionalFormatting>
  <printOptions horizontalCentered="1" verticalCentered="1"/>
  <pageMargins left="0.23622047244094491" right="0.23622047244094491" top="0.74803149606299213" bottom="0.74803149606299213" header="0.31496062992125984" footer="0.31496062992125984"/>
  <pageSetup paperSize="9" scale="69" orientation="portrait" r:id="rId1"/>
  <extLst>
    <ext xmlns:x14="http://schemas.microsoft.com/office/spreadsheetml/2009/9/main" uri="{78C0D931-6437-407d-A8EE-F0AAD7539E65}">
      <x14:conditionalFormattings>
        <x14:conditionalFormatting xmlns:xm="http://schemas.microsoft.com/office/excel/2006/main">
          <x14:cfRule type="expression" priority="2" id="{220AB465-CB5B-44CF-B477-45428AB0B002}">
            <xm:f>COUNTIF('Credit (Advanced Standing)'!$C$26:$C$41,D19)&gt;0</xm:f>
            <x14:dxf>
              <font>
                <color theme="0"/>
              </font>
              <fill>
                <patternFill>
                  <bgColor rgb="FFFF0000"/>
                </patternFill>
              </fill>
            </x14:dxf>
          </x14:cfRule>
          <xm:sqref>D19:D55</xm:sqref>
        </x14:conditionalFormatting>
        <x14:conditionalFormatting xmlns:xm="http://schemas.microsoft.com/office/excel/2006/main">
          <x14:cfRule type="expression" priority="85" id="{A4A94509-3D81-4399-AA93-5A3D535B2EE9}">
            <xm:f>$D$11=Lists!$B$3</xm:f>
            <x14:dxf>
              <fill>
                <patternFill>
                  <bgColor theme="7" tint="0.39994506668294322"/>
                </patternFill>
              </fill>
            </x14:dxf>
          </x14:cfRule>
          <xm:sqref>C12</xm:sqref>
        </x14:conditionalFormatting>
        <x14:conditionalFormatting xmlns:xm="http://schemas.microsoft.com/office/excel/2006/main">
          <x14:cfRule type="expression" priority="893" id="{F2E5820A-2896-4ED5-BECF-23506C12902B}">
            <xm:f>$D$11=Lists!$B$5</xm:f>
            <x14:dxf>
              <fill>
                <patternFill>
                  <bgColor theme="7" tint="0.79998168889431442"/>
                </patternFill>
              </fill>
            </x14:dxf>
          </x14:cfRule>
          <xm:sqref>C13</xm:sqref>
        </x14:conditionalFormatting>
        <x14:conditionalFormatting xmlns:xm="http://schemas.microsoft.com/office/excel/2006/main">
          <x14:cfRule type="expression" priority="890" id="{F2E5820A-2896-4ED5-BECF-23506C12902B}">
            <xm:f>$D$11=Lists!$B$6</xm:f>
            <x14:dxf>
              <fill>
                <patternFill>
                  <bgColor theme="7" tint="0.79998168889431442"/>
                </patternFill>
              </fill>
            </x14:dxf>
          </x14:cfRule>
          <xm:sqref>C13:C14</xm:sqref>
        </x14:conditionalFormatting>
        <x14:conditionalFormatting xmlns:xm="http://schemas.microsoft.com/office/excel/2006/main">
          <x14:cfRule type="expression" priority="338" id="{B51E2A62-150E-4F16-B9A0-B5095372BD02}">
            <xm:f>$D$11=Lists!$B$6</xm:f>
            <x14:dxf>
              <font>
                <b val="0"/>
                <i val="0"/>
                <strike/>
                <color theme="0" tint="-0.499984740745262"/>
              </font>
              <fill>
                <patternFill>
                  <bgColor theme="0"/>
                </patternFill>
              </fill>
            </x14:dxf>
          </x14:cfRule>
          <x14:cfRule type="expression" priority="537" id="{E0F5F249-2B84-4158-A4B9-CCB289D730D3}">
            <xm:f>$D$11=Lists!$B$5</xm:f>
            <x14:dxf>
              <font>
                <b val="0"/>
                <i val="0"/>
                <strike/>
                <color theme="0" tint="-0.499984740745262"/>
              </font>
              <fill>
                <patternFill>
                  <bgColor theme="0"/>
                </patternFill>
              </fill>
            </x14:dxf>
          </x14:cfRule>
          <xm:sqref>C12:D12</xm:sqref>
        </x14:conditionalFormatting>
        <x14:conditionalFormatting xmlns:xm="http://schemas.microsoft.com/office/excel/2006/main">
          <x14:cfRule type="expression" priority="10" stopIfTrue="1" id="{40B1B9E1-7815-48D2-B4A3-34596112EBD4}">
            <xm:f>$D$11=Lists!$B$7</xm:f>
            <x14:dxf>
              <font>
                <strike/>
                <color theme="0" tint="-0.34998626667073579"/>
              </font>
            </x14:dxf>
          </x14:cfRule>
          <x14:cfRule type="expression" priority="892" id="{3DA01BE8-2092-446B-AF35-F973D40C4C66}">
            <xm:f>$D$11=Lists!$B$2</xm:f>
            <x14:dxf>
              <font>
                <strike/>
                <color theme="0" tint="-0.34998626667073579"/>
              </font>
              <fill>
                <patternFill>
                  <bgColor theme="0"/>
                </patternFill>
              </fill>
            </x14:dxf>
          </x14:cfRule>
          <xm:sqref>C12:D14</xm:sqref>
        </x14:conditionalFormatting>
        <x14:conditionalFormatting xmlns:xm="http://schemas.microsoft.com/office/excel/2006/main">
          <x14:cfRule type="expression" priority="43" id="{F2BB2C3D-6B84-49FE-92DC-5138043E7134}">
            <xm:f>$D$11=Lists!$B$3</xm:f>
            <x14:dxf>
              <font>
                <b val="0"/>
                <i val="0"/>
                <strike/>
                <color theme="1" tint="0.499984740745262"/>
              </font>
              <fill>
                <patternFill>
                  <bgColor theme="0"/>
                </patternFill>
              </fill>
            </x14:dxf>
          </x14:cfRule>
          <xm:sqref>C13:D14</xm:sqref>
        </x14:conditionalFormatting>
        <x14:conditionalFormatting xmlns:xm="http://schemas.microsoft.com/office/excel/2006/main">
          <x14:cfRule type="expression" priority="898" id="{05B46DFD-7258-4D98-B48F-FAB7AD98EF85}">
            <xm:f>$D$11=Lists!$B$5</xm:f>
            <x14:dxf>
              <font>
                <b val="0"/>
                <i val="0"/>
                <strike/>
                <color theme="0" tint="-0.499984740745262"/>
              </font>
              <fill>
                <patternFill>
                  <bgColor theme="0"/>
                </patternFill>
              </fill>
            </x14:dxf>
          </x14:cfRule>
          <xm:sqref>C14:D14</xm:sqref>
        </x14:conditionalFormatting>
        <x14:conditionalFormatting xmlns:xm="http://schemas.microsoft.com/office/excel/2006/main">
          <x14:cfRule type="expression" priority="896" id="{DDC9BD74-A93C-4785-B3A7-22A909B57E01}">
            <xm:f>$D$11=Lists!$B$5</xm:f>
            <x14:dxf>
              <fill>
                <patternFill>
                  <bgColor theme="7" tint="0.79998168889431442"/>
                </patternFill>
              </fill>
            </x14:dxf>
          </x14:cfRule>
          <xm:sqref>D13</xm:sqref>
        </x14:conditionalFormatting>
        <x14:conditionalFormatting xmlns:xm="http://schemas.microsoft.com/office/excel/2006/main">
          <x14:cfRule type="expression" priority="897" id="{B9A4BC50-9D4A-4FAB-BC9C-A50638210B81}">
            <xm:f>$D$11=Lists!$B$3</xm:f>
            <x14:dxf>
              <fill>
                <patternFill>
                  <bgColor theme="0"/>
                </patternFill>
              </fill>
            </x14:dxf>
          </x14:cfRule>
          <x14:cfRule type="expression" priority="899" id="{286F5E5A-8CE7-4156-8E51-88677319D527}">
            <xm:f>$D$11=Lists!$B$6</xm:f>
            <x14:dxf>
              <fill>
                <patternFill>
                  <bgColor theme="7" tint="0.79998168889431442"/>
                </patternFill>
              </fill>
            </x14:dxf>
          </x14:cfRule>
          <xm:sqref>D13:D14</xm:sqref>
        </x14:conditionalFormatting>
        <x14:conditionalFormatting xmlns:xm="http://schemas.microsoft.com/office/excel/2006/main">
          <x14:cfRule type="expression" priority="891" id="{1625FB20-12E2-430E-BA00-A97BE8A50763}">
            <xm:f>$D$11=Lists!$B$5</xm:f>
            <x14:dxf>
              <fill>
                <patternFill>
                  <bgColor theme="0"/>
                </patternFill>
              </fill>
            </x14:dxf>
          </x14:cfRule>
          <xm:sqref>D14</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xr:uid="{7E0FB1BD-C259-4A9C-8093-ABA29A3EF3B1}">
          <x14:formula1>
            <xm:f>Lists!$A$56:$A$58</xm:f>
          </x14:formula1>
          <xm:sqref>C45 C47</xm:sqref>
        </x14:dataValidation>
        <x14:dataValidation type="list" allowBlank="1" showInputMessage="1" showErrorMessage="1" xr:uid="{F3966571-084E-42F7-BB39-958E1D40502C}">
          <x14:formula1>
            <xm:f>Lists!$A$43:$A$51</xm:f>
          </x14:formula1>
          <xm:sqref>C52:C53 C48:C49 C46</xm:sqref>
        </x14:dataValidation>
        <x14:dataValidation type="list" allowBlank="1" showInputMessage="1" showErrorMessage="1" xr:uid="{8EDB3584-6A37-4603-B1F4-9490989AD276}">
          <x14:formula1>
            <xm:f>Lists!$A$36:$A$38</xm:f>
          </x14:formula1>
          <xm:sqref>C50:C51 C54:C56</xm:sqref>
        </x14:dataValidation>
        <x14:dataValidation type="list" allowBlank="1" showErrorMessage="1" xr:uid="{7066D966-AB18-42D9-A3FB-98765768BCA3}">
          <x14:formula1>
            <xm:f>Lists!$A$18:$A$31</xm:f>
          </x14:formula1>
          <xm:sqref>D13:D14</xm:sqref>
        </x14:dataValidation>
        <x14:dataValidation type="list" allowBlank="1" showErrorMessage="1" xr:uid="{41CD89C1-84BC-4C57-8B67-1B4B890ABC9C}">
          <x14:formula1>
            <xm:f>Lists!$A$2:$A$13</xm:f>
          </x14:formula1>
          <xm:sqref>D12</xm:sqref>
        </x14:dataValidation>
        <x14:dataValidation type="list" allowBlank="1" showInputMessage="1" showErrorMessage="1" xr:uid="{7F2391B2-CB02-45A2-ABB1-59C331C47CAB}">
          <x14:formula1>
            <xm:f>Lists!$B$18:$B$20</xm:f>
          </x14:formula1>
          <xm:sqref>D10:E10</xm:sqref>
        </x14:dataValidation>
        <x14:dataValidation type="list" allowBlank="1" showErrorMessage="1" prompt="Insert Year here" xr:uid="{986D64E1-CBE1-44A6-A1E1-F32F6978771E}">
          <x14:formula1>
            <xm:f>Lists!$A$43:$A$51</xm:f>
          </x14:formula1>
          <xm:sqref>C44</xm:sqref>
        </x14:dataValidation>
        <x14:dataValidation type="list" allowBlank="1" showInputMessage="1" showErrorMessage="1" xr:uid="{288A8CE8-19B2-4170-BF59-6A07624D9102}">
          <x14:formula1>
            <xm:f>Lists!$A$43:$A$49</xm:f>
          </x14:formula1>
          <xm:sqref>D8:F8</xm:sqref>
        </x14:dataValidation>
        <x14:dataValidation type="list" allowBlank="1" showErrorMessage="1" xr:uid="{CE41386F-388C-4504-8929-C3E7686B6A8C}">
          <x14:formula1>
            <xm:f>Lists!$B$2:$B$7</xm:f>
          </x14:formula1>
          <xm:sqref>D11:E11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L53"/>
  <sheetViews>
    <sheetView topLeftCell="A22" zoomScaleNormal="100" workbookViewId="0">
      <selection activeCell="C26" sqref="C26"/>
    </sheetView>
  </sheetViews>
  <sheetFormatPr defaultColWidth="14.453125" defaultRowHeight="15" customHeight="1" x14ac:dyDescent="0.25"/>
  <cols>
    <col min="1" max="1" width="1" customWidth="1"/>
    <col min="2" max="2" width="4.1796875" customWidth="1"/>
    <col min="3" max="3" width="16.81640625" customWidth="1"/>
    <col min="4" max="9" width="11.26953125" customWidth="1"/>
    <col min="10" max="10" width="8.453125" customWidth="1"/>
    <col min="11" max="11" width="4.26953125" customWidth="1"/>
    <col min="12" max="12" width="1" customWidth="1"/>
  </cols>
  <sheetData>
    <row r="1" spans="1:12" ht="5.25" customHeight="1" x14ac:dyDescent="0.25">
      <c r="A1" s="4"/>
      <c r="B1" s="148"/>
      <c r="C1" s="148"/>
      <c r="D1" s="148"/>
      <c r="E1" s="148"/>
      <c r="F1" s="148"/>
      <c r="G1" s="148"/>
      <c r="H1" s="148"/>
      <c r="I1" s="148"/>
      <c r="J1" s="148"/>
      <c r="K1" s="148"/>
      <c r="L1" s="4"/>
    </row>
    <row r="2" spans="1:12" ht="12.75" customHeight="1" x14ac:dyDescent="0.25">
      <c r="A2" s="147"/>
      <c r="B2" s="151"/>
      <c r="C2" s="153"/>
      <c r="D2" s="153"/>
      <c r="E2" s="153"/>
      <c r="F2" s="153"/>
      <c r="G2" s="153"/>
      <c r="H2" s="153"/>
      <c r="I2" s="153"/>
      <c r="J2" s="153"/>
      <c r="K2" s="152"/>
      <c r="L2" s="6"/>
    </row>
    <row r="3" spans="1:12" ht="36" customHeight="1" x14ac:dyDescent="0.25">
      <c r="A3" s="147"/>
      <c r="B3" s="149"/>
      <c r="C3" s="376" t="s">
        <v>648</v>
      </c>
      <c r="D3" s="432"/>
      <c r="E3" s="432"/>
      <c r="F3" s="432"/>
      <c r="G3" s="432"/>
      <c r="H3" s="432"/>
      <c r="I3" s="432"/>
      <c r="J3" s="433"/>
      <c r="K3" s="150"/>
      <c r="L3" s="6"/>
    </row>
    <row r="4" spans="1:12" ht="15" customHeight="1" x14ac:dyDescent="0.4">
      <c r="A4" s="147"/>
      <c r="B4" s="117"/>
      <c r="C4" s="434"/>
      <c r="D4" s="435"/>
      <c r="E4" s="435"/>
      <c r="F4" s="435"/>
      <c r="G4" s="435"/>
      <c r="H4" s="435"/>
      <c r="I4" s="435"/>
      <c r="J4" s="436"/>
      <c r="K4" s="118"/>
      <c r="L4" s="6"/>
    </row>
    <row r="5" spans="1:12" ht="19.5" customHeight="1" x14ac:dyDescent="0.25">
      <c r="A5" s="147"/>
      <c r="B5" s="119"/>
      <c r="C5" s="437" t="s">
        <v>13</v>
      </c>
      <c r="D5" s="438"/>
      <c r="E5" s="438"/>
      <c r="F5" s="438"/>
      <c r="G5" s="438"/>
      <c r="H5" s="438"/>
      <c r="I5" s="438"/>
      <c r="J5" s="439"/>
      <c r="K5" s="120"/>
      <c r="L5" s="6"/>
    </row>
    <row r="6" spans="1:12" ht="30" customHeight="1" x14ac:dyDescent="0.25">
      <c r="A6" s="147"/>
      <c r="B6" s="117"/>
      <c r="C6" s="440" t="s">
        <v>14</v>
      </c>
      <c r="D6" s="441"/>
      <c r="E6" s="441"/>
      <c r="F6" s="441"/>
      <c r="G6" s="441"/>
      <c r="H6" s="441"/>
      <c r="I6" s="441"/>
      <c r="J6" s="442"/>
      <c r="K6" s="118"/>
      <c r="L6" s="6"/>
    </row>
    <row r="7" spans="1:12" ht="15" customHeight="1" x14ac:dyDescent="0.25">
      <c r="A7" s="147"/>
      <c r="B7" s="117"/>
      <c r="C7" s="443" t="s">
        <v>15</v>
      </c>
      <c r="D7" s="444"/>
      <c r="E7" s="444"/>
      <c r="F7" s="444"/>
      <c r="G7" s="444"/>
      <c r="H7" s="444"/>
      <c r="I7" s="444"/>
      <c r="J7" s="445"/>
      <c r="K7" s="118"/>
      <c r="L7" s="6"/>
    </row>
    <row r="8" spans="1:12" ht="15" customHeight="1" x14ac:dyDescent="0.25">
      <c r="A8" s="147"/>
      <c r="B8" s="117"/>
      <c r="C8" s="446" t="s">
        <v>16</v>
      </c>
      <c r="D8" s="447"/>
      <c r="E8" s="447"/>
      <c r="F8" s="447"/>
      <c r="G8" s="447"/>
      <c r="H8" s="447"/>
      <c r="I8" s="447"/>
      <c r="J8" s="448"/>
      <c r="K8" s="118"/>
      <c r="L8" s="6"/>
    </row>
    <row r="9" spans="1:12" ht="15" customHeight="1" x14ac:dyDescent="0.25">
      <c r="A9" s="147"/>
      <c r="B9" s="121"/>
      <c r="C9" s="204"/>
      <c r="D9" s="204"/>
      <c r="E9" s="204"/>
      <c r="F9" s="204"/>
      <c r="G9" s="204"/>
      <c r="H9" s="204"/>
      <c r="I9" s="204"/>
      <c r="J9" s="204"/>
      <c r="K9" s="122"/>
      <c r="L9" s="6"/>
    </row>
    <row r="10" spans="1:12" ht="15" customHeight="1" x14ac:dyDescent="0.25">
      <c r="A10" s="147"/>
      <c r="B10" s="117"/>
      <c r="C10" s="453" t="s">
        <v>649</v>
      </c>
      <c r="D10" s="454"/>
      <c r="E10" s="454"/>
      <c r="F10" s="454"/>
      <c r="G10" s="454"/>
      <c r="H10" s="454"/>
      <c r="I10" s="454"/>
      <c r="J10" s="455"/>
      <c r="K10" s="118"/>
      <c r="L10" s="6"/>
    </row>
    <row r="11" spans="1:12" ht="15" customHeight="1" x14ac:dyDescent="0.25">
      <c r="A11" s="147"/>
      <c r="B11" s="117"/>
      <c r="C11" s="456"/>
      <c r="D11" s="457"/>
      <c r="E11" s="457"/>
      <c r="F11" s="457"/>
      <c r="G11" s="457"/>
      <c r="H11" s="457"/>
      <c r="I11" s="457"/>
      <c r="J11" s="458"/>
      <c r="K11" s="118"/>
      <c r="L11" s="6"/>
    </row>
    <row r="12" spans="1:12" ht="15" customHeight="1" x14ac:dyDescent="0.25">
      <c r="A12" s="147"/>
      <c r="B12" s="117"/>
      <c r="C12" s="456"/>
      <c r="D12" s="457"/>
      <c r="E12" s="457"/>
      <c r="F12" s="457"/>
      <c r="G12" s="457"/>
      <c r="H12" s="457"/>
      <c r="I12" s="457"/>
      <c r="J12" s="458"/>
      <c r="K12" s="118"/>
      <c r="L12" s="6"/>
    </row>
    <row r="13" spans="1:12" ht="15" customHeight="1" x14ac:dyDescent="0.25">
      <c r="A13" s="147"/>
      <c r="B13" s="117"/>
      <c r="C13" s="459"/>
      <c r="D13" s="460"/>
      <c r="E13" s="460"/>
      <c r="F13" s="460"/>
      <c r="G13" s="460"/>
      <c r="H13" s="460"/>
      <c r="I13" s="460"/>
      <c r="J13" s="461"/>
      <c r="K13" s="118"/>
      <c r="L13" s="6"/>
    </row>
    <row r="14" spans="1:12" ht="15" customHeight="1" x14ac:dyDescent="0.25">
      <c r="A14" s="147"/>
      <c r="B14" s="121"/>
      <c r="C14" s="9"/>
      <c r="D14" s="9"/>
      <c r="E14" s="9"/>
      <c r="F14" s="9"/>
      <c r="G14" s="9"/>
      <c r="H14" s="9"/>
      <c r="I14" s="9"/>
      <c r="J14" s="9"/>
      <c r="K14" s="122"/>
      <c r="L14" s="6"/>
    </row>
    <row r="15" spans="1:12" s="224" customFormat="1" ht="15" customHeight="1" x14ac:dyDescent="0.25">
      <c r="A15" s="319"/>
      <c r="B15" s="320"/>
      <c r="C15" s="245" t="s">
        <v>0</v>
      </c>
      <c r="D15" s="462" t="str">
        <f>IF(ISBLANK('Course Map'!D5:F5),"",'Course Map'!D5:F5)</f>
        <v/>
      </c>
      <c r="E15" s="462"/>
      <c r="F15" s="462"/>
      <c r="G15" s="321"/>
      <c r="H15" s="322"/>
      <c r="I15" s="322"/>
      <c r="J15" s="322"/>
      <c r="K15" s="323"/>
      <c r="L15" s="321"/>
    </row>
    <row r="16" spans="1:12" s="224" customFormat="1" ht="15" customHeight="1" x14ac:dyDescent="0.25">
      <c r="A16" s="319"/>
      <c r="B16" s="320"/>
      <c r="C16" s="245" t="s">
        <v>2</v>
      </c>
      <c r="D16" s="462" t="str">
        <f>IF(ISBLANK('Course Map'!D6:F6),"",'Course Map'!D6:F6)</f>
        <v/>
      </c>
      <c r="E16" s="462"/>
      <c r="F16" s="462"/>
      <c r="G16" s="321"/>
      <c r="H16" s="322"/>
      <c r="I16" s="322"/>
      <c r="J16" s="322"/>
      <c r="K16" s="323"/>
      <c r="L16" s="321"/>
    </row>
    <row r="17" spans="1:12" s="224" customFormat="1" ht="15" customHeight="1" x14ac:dyDescent="0.25">
      <c r="A17" s="319"/>
      <c r="B17" s="320"/>
      <c r="C17" s="245" t="s">
        <v>4</v>
      </c>
      <c r="D17" s="462" t="str">
        <f>IF(ISBLANK('Course Map'!D7:F7),"",'Course Map'!D7:F7)</f>
        <v/>
      </c>
      <c r="E17" s="462"/>
      <c r="F17" s="462"/>
      <c r="G17" s="321"/>
      <c r="H17" s="322"/>
      <c r="I17" s="322"/>
      <c r="J17" s="322"/>
      <c r="K17" s="323"/>
      <c r="L17" s="321"/>
    </row>
    <row r="18" spans="1:12" s="224" customFormat="1" ht="12.5" x14ac:dyDescent="0.25">
      <c r="A18" s="319"/>
      <c r="B18" s="320"/>
      <c r="C18" s="322"/>
      <c r="D18" s="324"/>
      <c r="E18" s="324"/>
      <c r="F18" s="324"/>
      <c r="G18" s="322"/>
      <c r="H18" s="322"/>
      <c r="I18" s="322"/>
      <c r="J18" s="322"/>
      <c r="K18" s="323"/>
      <c r="L18" s="321"/>
    </row>
    <row r="19" spans="1:12" s="224" customFormat="1" ht="19.5" customHeight="1" x14ac:dyDescent="0.25">
      <c r="A19" s="319"/>
      <c r="B19" s="119"/>
      <c r="C19" s="5" t="s">
        <v>17</v>
      </c>
      <c r="D19" s="449" t="s">
        <v>18</v>
      </c>
      <c r="E19" s="450"/>
      <c r="F19" s="321"/>
      <c r="G19" s="322"/>
      <c r="H19" s="322"/>
      <c r="I19" s="322"/>
      <c r="J19" s="322"/>
      <c r="K19" s="120"/>
      <c r="L19" s="321"/>
    </row>
    <row r="20" spans="1:12" s="224" customFormat="1" ht="15" customHeight="1" x14ac:dyDescent="0.25">
      <c r="A20" s="319"/>
      <c r="B20" s="325"/>
      <c r="C20" s="61"/>
      <c r="D20" s="451" t="s">
        <v>19</v>
      </c>
      <c r="E20" s="452"/>
      <c r="F20" s="321"/>
      <c r="G20" s="322"/>
      <c r="H20" s="322"/>
      <c r="I20" s="322"/>
      <c r="J20" s="322"/>
      <c r="K20" s="326"/>
      <c r="L20" s="321"/>
    </row>
    <row r="21" spans="1:12" s="224" customFormat="1" ht="15" customHeight="1" x14ac:dyDescent="0.25">
      <c r="A21" s="319"/>
      <c r="B21" s="327"/>
      <c r="C21" s="61"/>
      <c r="D21" s="451" t="s">
        <v>20</v>
      </c>
      <c r="E21" s="452"/>
      <c r="F21" s="321"/>
      <c r="G21" s="322"/>
      <c r="H21" s="322"/>
      <c r="I21" s="322"/>
      <c r="J21" s="322"/>
      <c r="K21" s="328"/>
      <c r="L21" s="321"/>
    </row>
    <row r="22" spans="1:12" s="224" customFormat="1" ht="15" customHeight="1" x14ac:dyDescent="0.25">
      <c r="A22" s="319"/>
      <c r="B22" s="327"/>
      <c r="C22" s="61"/>
      <c r="D22" s="451" t="s">
        <v>21</v>
      </c>
      <c r="E22" s="452"/>
      <c r="F22" s="321"/>
      <c r="G22" s="322"/>
      <c r="H22" s="322"/>
      <c r="I22" s="322"/>
      <c r="J22" s="322"/>
      <c r="K22" s="328"/>
      <c r="L22" s="321"/>
    </row>
    <row r="23" spans="1:12" ht="15" customHeight="1" x14ac:dyDescent="0.3">
      <c r="A23" s="147"/>
      <c r="B23" s="125"/>
      <c r="C23" s="8"/>
      <c r="D23" s="3"/>
      <c r="E23" s="3"/>
      <c r="F23" s="3"/>
      <c r="G23" s="3"/>
      <c r="H23" s="3"/>
      <c r="I23" s="3"/>
      <c r="J23" s="3"/>
      <c r="K23" s="126"/>
      <c r="L23" s="6"/>
    </row>
    <row r="24" spans="1:12" ht="19.5" customHeight="1" x14ac:dyDescent="0.25">
      <c r="A24" s="147"/>
      <c r="B24" s="123"/>
      <c r="C24" s="430" t="s">
        <v>9</v>
      </c>
      <c r="D24" s="46" t="s">
        <v>214</v>
      </c>
      <c r="E24" s="46" t="s">
        <v>216</v>
      </c>
      <c r="F24" s="46" t="s">
        <v>213</v>
      </c>
      <c r="G24" s="46" t="s">
        <v>213</v>
      </c>
      <c r="H24" s="47" t="s">
        <v>232</v>
      </c>
      <c r="I24" s="48" t="s">
        <v>213</v>
      </c>
      <c r="J24" s="418"/>
      <c r="K24" s="126"/>
      <c r="L24" s="6"/>
    </row>
    <row r="25" spans="1:12" ht="16" x14ac:dyDescent="0.25">
      <c r="A25" s="147"/>
      <c r="B25" s="123"/>
      <c r="C25" s="431"/>
      <c r="D25" s="49" t="str">
        <f>'Course Map'!E18</f>
        <v>Core Studies</v>
      </c>
      <c r="E25" s="50" t="str">
        <f>'Course Map'!F18</f>
        <v>Discipline Studies</v>
      </c>
      <c r="F25" s="50" t="str">
        <f>'Course Map'!G18</f>
        <v>-</v>
      </c>
      <c r="G25" s="51" t="str">
        <f>'Course Map'!H18</f>
        <v>-</v>
      </c>
      <c r="H25" s="50" t="str">
        <f>'Course Map'!I18</f>
        <v>Elective Studies</v>
      </c>
      <c r="I25" s="191" t="str">
        <f>'Course Map'!J18</f>
        <v>Electives from other Schools</v>
      </c>
      <c r="J25" s="419"/>
      <c r="K25" s="126"/>
      <c r="L25" s="6"/>
    </row>
    <row r="26" spans="1:12" ht="15" customHeight="1" x14ac:dyDescent="0.25">
      <c r="A26" s="147"/>
      <c r="B26" s="123"/>
      <c r="C26" s="52"/>
      <c r="D26" s="297" t="str">
        <f ca="1">IFERROR(
   IF($C26="","",
      INDEX(
         INDIRECT("'" &amp; 'Course Map'!$D$8 &amp; "'!A:AE"),
         MATCH($C26, INDIRECT("'" &amp; 'Course Map'!$D$8 &amp; "'!A:A"), 0),
         MATCH(D$25, INDIRECT("'" &amp; 'Course Map'!$D$8 &amp; "'!1:1"), 0)
      )
   ),
"-")</f>
        <v/>
      </c>
      <c r="E26" s="53" t="str">
        <f ca="1">IFERROR(
   IF($C26="","",
      INDEX(
         INDIRECT("'" &amp; 'Course Map'!$D$8 &amp; "'!A:AE"),
         MATCH($C26, INDIRECT("'" &amp; 'Course Map'!$D$8 &amp; "'!A:A"), 0),
         MATCH(E$25, INDIRECT("'" &amp; 'Course Map'!$D$8 &amp; "'!1:1"), 0)
      )
   ),
"-")</f>
        <v/>
      </c>
      <c r="F26" s="53" t="str">
        <f ca="1">IFERROR(
   IF($C26="","",
      INDEX(
         INDIRECT("'" &amp; 'Course Map'!$D$8 &amp; "'!A:AE"),
         MATCH($C26, INDIRECT("'" &amp; 'Course Map'!$D$8 &amp; "'!A:A"), 0),
         MATCH(F$25, INDIRECT("'" &amp; 'Course Map'!$D$8 &amp; "'!1:1"), 0)
      )
   ),
"-")</f>
        <v/>
      </c>
      <c r="G26" s="54" t="str">
        <f ca="1">IFERROR(
   IF($C26="","",
      INDEX(
         INDIRECT("'" &amp; 'Course Map'!$D$8 &amp; "'!A:AE"),
         MATCH($C26, INDIRECT("'" &amp; 'Course Map'!$D$8 &amp; "'!A:A"), 0),
         MATCH(G$25, INDIRECT("'" &amp; 'Course Map'!$D$8 &amp; "'!1:1"), 0)
      )
   ),
"-")</f>
        <v/>
      </c>
      <c r="H26" s="54" t="str">
        <f>IF(ISBLANK($C26),"",IF(AND($D26="-",$E26="-",$F26="-",$G26="-",IF(COUNTIF(C26,"AMU????"),0,1),IF(COUNTIF(C26,"FIT????"),0,1),IF(COUNTIF(C26,"MAT????"),0,1),COUNTIF('2026'!$A:$A,$C26)=1),"Yes","-"))</f>
        <v/>
      </c>
      <c r="I26" s="192" t="str">
        <f>IF(ISBLANK($C26),"",IF(AND($D26="-",$E26="-",$F26="-",$G26="-",$H26="-"),"Yes","-"))</f>
        <v/>
      </c>
      <c r="J26" s="419"/>
      <c r="K26" s="126"/>
      <c r="L26" s="6"/>
    </row>
    <row r="27" spans="1:12" ht="15" customHeight="1" x14ac:dyDescent="0.25">
      <c r="A27" s="147"/>
      <c r="B27" s="123"/>
      <c r="C27" s="55"/>
      <c r="D27" s="53" t="str">
        <f ca="1">IFERROR(
   IF($C27="","",
      INDEX(
         INDIRECT("'" &amp; 'Course Map'!$D$8 &amp; "'!A:AE"),
         MATCH($C27, INDIRECT("'" &amp; 'Course Map'!$D$8 &amp; "'!A:A"), 0),
         MATCH(D$25, INDIRECT("'" &amp; 'Course Map'!$D$8 &amp; "'!1:1"), 0)
      )
   ),
"-")</f>
        <v/>
      </c>
      <c r="E27" s="53" t="str">
        <f ca="1">IFERROR(
   IF($C27="","",
      INDEX(
         INDIRECT("'" &amp; 'Course Map'!$D$8 &amp; "'!A:AE"),
         MATCH($C27, INDIRECT("'" &amp; 'Course Map'!$D$8 &amp; "'!A:A"), 0),
         MATCH(E$25, INDIRECT("'" &amp; 'Course Map'!$D$8 &amp; "'!1:1"), 0)
      )
   ),
"-")</f>
        <v/>
      </c>
      <c r="F27" s="53" t="str">
        <f ca="1">IFERROR(
   IF($C27="","",
      INDEX(
         INDIRECT("'" &amp; 'Course Map'!$D$8 &amp; "'!A:AE"),
         MATCH($C27, INDIRECT("'" &amp; 'Course Map'!$D$8 &amp; "'!A:A"), 0),
         MATCH(F$25, INDIRECT("'" &amp; 'Course Map'!$D$8 &amp; "'!1:1"), 0)
      )
   ),
"-")</f>
        <v/>
      </c>
      <c r="G27" s="54" t="str">
        <f ca="1">IFERROR(
   IF($C27="","",
      INDEX(
         INDIRECT("'" &amp; 'Course Map'!$D$8 &amp; "'!A:AE"),
         MATCH($C27, INDIRECT("'" &amp; 'Course Map'!$D$8 &amp; "'!A:A"), 0),
         MATCH(G$25, INDIRECT("'" &amp; 'Course Map'!$D$8 &amp; "'!1:1"), 0)
      )
   ),
"-")</f>
        <v/>
      </c>
      <c r="H27" s="54" t="str">
        <f>IF(ISBLANK($C27),"",IF(AND($D27="-",$E27="-",$F27="-",$G27="-",IF(COUNTIF(C27,"AMU????"),0,1),IF(COUNTIF(C27,"FIT????"),0,1),IF(COUNTIF(C27,"MAT????"),0,1),COUNTIF('2026'!$A:$A,$C27)=1),"Yes","-"))</f>
        <v/>
      </c>
      <c r="I27" s="193" t="str">
        <f t="shared" ref="I27:I41" si="0">IF(ISBLANK($C27),"",IF(AND($D27="-",$E27="-",$F27="-",$G27="-",$H27="-"),"Yes","-"))</f>
        <v/>
      </c>
      <c r="J27" s="419"/>
      <c r="K27" s="126"/>
      <c r="L27" s="6"/>
    </row>
    <row r="28" spans="1:12" ht="15" customHeight="1" x14ac:dyDescent="0.25">
      <c r="A28" s="147"/>
      <c r="B28" s="123"/>
      <c r="C28" s="56"/>
      <c r="D28" s="53" t="str">
        <f ca="1">IFERROR(
   IF($C28="","",
      INDEX(
         INDIRECT("'" &amp; 'Course Map'!$D$8 &amp; "'!A:AE"),
         MATCH($C28, INDIRECT("'" &amp; 'Course Map'!$D$8 &amp; "'!A:A"), 0),
         MATCH(D$25, INDIRECT("'" &amp; 'Course Map'!$D$8 &amp; "'!1:1"), 0)
      )
   ),
"-")</f>
        <v/>
      </c>
      <c r="E28" s="53" t="str">
        <f ca="1">IFERROR(
   IF($C28="","",
      INDEX(
         INDIRECT("'" &amp; 'Course Map'!$D$8 &amp; "'!A:AE"),
         MATCH($C28, INDIRECT("'" &amp; 'Course Map'!$D$8 &amp; "'!A:A"), 0),
         MATCH(E$25, INDIRECT("'" &amp; 'Course Map'!$D$8 &amp; "'!1:1"), 0)
      )
   ),
"-")</f>
        <v/>
      </c>
      <c r="F28" s="53" t="str">
        <f ca="1">IFERROR(
   IF($C28="","",
      INDEX(
         INDIRECT("'" &amp; 'Course Map'!$D$8 &amp; "'!A:AE"),
         MATCH($C28, INDIRECT("'" &amp; 'Course Map'!$D$8 &amp; "'!A:A"), 0),
         MATCH(F$25, INDIRECT("'" &amp; 'Course Map'!$D$8 &amp; "'!1:1"), 0)
      )
   ),
"-")</f>
        <v/>
      </c>
      <c r="G28" s="54" t="str">
        <f ca="1">IFERROR(
   IF($C28="","",
      INDEX(
         INDIRECT("'" &amp; 'Course Map'!$D$8 &amp; "'!A:AE"),
         MATCH($C28, INDIRECT("'" &amp; 'Course Map'!$D$8 &amp; "'!A:A"), 0),
         MATCH(G$25, INDIRECT("'" &amp; 'Course Map'!$D$8 &amp; "'!1:1"), 0)
      )
   ),
"-")</f>
        <v/>
      </c>
      <c r="H28" s="54" t="str">
        <f>IF(ISBLANK($C28),"",IF(AND($D28="-",$E28="-",$F28="-",$G28="-",IF(COUNTIF(C28,"AMU????"),0,1),IF(COUNTIF(C28,"FIT????"),0,1),IF(COUNTIF(C28,"MAT????"),0,1),COUNTIF('2026'!$A:$A,$C28)=1),"Yes","-"))</f>
        <v/>
      </c>
      <c r="I28" s="193" t="str">
        <f t="shared" si="0"/>
        <v/>
      </c>
      <c r="J28" s="419"/>
      <c r="K28" s="126"/>
      <c r="L28" s="6"/>
    </row>
    <row r="29" spans="1:12" ht="15" customHeight="1" x14ac:dyDescent="0.25">
      <c r="A29" s="147"/>
      <c r="B29" s="123"/>
      <c r="C29" s="55"/>
      <c r="D29" s="53" t="str">
        <f ca="1">IFERROR(
   IF($C29="","",
      INDEX(
         INDIRECT("'" &amp; 'Course Map'!$D$8 &amp; "'!A:AE"),
         MATCH($C29, INDIRECT("'" &amp; 'Course Map'!$D$8 &amp; "'!A:A"), 0),
         MATCH(D$25, INDIRECT("'" &amp; 'Course Map'!$D$8 &amp; "'!1:1"), 0)
      )
   ),
"-")</f>
        <v/>
      </c>
      <c r="E29" s="53" t="str">
        <f ca="1">IFERROR(
   IF($C29="","",
      INDEX(
         INDIRECT("'" &amp; 'Course Map'!$D$8 &amp; "'!A:AE"),
         MATCH($C29, INDIRECT("'" &amp; 'Course Map'!$D$8 &amp; "'!A:A"), 0),
         MATCH(E$25, INDIRECT("'" &amp; 'Course Map'!$D$8 &amp; "'!1:1"), 0)
      )
   ),
"-")</f>
        <v/>
      </c>
      <c r="F29" s="53" t="str">
        <f ca="1">IFERROR(
   IF($C29="","",
      INDEX(
         INDIRECT("'" &amp; 'Course Map'!$D$8 &amp; "'!A:AE"),
         MATCH($C29, INDIRECT("'" &amp; 'Course Map'!$D$8 &amp; "'!A:A"), 0),
         MATCH(F$25, INDIRECT("'" &amp; 'Course Map'!$D$8 &amp; "'!1:1"), 0)
      )
   ),
"-")</f>
        <v/>
      </c>
      <c r="G29" s="54" t="str">
        <f ca="1">IFERROR(
   IF($C29="","",
      INDEX(
         INDIRECT("'" &amp; 'Course Map'!$D$8 &amp; "'!A:AE"),
         MATCH($C29, INDIRECT("'" &amp; 'Course Map'!$D$8 &amp; "'!A:A"), 0),
         MATCH(G$25, INDIRECT("'" &amp; 'Course Map'!$D$8 &amp; "'!1:1"), 0)
      )
   ),
"-")</f>
        <v/>
      </c>
      <c r="H29" s="54" t="str">
        <f>IF(ISBLANK($C29),"",IF(AND($D29="-",$E29="-",$F29="-",$G29="-",IF(COUNTIF(C29,"AMU????"),0,1),IF(COUNTIF(C29,"FIT????"),0,1),IF(COUNTIF(C29,"MAT????"),0,1),COUNTIF('2026'!$A:$A,$C29)=1),"Yes","-"))</f>
        <v/>
      </c>
      <c r="I29" s="193" t="str">
        <f t="shared" si="0"/>
        <v/>
      </c>
      <c r="J29" s="419"/>
      <c r="K29" s="126"/>
      <c r="L29" s="6"/>
    </row>
    <row r="30" spans="1:12" ht="15" customHeight="1" x14ac:dyDescent="0.25">
      <c r="A30" s="147"/>
      <c r="B30" s="123"/>
      <c r="C30" s="56"/>
      <c r="D30" s="53" t="str">
        <f ca="1">IFERROR(
   IF($C30="","",
      INDEX(
         INDIRECT("'" &amp; 'Course Map'!$D$8 &amp; "'!A:AE"),
         MATCH($C30, INDIRECT("'" &amp; 'Course Map'!$D$8 &amp; "'!A:A"), 0),
         MATCH(D$25, INDIRECT("'" &amp; 'Course Map'!$D$8 &amp; "'!1:1"), 0)
      )
   ),
"-")</f>
        <v/>
      </c>
      <c r="E30" s="53" t="str">
        <f ca="1">IFERROR(
   IF($C30="","",
      INDEX(
         INDIRECT("'" &amp; 'Course Map'!$D$8 &amp; "'!A:AE"),
         MATCH($C30, INDIRECT("'" &amp; 'Course Map'!$D$8 &amp; "'!A:A"), 0),
         MATCH(E$25, INDIRECT("'" &amp; 'Course Map'!$D$8 &amp; "'!1:1"), 0)
      )
   ),
"-")</f>
        <v/>
      </c>
      <c r="F30" s="53" t="str">
        <f ca="1">IFERROR(
   IF($C30="","",
      INDEX(
         INDIRECT("'" &amp; 'Course Map'!$D$8 &amp; "'!A:AE"),
         MATCH($C30, INDIRECT("'" &amp; 'Course Map'!$D$8 &amp; "'!A:A"), 0),
         MATCH(F$25, INDIRECT("'" &amp; 'Course Map'!$D$8 &amp; "'!1:1"), 0)
      )
   ),
"-")</f>
        <v/>
      </c>
      <c r="G30" s="54" t="str">
        <f ca="1">IFERROR(
   IF($C30="","",
      INDEX(
         INDIRECT("'" &amp; 'Course Map'!$D$8 &amp; "'!A:AE"),
         MATCH($C30, INDIRECT("'" &amp; 'Course Map'!$D$8 &amp; "'!A:A"), 0),
         MATCH(G$25, INDIRECT("'" &amp; 'Course Map'!$D$8 &amp; "'!1:1"), 0)
      )
   ),
"-")</f>
        <v/>
      </c>
      <c r="H30" s="54" t="str">
        <f>IF(ISBLANK($C30),"",IF(AND($D30="-",$E30="-",$F30="-",$G30="-",IF(COUNTIF(C30,"AMU????"),0,1),IF(COUNTIF(C30,"FIT????"),0,1),IF(COUNTIF(C30,"MAT????"),0,1),COUNTIF('2026'!$A:$A,$C30)=1),"Yes","-"))</f>
        <v/>
      </c>
      <c r="I30" s="193" t="str">
        <f t="shared" si="0"/>
        <v/>
      </c>
      <c r="J30" s="419"/>
      <c r="K30" s="126"/>
      <c r="L30" s="6"/>
    </row>
    <row r="31" spans="1:12" ht="15" customHeight="1" x14ac:dyDescent="0.25">
      <c r="A31" s="147"/>
      <c r="B31" s="123"/>
      <c r="C31" s="55"/>
      <c r="D31" s="53" t="str">
        <f ca="1">IFERROR(
   IF($C31="","",
      INDEX(
         INDIRECT("'" &amp; 'Course Map'!$D$8 &amp; "'!A:AE"),
         MATCH($C31, INDIRECT("'" &amp; 'Course Map'!$D$8 &amp; "'!A:A"), 0),
         MATCH(D$25, INDIRECT("'" &amp; 'Course Map'!$D$8 &amp; "'!1:1"), 0)
      )
   ),
"-")</f>
        <v/>
      </c>
      <c r="E31" s="53" t="str">
        <f ca="1">IFERROR(
   IF($C31="","",
      INDEX(
         INDIRECT("'" &amp; 'Course Map'!$D$8 &amp; "'!A:AE"),
         MATCH($C31, INDIRECT("'" &amp; 'Course Map'!$D$8 &amp; "'!A:A"), 0),
         MATCH(E$25, INDIRECT("'" &amp; 'Course Map'!$D$8 &amp; "'!1:1"), 0)
      )
   ),
"-")</f>
        <v/>
      </c>
      <c r="F31" s="53" t="str">
        <f ca="1">IFERROR(
   IF($C31="","",
      INDEX(
         INDIRECT("'" &amp; 'Course Map'!$D$8 &amp; "'!A:AE"),
         MATCH($C31, INDIRECT("'" &amp; 'Course Map'!$D$8 &amp; "'!A:A"), 0),
         MATCH(F$25, INDIRECT("'" &amp; 'Course Map'!$D$8 &amp; "'!1:1"), 0)
      )
   ),
"-")</f>
        <v/>
      </c>
      <c r="G31" s="54" t="str">
        <f ca="1">IFERROR(
   IF($C31="","",
      INDEX(
         INDIRECT("'" &amp; 'Course Map'!$D$8 &amp; "'!A:AE"),
         MATCH($C31, INDIRECT("'" &amp; 'Course Map'!$D$8 &amp; "'!A:A"), 0),
         MATCH(G$25, INDIRECT("'" &amp; 'Course Map'!$D$8 &amp; "'!1:1"), 0)
      )
   ),
"-")</f>
        <v/>
      </c>
      <c r="H31" s="54" t="str">
        <f>IF(ISBLANK($C31),"",IF(AND($D31="-",$E31="-",$F31="-",$G31="-",IF(COUNTIF(C31,"AMU????"),0,1),IF(COUNTIF(C31,"FIT????"),0,1),IF(COUNTIF(C31,"MAT????"),0,1),COUNTIF('2026'!$A:$A,$C31)=1),"Yes","-"))</f>
        <v/>
      </c>
      <c r="I31" s="193" t="str">
        <f t="shared" si="0"/>
        <v/>
      </c>
      <c r="J31" s="419"/>
      <c r="K31" s="126"/>
      <c r="L31" s="6"/>
    </row>
    <row r="32" spans="1:12" ht="15" customHeight="1" x14ac:dyDescent="0.25">
      <c r="A32" s="147"/>
      <c r="B32" s="123"/>
      <c r="C32" s="56"/>
      <c r="D32" s="53" t="str">
        <f ca="1">IFERROR(
   IF($C32="","",
      INDEX(
         INDIRECT("'" &amp; 'Course Map'!$D$8 &amp; "'!A:AE"),
         MATCH($C32, INDIRECT("'" &amp; 'Course Map'!$D$8 &amp; "'!A:A"), 0),
         MATCH(D$25, INDIRECT("'" &amp; 'Course Map'!$D$8 &amp; "'!1:1"), 0)
      )
   ),
"-")</f>
        <v/>
      </c>
      <c r="E32" s="53" t="str">
        <f ca="1">IFERROR(
   IF($C32="","",
      INDEX(
         INDIRECT("'" &amp; 'Course Map'!$D$8 &amp; "'!A:AE"),
         MATCH($C32, INDIRECT("'" &amp; 'Course Map'!$D$8 &amp; "'!A:A"), 0),
         MATCH(E$25, INDIRECT("'" &amp; 'Course Map'!$D$8 &amp; "'!1:1"), 0)
      )
   ),
"-")</f>
        <v/>
      </c>
      <c r="F32" s="53" t="str">
        <f ca="1">IFERROR(
   IF($C32="","",
      INDEX(
         INDIRECT("'" &amp; 'Course Map'!$D$8 &amp; "'!A:AE"),
         MATCH($C32, INDIRECT("'" &amp; 'Course Map'!$D$8 &amp; "'!A:A"), 0),
         MATCH(F$25, INDIRECT("'" &amp; 'Course Map'!$D$8 &amp; "'!1:1"), 0)
      )
   ),
"-")</f>
        <v/>
      </c>
      <c r="G32" s="54" t="str">
        <f ca="1">IFERROR(
   IF($C32="","",
      INDEX(
         INDIRECT("'" &amp; 'Course Map'!$D$8 &amp; "'!A:AE"),
         MATCH($C32, INDIRECT("'" &amp; 'Course Map'!$D$8 &amp; "'!A:A"), 0),
         MATCH(G$25, INDIRECT("'" &amp; 'Course Map'!$D$8 &amp; "'!1:1"), 0)
      )
   ),
"-")</f>
        <v/>
      </c>
      <c r="H32" s="54" t="str">
        <f>IF(ISBLANK($C32),"",IF(AND($D32="-",$E32="-",$F32="-",$G32="-",IF(COUNTIF(C32,"AMU????"),0,1),IF(COUNTIF(C32,"FIT????"),0,1),IF(COUNTIF(C32,"MAT????"),0,1),COUNTIF('2026'!$A:$A,$C32)=1),"Yes","-"))</f>
        <v/>
      </c>
      <c r="I32" s="193" t="str">
        <f t="shared" si="0"/>
        <v/>
      </c>
      <c r="J32" s="419"/>
      <c r="K32" s="126"/>
      <c r="L32" s="6"/>
    </row>
    <row r="33" spans="1:12" ht="15" customHeight="1" x14ac:dyDescent="0.25">
      <c r="A33" s="147"/>
      <c r="B33" s="123"/>
      <c r="C33" s="55"/>
      <c r="D33" s="53" t="str">
        <f ca="1">IFERROR(
   IF($C33="","",
      INDEX(
         INDIRECT("'" &amp; 'Course Map'!$D$8 &amp; "'!A:AE"),
         MATCH($C33, INDIRECT("'" &amp; 'Course Map'!$D$8 &amp; "'!A:A"), 0),
         MATCH(D$25, INDIRECT("'" &amp; 'Course Map'!$D$8 &amp; "'!1:1"), 0)
      )
   ),
"-")</f>
        <v/>
      </c>
      <c r="E33" s="53" t="str">
        <f ca="1">IFERROR(
   IF($C33="","",
      INDEX(
         INDIRECT("'" &amp; 'Course Map'!$D$8 &amp; "'!A:AE"),
         MATCH($C33, INDIRECT("'" &amp; 'Course Map'!$D$8 &amp; "'!A:A"), 0),
         MATCH(E$25, INDIRECT("'" &amp; 'Course Map'!$D$8 &amp; "'!1:1"), 0)
      )
   ),
"-")</f>
        <v/>
      </c>
      <c r="F33" s="53" t="str">
        <f ca="1">IFERROR(
   IF($C33="","",
      INDEX(
         INDIRECT("'" &amp; 'Course Map'!$D$8 &amp; "'!A:AE"),
         MATCH($C33, INDIRECT("'" &amp; 'Course Map'!$D$8 &amp; "'!A:A"), 0),
         MATCH(F$25, INDIRECT("'" &amp; 'Course Map'!$D$8 &amp; "'!1:1"), 0)
      )
   ),
"-")</f>
        <v/>
      </c>
      <c r="G33" s="54" t="str">
        <f ca="1">IFERROR(
   IF($C33="","",
      INDEX(
         INDIRECT("'" &amp; 'Course Map'!$D$8 &amp; "'!A:AE"),
         MATCH($C33, INDIRECT("'" &amp; 'Course Map'!$D$8 &amp; "'!A:A"), 0),
         MATCH(G$25, INDIRECT("'" &amp; 'Course Map'!$D$8 &amp; "'!1:1"), 0)
      )
   ),
"-")</f>
        <v/>
      </c>
      <c r="H33" s="54" t="str">
        <f>IF(ISBLANK($C33),"",IF(AND($D33="-",$E33="-",$F33="-",$G33="-",IF(COUNTIF(C33,"AMU????"),0,1),IF(COUNTIF(C33,"FIT????"),0,1),IF(COUNTIF(C33,"MAT????"),0,1),COUNTIF('2026'!$A:$A,$C33)=1),"Yes","-"))</f>
        <v/>
      </c>
      <c r="I33" s="193" t="str">
        <f t="shared" si="0"/>
        <v/>
      </c>
      <c r="J33" s="419"/>
      <c r="K33" s="126"/>
      <c r="L33" s="6"/>
    </row>
    <row r="34" spans="1:12" ht="15" customHeight="1" x14ac:dyDescent="0.25">
      <c r="A34" s="147"/>
      <c r="B34" s="123"/>
      <c r="C34" s="56"/>
      <c r="D34" s="53" t="str">
        <f ca="1">IFERROR(
   IF($C34="","",
      INDEX(
         INDIRECT("'" &amp; 'Course Map'!$D$8 &amp; "'!A:AE"),
         MATCH($C34, INDIRECT("'" &amp; 'Course Map'!$D$8 &amp; "'!A:A"), 0),
         MATCH(D$25, INDIRECT("'" &amp; 'Course Map'!$D$8 &amp; "'!1:1"), 0)
      )
   ),
"-")</f>
        <v/>
      </c>
      <c r="E34" s="53" t="str">
        <f ca="1">IFERROR(
   IF($C34="","",
      INDEX(
         INDIRECT("'" &amp; 'Course Map'!$D$8 &amp; "'!A:AE"),
         MATCH($C34, INDIRECT("'" &amp; 'Course Map'!$D$8 &amp; "'!A:A"), 0),
         MATCH(E$25, INDIRECT("'" &amp; 'Course Map'!$D$8 &amp; "'!1:1"), 0)
      )
   ),
"-")</f>
        <v/>
      </c>
      <c r="F34" s="53" t="str">
        <f ca="1">IFERROR(
   IF($C34="","",
      INDEX(
         INDIRECT("'" &amp; 'Course Map'!$D$8 &amp; "'!A:AE"),
         MATCH($C34, INDIRECT("'" &amp; 'Course Map'!$D$8 &amp; "'!A:A"), 0),
         MATCH(F$25, INDIRECT("'" &amp; 'Course Map'!$D$8 &amp; "'!1:1"), 0)
      )
   ),
"-")</f>
        <v/>
      </c>
      <c r="G34" s="54" t="str">
        <f ca="1">IFERROR(
   IF($C34="","",
      INDEX(
         INDIRECT("'" &amp; 'Course Map'!$D$8 &amp; "'!A:AE"),
         MATCH($C34, INDIRECT("'" &amp; 'Course Map'!$D$8 &amp; "'!A:A"), 0),
         MATCH(G$25, INDIRECT("'" &amp; 'Course Map'!$D$8 &amp; "'!1:1"), 0)
      )
   ),
"-")</f>
        <v/>
      </c>
      <c r="H34" s="54" t="str">
        <f>IF(ISBLANK($C34),"",IF(AND($D34="-",$E34="-",$F34="-",$G34="-",IF(COUNTIF(C34,"AMU????"),0,1),IF(COUNTIF(C34,"FIT????"),0,1),IF(COUNTIF(C34,"MAT????"),0,1),COUNTIF('2026'!$A:$A,$C34)=1),"Yes","-"))</f>
        <v/>
      </c>
      <c r="I34" s="193" t="str">
        <f t="shared" si="0"/>
        <v/>
      </c>
      <c r="J34" s="419"/>
      <c r="K34" s="126"/>
      <c r="L34" s="6"/>
    </row>
    <row r="35" spans="1:12" ht="15" customHeight="1" x14ac:dyDescent="0.25">
      <c r="A35" s="147"/>
      <c r="B35" s="123"/>
      <c r="C35" s="55"/>
      <c r="D35" s="53" t="str">
        <f ca="1">IFERROR(
   IF($C35="","",
      INDEX(
         INDIRECT("'" &amp; 'Course Map'!$D$8 &amp; "'!A:AE"),
         MATCH($C35, INDIRECT("'" &amp; 'Course Map'!$D$8 &amp; "'!A:A"), 0),
         MATCH(D$25, INDIRECT("'" &amp; 'Course Map'!$D$8 &amp; "'!1:1"), 0)
      )
   ),
"-")</f>
        <v/>
      </c>
      <c r="E35" s="53" t="str">
        <f ca="1">IFERROR(
   IF($C35="","",
      INDEX(
         INDIRECT("'" &amp; 'Course Map'!$D$8 &amp; "'!A:AE"),
         MATCH($C35, INDIRECT("'" &amp; 'Course Map'!$D$8 &amp; "'!A:A"), 0),
         MATCH(E$25, INDIRECT("'" &amp; 'Course Map'!$D$8 &amp; "'!1:1"), 0)
      )
   ),
"-")</f>
        <v/>
      </c>
      <c r="F35" s="53" t="str">
        <f ca="1">IFERROR(
   IF($C35="","",
      INDEX(
         INDIRECT("'" &amp; 'Course Map'!$D$8 &amp; "'!A:AE"),
         MATCH($C35, INDIRECT("'" &amp; 'Course Map'!$D$8 &amp; "'!A:A"), 0),
         MATCH(F$25, INDIRECT("'" &amp; 'Course Map'!$D$8 &amp; "'!1:1"), 0)
      )
   ),
"-")</f>
        <v/>
      </c>
      <c r="G35" s="54" t="str">
        <f ca="1">IFERROR(
   IF($C35="","",
      INDEX(
         INDIRECT("'" &amp; 'Course Map'!$D$8 &amp; "'!A:AE"),
         MATCH($C35, INDIRECT("'" &amp; 'Course Map'!$D$8 &amp; "'!A:A"), 0),
         MATCH(G$25, INDIRECT("'" &amp; 'Course Map'!$D$8 &amp; "'!1:1"), 0)
      )
   ),
"-")</f>
        <v/>
      </c>
      <c r="H35" s="54" t="str">
        <f>IF(ISBLANK($C35),"",IF(AND($D35="-",$E35="-",$F35="-",$G35="-",IF(COUNTIF(C35,"AMU????"),0,1),IF(COUNTIF(C35,"FIT????"),0,1),IF(COUNTIF(C35,"MAT????"),0,1),COUNTIF('2026'!$A:$A,$C35)=1),"Yes","-"))</f>
        <v/>
      </c>
      <c r="I35" s="193" t="str">
        <f t="shared" si="0"/>
        <v/>
      </c>
      <c r="J35" s="419"/>
      <c r="K35" s="126"/>
      <c r="L35" s="6"/>
    </row>
    <row r="36" spans="1:12" ht="15" customHeight="1" x14ac:dyDescent="0.25">
      <c r="A36" s="147"/>
      <c r="B36" s="123"/>
      <c r="C36" s="56"/>
      <c r="D36" s="53" t="str">
        <f ca="1">IFERROR(
   IF($C36="","",
      INDEX(
         INDIRECT("'" &amp; 'Course Map'!$D$8 &amp; "'!A:AE"),
         MATCH($C36, INDIRECT("'" &amp; 'Course Map'!$D$8 &amp; "'!A:A"), 0),
         MATCH(D$25, INDIRECT("'" &amp; 'Course Map'!$D$8 &amp; "'!1:1"), 0)
      )
   ),
"-")</f>
        <v/>
      </c>
      <c r="E36" s="53" t="str">
        <f ca="1">IFERROR(
   IF($C36="","",
      INDEX(
         INDIRECT("'" &amp; 'Course Map'!$D$8 &amp; "'!A:AE"),
         MATCH($C36, INDIRECT("'" &amp; 'Course Map'!$D$8 &amp; "'!A:A"), 0),
         MATCH(E$25, INDIRECT("'" &amp; 'Course Map'!$D$8 &amp; "'!1:1"), 0)
      )
   ),
"-")</f>
        <v/>
      </c>
      <c r="F36" s="53" t="str">
        <f ca="1">IFERROR(
   IF($C36="","",
      INDEX(
         INDIRECT("'" &amp; 'Course Map'!$D$8 &amp; "'!A:AE"),
         MATCH($C36, INDIRECT("'" &amp; 'Course Map'!$D$8 &amp; "'!A:A"), 0),
         MATCH(F$25, INDIRECT("'" &amp; 'Course Map'!$D$8 &amp; "'!1:1"), 0)
      )
   ),
"-")</f>
        <v/>
      </c>
      <c r="G36" s="54" t="str">
        <f ca="1">IFERROR(
   IF($C36="","",
      INDEX(
         INDIRECT("'" &amp; 'Course Map'!$D$8 &amp; "'!A:AE"),
         MATCH($C36, INDIRECT("'" &amp; 'Course Map'!$D$8 &amp; "'!A:A"), 0),
         MATCH(G$25, INDIRECT("'" &amp; 'Course Map'!$D$8 &amp; "'!1:1"), 0)
      )
   ),
"-")</f>
        <v/>
      </c>
      <c r="H36" s="54" t="str">
        <f>IF(ISBLANK($C36),"",IF(AND($D36="-",$E36="-",$F36="-",$G36="-",IF(COUNTIF(C36,"AMU????"),0,1),IF(COUNTIF(C36,"FIT????"),0,1),IF(COUNTIF(C36,"MAT????"),0,1),COUNTIF('2026'!$A:$A,$C36)=1),"Yes","-"))</f>
        <v/>
      </c>
      <c r="I36" s="193" t="str">
        <f t="shared" si="0"/>
        <v/>
      </c>
      <c r="J36" s="419"/>
      <c r="K36" s="126"/>
      <c r="L36" s="6"/>
    </row>
    <row r="37" spans="1:12" ht="15" customHeight="1" x14ac:dyDescent="0.25">
      <c r="A37" s="147"/>
      <c r="B37" s="123"/>
      <c r="C37" s="55"/>
      <c r="D37" s="53" t="str">
        <f ca="1">IFERROR(
   IF($C37="","",
      INDEX(
         INDIRECT("'" &amp; 'Course Map'!$D$8 &amp; "'!A:AE"),
         MATCH($C37, INDIRECT("'" &amp; 'Course Map'!$D$8 &amp; "'!A:A"), 0),
         MATCH(D$25, INDIRECT("'" &amp; 'Course Map'!$D$8 &amp; "'!1:1"), 0)
      )
   ),
"-")</f>
        <v/>
      </c>
      <c r="E37" s="53" t="str">
        <f ca="1">IFERROR(
   IF($C37="","",
      INDEX(
         INDIRECT("'" &amp; 'Course Map'!$D$8 &amp; "'!A:AE"),
         MATCH($C37, INDIRECT("'" &amp; 'Course Map'!$D$8 &amp; "'!A:A"), 0),
         MATCH(E$25, INDIRECT("'" &amp; 'Course Map'!$D$8 &amp; "'!1:1"), 0)
      )
   ),
"-")</f>
        <v/>
      </c>
      <c r="F37" s="53" t="str">
        <f ca="1">IFERROR(
   IF($C37="","",
      INDEX(
         INDIRECT("'" &amp; 'Course Map'!$D$8 &amp; "'!A:AE"),
         MATCH($C37, INDIRECT("'" &amp; 'Course Map'!$D$8 &amp; "'!A:A"), 0),
         MATCH(F$25, INDIRECT("'" &amp; 'Course Map'!$D$8 &amp; "'!1:1"), 0)
      )
   ),
"-")</f>
        <v/>
      </c>
      <c r="G37" s="54" t="str">
        <f ca="1">IFERROR(
   IF($C37="","",
      INDEX(
         INDIRECT("'" &amp; 'Course Map'!$D$8 &amp; "'!A:AE"),
         MATCH($C37, INDIRECT("'" &amp; 'Course Map'!$D$8 &amp; "'!A:A"), 0),
         MATCH(G$25, INDIRECT("'" &amp; 'Course Map'!$D$8 &amp; "'!1:1"), 0)
      )
   ),
"-")</f>
        <v/>
      </c>
      <c r="H37" s="54" t="str">
        <f>IF(ISBLANK($C37),"",IF(AND($D37="-",$E37="-",$F37="-",$G37="-",IF(COUNTIF(C37,"AMU????"),0,1),IF(COUNTIF(C37,"FIT????"),0,1),IF(COUNTIF(C37,"MAT????"),0,1),COUNTIF('2026'!$A:$A,$C37)=1),"Yes","-"))</f>
        <v/>
      </c>
      <c r="I37" s="193" t="str">
        <f t="shared" si="0"/>
        <v/>
      </c>
      <c r="J37" s="419"/>
      <c r="K37" s="126"/>
      <c r="L37" s="6"/>
    </row>
    <row r="38" spans="1:12" ht="15" customHeight="1" x14ac:dyDescent="0.25">
      <c r="A38" s="147"/>
      <c r="B38" s="123"/>
      <c r="C38" s="56"/>
      <c r="D38" s="53" t="str">
        <f ca="1">IFERROR(
   IF($C38="","",
      INDEX(
         INDIRECT("'" &amp; 'Course Map'!$D$8 &amp; "'!A:AE"),
         MATCH($C38, INDIRECT("'" &amp; 'Course Map'!$D$8 &amp; "'!A:A"), 0),
         MATCH(D$25, INDIRECT("'" &amp; 'Course Map'!$D$8 &amp; "'!1:1"), 0)
      )
   ),
"-")</f>
        <v/>
      </c>
      <c r="E38" s="53" t="str">
        <f ca="1">IFERROR(
   IF($C38="","",
      INDEX(
         INDIRECT("'" &amp; 'Course Map'!$D$8 &amp; "'!A:AE"),
         MATCH($C38, INDIRECT("'" &amp; 'Course Map'!$D$8 &amp; "'!A:A"), 0),
         MATCH(E$25, INDIRECT("'" &amp; 'Course Map'!$D$8 &amp; "'!1:1"), 0)
      )
   ),
"-")</f>
        <v/>
      </c>
      <c r="F38" s="53" t="str">
        <f ca="1">IFERROR(
   IF($C38="","",
      INDEX(
         INDIRECT("'" &amp; 'Course Map'!$D$8 &amp; "'!A:AE"),
         MATCH($C38, INDIRECT("'" &amp; 'Course Map'!$D$8 &amp; "'!A:A"), 0),
         MATCH(F$25, INDIRECT("'" &amp; 'Course Map'!$D$8 &amp; "'!1:1"), 0)
      )
   ),
"-")</f>
        <v/>
      </c>
      <c r="G38" s="54" t="str">
        <f ca="1">IFERROR(
   IF($C38="","",
      INDEX(
         INDIRECT("'" &amp; 'Course Map'!$D$8 &amp; "'!A:AE"),
         MATCH($C38, INDIRECT("'" &amp; 'Course Map'!$D$8 &amp; "'!A:A"), 0),
         MATCH(G$25, INDIRECT("'" &amp; 'Course Map'!$D$8 &amp; "'!1:1"), 0)
      )
   ),
"-")</f>
        <v/>
      </c>
      <c r="H38" s="54" t="str">
        <f>IF(ISBLANK($C38),"",IF(AND($D38="-",$E38="-",$F38="-",$G38="-",IF(COUNTIF(C38,"AMU????"),0,1),IF(COUNTIF(C38,"FIT????"),0,1),IF(COUNTIF(C38,"MAT????"),0,1),COUNTIF('2026'!$A:$A,$C38)=1),"Yes","-"))</f>
        <v/>
      </c>
      <c r="I38" s="193" t="str">
        <f t="shared" si="0"/>
        <v/>
      </c>
      <c r="J38" s="419"/>
      <c r="K38" s="126"/>
      <c r="L38" s="6"/>
    </row>
    <row r="39" spans="1:12" ht="15" customHeight="1" x14ac:dyDescent="0.25">
      <c r="A39" s="147"/>
      <c r="B39" s="123"/>
      <c r="C39" s="55"/>
      <c r="D39" s="53" t="str">
        <f ca="1">IFERROR(
   IF($C39="","",
      INDEX(
         INDIRECT("'" &amp; 'Course Map'!$D$8 &amp; "'!A:AE"),
         MATCH($C39, INDIRECT("'" &amp; 'Course Map'!$D$8 &amp; "'!A:A"), 0),
         MATCH(D$25, INDIRECT("'" &amp; 'Course Map'!$D$8 &amp; "'!1:1"), 0)
      )
   ),
"-")</f>
        <v/>
      </c>
      <c r="E39" s="53" t="str">
        <f ca="1">IFERROR(
   IF($C39="","",
      INDEX(
         INDIRECT("'" &amp; 'Course Map'!$D$8 &amp; "'!A:AE"),
         MATCH($C39, INDIRECT("'" &amp; 'Course Map'!$D$8 &amp; "'!A:A"), 0),
         MATCH(E$25, INDIRECT("'" &amp; 'Course Map'!$D$8 &amp; "'!1:1"), 0)
      )
   ),
"-")</f>
        <v/>
      </c>
      <c r="F39" s="53" t="str">
        <f ca="1">IFERROR(
   IF($C39="","",
      INDEX(
         INDIRECT("'" &amp; 'Course Map'!$D$8 &amp; "'!A:AE"),
         MATCH($C39, INDIRECT("'" &amp; 'Course Map'!$D$8 &amp; "'!A:A"), 0),
         MATCH(F$25, INDIRECT("'" &amp; 'Course Map'!$D$8 &amp; "'!1:1"), 0)
      )
   ),
"-")</f>
        <v/>
      </c>
      <c r="G39" s="54" t="str">
        <f ca="1">IFERROR(
   IF($C39="","",
      INDEX(
         INDIRECT("'" &amp; 'Course Map'!$D$8 &amp; "'!A:AE"),
         MATCH($C39, INDIRECT("'" &amp; 'Course Map'!$D$8 &amp; "'!A:A"), 0),
         MATCH(G$25, INDIRECT("'" &amp; 'Course Map'!$D$8 &amp; "'!1:1"), 0)
      )
   ),
"-")</f>
        <v/>
      </c>
      <c r="H39" s="54" t="str">
        <f>IF(ISBLANK($C39),"",IF(AND($D39="-",$E39="-",$F39="-",$G39="-",IF(COUNTIF(C39,"AMU????"),0,1),IF(COUNTIF(C39,"FIT????"),0,1),IF(COUNTIF(C39,"MAT????"),0,1),COUNTIF('2026'!$A:$A,$C39)=1),"Yes","-"))</f>
        <v/>
      </c>
      <c r="I39" s="193" t="str">
        <f t="shared" si="0"/>
        <v/>
      </c>
      <c r="J39" s="419"/>
      <c r="K39" s="126"/>
      <c r="L39" s="6"/>
    </row>
    <row r="40" spans="1:12" ht="15" customHeight="1" x14ac:dyDescent="0.25">
      <c r="A40" s="147"/>
      <c r="B40" s="123"/>
      <c r="C40" s="57"/>
      <c r="D40" s="53" t="str">
        <f ca="1">IFERROR(
   IF($C40="","",
      INDEX(
         INDIRECT("'" &amp; 'Course Map'!$D$8 &amp; "'!A:AE"),
         MATCH($C40, INDIRECT("'" &amp; 'Course Map'!$D$8 &amp; "'!A:A"), 0),
         MATCH(D$25, INDIRECT("'" &amp; 'Course Map'!$D$8 &amp; "'!1:1"), 0)
      )
   ),
"-")</f>
        <v/>
      </c>
      <c r="E40" s="53" t="str">
        <f ca="1">IFERROR(
   IF($C40="","",
      INDEX(
         INDIRECT("'" &amp; 'Course Map'!$D$8 &amp; "'!A:AE"),
         MATCH($C40, INDIRECT("'" &amp; 'Course Map'!$D$8 &amp; "'!A:A"), 0),
         MATCH(E$25, INDIRECT("'" &amp; 'Course Map'!$D$8 &amp; "'!1:1"), 0)
      )
   ),
"-")</f>
        <v/>
      </c>
      <c r="F40" s="53" t="str">
        <f ca="1">IFERROR(
   IF($C40="","",
      INDEX(
         INDIRECT("'" &amp; 'Course Map'!$D$8 &amp; "'!A:AE"),
         MATCH($C40, INDIRECT("'" &amp; 'Course Map'!$D$8 &amp; "'!A:A"), 0),
         MATCH(F$25, INDIRECT("'" &amp; 'Course Map'!$D$8 &amp; "'!1:1"), 0)
      )
   ),
"-")</f>
        <v/>
      </c>
      <c r="G40" s="54" t="str">
        <f ca="1">IFERROR(
   IF($C40="","",
      INDEX(
         INDIRECT("'" &amp; 'Course Map'!$D$8 &amp; "'!A:AE"),
         MATCH($C40, INDIRECT("'" &amp; 'Course Map'!$D$8 &amp; "'!A:A"), 0),
         MATCH(G$25, INDIRECT("'" &amp; 'Course Map'!$D$8 &amp; "'!1:1"), 0)
      )
   ),
"-")</f>
        <v/>
      </c>
      <c r="H40" s="54" t="str">
        <f>IF(ISBLANK($C40),"",IF(AND($D40="-",$E40="-",$F40="-",$G40="-",IF(COUNTIF(C40,"AMU????"),0,1),IF(COUNTIF(C40,"FIT????"),0,1),IF(COUNTIF(C40,"MAT????"),0,1),COUNTIF('2026'!$A:$A,$C40)=1),"Yes","-"))</f>
        <v/>
      </c>
      <c r="I40" s="193" t="str">
        <f t="shared" si="0"/>
        <v/>
      </c>
      <c r="J40" s="419"/>
      <c r="K40" s="126"/>
      <c r="L40" s="6"/>
    </row>
    <row r="41" spans="1:12" ht="15" customHeight="1" x14ac:dyDescent="0.25">
      <c r="A41" s="147"/>
      <c r="B41" s="123"/>
      <c r="C41" s="58"/>
      <c r="D41" s="59" t="str">
        <f ca="1">IFERROR(
   IF($C41="","",
      INDEX(
         INDIRECT("'" &amp; 'Course Map'!$D$8 &amp; "'!A:AE"),
         MATCH($C41, INDIRECT("'" &amp; 'Course Map'!$D$8 &amp; "'!A:A"), 0),
         MATCH(D$25, INDIRECT("'" &amp; 'Course Map'!$D$8 &amp; "'!1:1"), 0)
      )
   ),
"-")</f>
        <v/>
      </c>
      <c r="E41" s="59" t="str">
        <f ca="1">IFERROR(
   IF($C41="","",
      INDEX(
         INDIRECT("'" &amp; 'Course Map'!$D$8 &amp; "'!A:AE"),
         MATCH($C41, INDIRECT("'" &amp; 'Course Map'!$D$8 &amp; "'!A:A"), 0),
         MATCH(E$25, INDIRECT("'" &amp; 'Course Map'!$D$8 &amp; "'!1:1"), 0)
      )
   ),
"-")</f>
        <v/>
      </c>
      <c r="F41" s="59" t="str">
        <f ca="1">IFERROR(
   IF($C41="","",
      INDEX(
         INDIRECT("'" &amp; 'Course Map'!$D$8 &amp; "'!A:AE"),
         MATCH($C41, INDIRECT("'" &amp; 'Course Map'!$D$8 &amp; "'!A:A"), 0),
         MATCH(F$25, INDIRECT("'" &amp; 'Course Map'!$D$8 &amp; "'!1:1"), 0)
      )
   ),
"-")</f>
        <v/>
      </c>
      <c r="G41" s="60" t="str">
        <f ca="1">IFERROR(
   IF($C41="","",
      INDEX(
         INDIRECT("'" &amp; 'Course Map'!$D$8 &amp; "'!A:AE"),
         MATCH($C41, INDIRECT("'" &amp; 'Course Map'!$D$8 &amp; "'!A:A"), 0),
         MATCH(G$25, INDIRECT("'" &amp; 'Course Map'!$D$8 &amp; "'!1:1"), 0)
      )
   ),
"-")</f>
        <v/>
      </c>
      <c r="H41" s="60" t="str">
        <f>IF(ISBLANK($C41),"",IF(AND($D41="-",$E41="-",$F41="-",$G41="-",IF(COUNTIF(C41,"AMU????"),0,1),IF(COUNTIF(C41,"FIT????"),0,1),IF(COUNTIF(C41,"MAT????"),0,1),COUNTIF('2026'!$A:$A,$C41)=1),"Yes","-"))</f>
        <v/>
      </c>
      <c r="I41" s="194" t="str">
        <f t="shared" si="0"/>
        <v/>
      </c>
      <c r="J41" s="420"/>
      <c r="K41" s="126"/>
      <c r="L41" s="6"/>
    </row>
    <row r="42" spans="1:12" ht="15" customHeight="1" x14ac:dyDescent="0.25">
      <c r="A42" s="147"/>
      <c r="B42" s="125"/>
      <c r="C42" s="9"/>
      <c r="D42" s="9"/>
      <c r="E42" s="9"/>
      <c r="F42" s="9"/>
      <c r="G42" s="9"/>
      <c r="H42" s="9"/>
      <c r="I42" s="9"/>
      <c r="J42" s="4"/>
      <c r="K42" s="126"/>
      <c r="L42" s="6"/>
    </row>
    <row r="43" spans="1:12" ht="15" customHeight="1" x14ac:dyDescent="0.25">
      <c r="A43" s="147"/>
      <c r="B43" s="125"/>
      <c r="C43" s="1" t="s">
        <v>12</v>
      </c>
      <c r="D43" s="2"/>
      <c r="E43" s="2"/>
      <c r="F43" s="2"/>
      <c r="G43" s="2"/>
      <c r="H43" s="2"/>
      <c r="I43" s="2"/>
      <c r="J43" s="2"/>
      <c r="K43" s="126"/>
      <c r="L43" s="6"/>
    </row>
    <row r="44" spans="1:12" ht="15" customHeight="1" x14ac:dyDescent="0.25">
      <c r="A44" s="147"/>
      <c r="B44" s="123"/>
      <c r="C44" s="421"/>
      <c r="D44" s="422"/>
      <c r="E44" s="422"/>
      <c r="F44" s="422"/>
      <c r="G44" s="422"/>
      <c r="H44" s="422"/>
      <c r="I44" s="422"/>
      <c r="J44" s="423"/>
      <c r="K44" s="124"/>
      <c r="L44" s="6"/>
    </row>
    <row r="45" spans="1:12" ht="15" customHeight="1" x14ac:dyDescent="0.25">
      <c r="A45" s="147"/>
      <c r="B45" s="123"/>
      <c r="C45" s="424"/>
      <c r="D45" s="425"/>
      <c r="E45" s="425"/>
      <c r="F45" s="425"/>
      <c r="G45" s="425"/>
      <c r="H45" s="425"/>
      <c r="I45" s="425"/>
      <c r="J45" s="426"/>
      <c r="K45" s="124"/>
      <c r="L45" s="6"/>
    </row>
    <row r="46" spans="1:12" ht="15" customHeight="1" x14ac:dyDescent="0.25">
      <c r="A46" s="147"/>
      <c r="B46" s="123"/>
      <c r="C46" s="424"/>
      <c r="D46" s="425"/>
      <c r="E46" s="425"/>
      <c r="F46" s="425"/>
      <c r="G46" s="425"/>
      <c r="H46" s="425"/>
      <c r="I46" s="425"/>
      <c r="J46" s="426"/>
      <c r="K46" s="124"/>
      <c r="L46" s="6"/>
    </row>
    <row r="47" spans="1:12" ht="15" customHeight="1" x14ac:dyDescent="0.25">
      <c r="A47" s="147"/>
      <c r="B47" s="123"/>
      <c r="C47" s="424"/>
      <c r="D47" s="425"/>
      <c r="E47" s="425"/>
      <c r="F47" s="425"/>
      <c r="G47" s="425"/>
      <c r="H47" s="425"/>
      <c r="I47" s="425"/>
      <c r="J47" s="426"/>
      <c r="K47" s="124"/>
      <c r="L47" s="6"/>
    </row>
    <row r="48" spans="1:12" ht="15" customHeight="1" x14ac:dyDescent="0.25">
      <c r="A48" s="147"/>
      <c r="B48" s="123"/>
      <c r="C48" s="424"/>
      <c r="D48" s="425"/>
      <c r="E48" s="425"/>
      <c r="F48" s="425"/>
      <c r="G48" s="425"/>
      <c r="H48" s="425"/>
      <c r="I48" s="425"/>
      <c r="J48" s="426"/>
      <c r="K48" s="124"/>
      <c r="L48" s="6"/>
    </row>
    <row r="49" spans="1:12" ht="15" customHeight="1" x14ac:dyDescent="0.25">
      <c r="A49" s="147"/>
      <c r="B49" s="123"/>
      <c r="C49" s="424"/>
      <c r="D49" s="425"/>
      <c r="E49" s="425"/>
      <c r="F49" s="425"/>
      <c r="G49" s="425"/>
      <c r="H49" s="425"/>
      <c r="I49" s="425"/>
      <c r="J49" s="426"/>
      <c r="K49" s="124"/>
      <c r="L49" s="6"/>
    </row>
    <row r="50" spans="1:12" ht="15" customHeight="1" x14ac:dyDescent="0.25">
      <c r="A50" s="147"/>
      <c r="B50" s="123"/>
      <c r="C50" s="424"/>
      <c r="D50" s="425"/>
      <c r="E50" s="425"/>
      <c r="F50" s="425"/>
      <c r="G50" s="425"/>
      <c r="H50" s="425"/>
      <c r="I50" s="425"/>
      <c r="J50" s="426"/>
      <c r="K50" s="124"/>
      <c r="L50" s="6"/>
    </row>
    <row r="51" spans="1:12" ht="15" customHeight="1" x14ac:dyDescent="0.25">
      <c r="A51" s="147"/>
      <c r="B51" s="123"/>
      <c r="C51" s="427"/>
      <c r="D51" s="428"/>
      <c r="E51" s="428"/>
      <c r="F51" s="428"/>
      <c r="G51" s="428"/>
      <c r="H51" s="428"/>
      <c r="I51" s="428"/>
      <c r="J51" s="429"/>
      <c r="K51" s="124"/>
      <c r="L51" s="6"/>
    </row>
    <row r="52" spans="1:12" ht="15.75" customHeight="1" x14ac:dyDescent="0.25">
      <c r="A52" s="147"/>
      <c r="B52" s="127"/>
      <c r="C52" s="128"/>
      <c r="D52" s="128"/>
      <c r="E52" s="128"/>
      <c r="F52" s="128"/>
      <c r="G52" s="128"/>
      <c r="H52" s="128"/>
      <c r="I52" s="128"/>
      <c r="J52" s="128"/>
      <c r="K52" s="129"/>
      <c r="L52" s="6"/>
    </row>
    <row r="53" spans="1:12" ht="5.25" customHeight="1" x14ac:dyDescent="0.25">
      <c r="B53" s="9"/>
      <c r="C53" s="9"/>
      <c r="D53" s="9"/>
      <c r="E53" s="9"/>
      <c r="F53" s="9"/>
      <c r="G53" s="9"/>
      <c r="H53" s="9"/>
      <c r="I53" s="9"/>
      <c r="J53" s="9"/>
      <c r="K53" s="7"/>
      <c r="L53" s="4"/>
    </row>
  </sheetData>
  <sheetProtection algorithmName="SHA-512" hashValue="PvCzIVSXVCL3IM4vMXn8/DmzwAE2D39cBFqH9cYWcLUWb32gf019s1Pa71n3BClNPxsWeTyatAFNyVVO4AqvxQ==" saltValue="mEQinSJBBrmGMWkGhaZUEA==" spinCount="100000" sheet="1" selectLockedCells="1"/>
  <mergeCells count="17">
    <mergeCell ref="D17:F17"/>
    <mergeCell ref="J24:J41"/>
    <mergeCell ref="C44:J51"/>
    <mergeCell ref="C24:C25"/>
    <mergeCell ref="C3:J3"/>
    <mergeCell ref="C4:J4"/>
    <mergeCell ref="C5:J5"/>
    <mergeCell ref="C6:J6"/>
    <mergeCell ref="C7:J7"/>
    <mergeCell ref="C8:J8"/>
    <mergeCell ref="D19:E19"/>
    <mergeCell ref="D20:E20"/>
    <mergeCell ref="D21:E21"/>
    <mergeCell ref="D22:E22"/>
    <mergeCell ref="C10:J13"/>
    <mergeCell ref="D15:F15"/>
    <mergeCell ref="D16:F16"/>
  </mergeCells>
  <conditionalFormatting sqref="D26:D41">
    <cfRule type="notContainsBlanks" dxfId="213" priority="32">
      <formula>LEN(TRIM(D26))&gt;0</formula>
    </cfRule>
  </conditionalFormatting>
  <conditionalFormatting sqref="E26:E41">
    <cfRule type="notContainsBlanks" dxfId="212" priority="33">
      <formula>LEN(TRIM(E26))&gt;0</formula>
    </cfRule>
  </conditionalFormatting>
  <conditionalFormatting sqref="F26:F41">
    <cfRule type="notContainsBlanks" dxfId="211" priority="34">
      <formula>LEN(TRIM(F26))&gt;0</formula>
    </cfRule>
  </conditionalFormatting>
  <conditionalFormatting sqref="G26:G41">
    <cfRule type="notContainsBlanks" dxfId="210" priority="35">
      <formula>LEN(TRIM(G26))&gt;0</formula>
    </cfRule>
  </conditionalFormatting>
  <conditionalFormatting sqref="H26:H41">
    <cfRule type="notContainsBlanks" dxfId="209" priority="36">
      <formula>LEN(TRIM(H26))&gt;0</formula>
    </cfRule>
  </conditionalFormatting>
  <conditionalFormatting sqref="I26:I41">
    <cfRule type="notContainsBlanks" dxfId="208" priority="37">
      <formula>LEN(TRIM(I26))&gt;0</formula>
    </cfRule>
  </conditionalFormatting>
  <conditionalFormatting sqref="C26:C41">
    <cfRule type="duplicateValues" dxfId="207" priority="2"/>
  </conditionalFormatting>
  <dataValidations count="1">
    <dataValidation type="list" allowBlank="1" showErrorMessage="1" sqref="C20:C22" xr:uid="{00000000-0002-0000-0200-000000000000}">
      <formula1>"1,2,3,4,5"</formula1>
    </dataValidation>
  </dataValidations>
  <pageMargins left="0.23622047244094491" right="0.23622047244094491" top="0.31496062992125984" bottom="0.31496062992125984" header="0" footer="0"/>
  <pageSetup paperSize="9" scale="97" fitToHeight="0" orientation="portrait" r:id="rId1"/>
  <extLst>
    <ext xmlns:x14="http://schemas.microsoft.com/office/spreadsheetml/2009/9/main" uri="{78C0D931-6437-407d-A8EE-F0AAD7539E65}">
      <x14:conditionalFormattings>
        <x14:conditionalFormatting xmlns:xm="http://schemas.microsoft.com/office/excel/2006/main">
          <x14:cfRule type="expression" priority="1" id="{999714D6-761C-45A3-9351-E21AA7832D26}">
            <xm:f>COUNTIF('Course Map'!$D$19:$D$55,C26)&gt;0</xm:f>
            <x14:dxf>
              <font>
                <color theme="0"/>
              </font>
              <fill>
                <patternFill>
                  <bgColor rgb="FFFF0000"/>
                </patternFill>
              </fill>
            </x14:dxf>
          </x14:cfRule>
          <xm:sqref>C26:C41</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58"/>
  <sheetViews>
    <sheetView topLeftCell="A34" workbookViewId="0">
      <selection activeCell="B19" sqref="B19"/>
    </sheetView>
  </sheetViews>
  <sheetFormatPr defaultRowHeight="12.5" x14ac:dyDescent="0.25"/>
  <cols>
    <col min="1" max="1" width="35.7265625" customWidth="1"/>
    <col min="2" max="2" width="21.453125" customWidth="1"/>
  </cols>
  <sheetData>
    <row r="1" spans="1:2" ht="13" x14ac:dyDescent="0.3">
      <c r="A1" s="14" t="s">
        <v>298</v>
      </c>
      <c r="B1" s="14" t="s">
        <v>213</v>
      </c>
    </row>
    <row r="2" spans="1:2" x14ac:dyDescent="0.25">
      <c r="A2" s="13" t="s">
        <v>315</v>
      </c>
      <c r="B2" s="13" t="s">
        <v>209</v>
      </c>
    </row>
    <row r="3" spans="1:2" x14ac:dyDescent="0.25">
      <c r="A3" s="13" t="s">
        <v>205</v>
      </c>
      <c r="B3" s="13" t="s">
        <v>547</v>
      </c>
    </row>
    <row r="4" spans="1:2" x14ac:dyDescent="0.25">
      <c r="A4" s="13" t="s">
        <v>567</v>
      </c>
      <c r="B4" s="314" t="s">
        <v>646</v>
      </c>
    </row>
    <row r="5" spans="1:2" x14ac:dyDescent="0.25">
      <c r="A5" s="13" t="s">
        <v>568</v>
      </c>
      <c r="B5" s="13" t="s">
        <v>210</v>
      </c>
    </row>
    <row r="6" spans="1:2" x14ac:dyDescent="0.25">
      <c r="A6" s="13" t="s">
        <v>569</v>
      </c>
      <c r="B6" s="315" t="s">
        <v>211</v>
      </c>
    </row>
    <row r="7" spans="1:2" x14ac:dyDescent="0.25">
      <c r="A7" s="13" t="s">
        <v>299</v>
      </c>
      <c r="B7" s="315" t="s">
        <v>212</v>
      </c>
    </row>
    <row r="8" spans="1:2" x14ac:dyDescent="0.25">
      <c r="A8" s="13" t="s">
        <v>570</v>
      </c>
      <c r="B8" s="10"/>
    </row>
    <row r="9" spans="1:2" x14ac:dyDescent="0.25">
      <c r="A9" s="13" t="s">
        <v>566</v>
      </c>
      <c r="B9" s="10"/>
    </row>
    <row r="10" spans="1:2" x14ac:dyDescent="0.25">
      <c r="A10" s="13" t="s">
        <v>512</v>
      </c>
      <c r="B10" s="10"/>
    </row>
    <row r="11" spans="1:2" x14ac:dyDescent="0.25">
      <c r="A11" s="13" t="s">
        <v>571</v>
      </c>
      <c r="B11" s="10"/>
    </row>
    <row r="12" spans="1:2" x14ac:dyDescent="0.25">
      <c r="A12" s="238" t="s">
        <v>208</v>
      </c>
      <c r="B12" s="239"/>
    </row>
    <row r="13" spans="1:2" x14ac:dyDescent="0.25">
      <c r="A13" s="238" t="s">
        <v>565</v>
      </c>
      <c r="B13" s="239"/>
    </row>
    <row r="14" spans="1:2" x14ac:dyDescent="0.25">
      <c r="A14" s="10"/>
      <c r="B14" s="10"/>
    </row>
    <row r="17" spans="1:3" ht="13" x14ac:dyDescent="0.3">
      <c r="A17" s="14" t="s">
        <v>297</v>
      </c>
      <c r="B17" s="14" t="s">
        <v>524</v>
      </c>
    </row>
    <row r="18" spans="1:3" x14ac:dyDescent="0.25">
      <c r="A18" s="13" t="s">
        <v>517</v>
      </c>
      <c r="B18" s="13" t="s">
        <v>656</v>
      </c>
    </row>
    <row r="19" spans="1:3" x14ac:dyDescent="0.25">
      <c r="A19" s="13" t="s">
        <v>205</v>
      </c>
      <c r="B19" s="13" t="s">
        <v>522</v>
      </c>
      <c r="C19" s="239"/>
    </row>
    <row r="20" spans="1:3" x14ac:dyDescent="0.25">
      <c r="A20" s="13" t="s">
        <v>567</v>
      </c>
      <c r="B20" s="255" t="s">
        <v>523</v>
      </c>
      <c r="C20" s="239"/>
    </row>
    <row r="21" spans="1:3" x14ac:dyDescent="0.25">
      <c r="A21" s="13" t="s">
        <v>568</v>
      </c>
    </row>
    <row r="22" spans="1:3" x14ac:dyDescent="0.25">
      <c r="A22" s="13" t="s">
        <v>569</v>
      </c>
    </row>
    <row r="23" spans="1:3" x14ac:dyDescent="0.25">
      <c r="A23" s="13" t="s">
        <v>593</v>
      </c>
    </row>
    <row r="24" spans="1:3" x14ac:dyDescent="0.25">
      <c r="A24" s="13" t="s">
        <v>299</v>
      </c>
    </row>
    <row r="25" spans="1:3" x14ac:dyDescent="0.25">
      <c r="A25" s="13" t="s">
        <v>570</v>
      </c>
    </row>
    <row r="26" spans="1:3" x14ac:dyDescent="0.25">
      <c r="A26" s="13" t="s">
        <v>566</v>
      </c>
    </row>
    <row r="27" spans="1:3" x14ac:dyDescent="0.25">
      <c r="A27" s="13" t="s">
        <v>512</v>
      </c>
    </row>
    <row r="28" spans="1:3" x14ac:dyDescent="0.25">
      <c r="A28" s="13" t="s">
        <v>571</v>
      </c>
    </row>
    <row r="29" spans="1:3" x14ac:dyDescent="0.25">
      <c r="A29" s="13" t="s">
        <v>208</v>
      </c>
    </row>
    <row r="30" spans="1:3" x14ac:dyDescent="0.25">
      <c r="A30" s="13" t="s">
        <v>565</v>
      </c>
    </row>
    <row r="31" spans="1:3" x14ac:dyDescent="0.25">
      <c r="A31" s="13" t="s">
        <v>572</v>
      </c>
    </row>
    <row r="35" spans="1:1" ht="13" x14ac:dyDescent="0.3">
      <c r="A35" s="14" t="s">
        <v>300</v>
      </c>
    </row>
    <row r="36" spans="1:1" x14ac:dyDescent="0.25">
      <c r="A36" s="13" t="s">
        <v>650</v>
      </c>
    </row>
    <row r="37" spans="1:1" x14ac:dyDescent="0.25">
      <c r="A37" s="13" t="s">
        <v>10</v>
      </c>
    </row>
    <row r="38" spans="1:1" x14ac:dyDescent="0.25">
      <c r="A38" s="13" t="s">
        <v>11</v>
      </c>
    </row>
    <row r="42" spans="1:1" ht="13" x14ac:dyDescent="0.3">
      <c r="A42" s="14" t="s">
        <v>301</v>
      </c>
    </row>
    <row r="43" spans="1:1" x14ac:dyDescent="0.25">
      <c r="A43" s="13" t="s">
        <v>302</v>
      </c>
    </row>
    <row r="44" spans="1:1" x14ac:dyDescent="0.25">
      <c r="A44" s="83">
        <v>2025</v>
      </c>
    </row>
    <row r="45" spans="1:1" x14ac:dyDescent="0.25">
      <c r="A45" s="83">
        <v>2026</v>
      </c>
    </row>
    <row r="46" spans="1:1" x14ac:dyDescent="0.25">
      <c r="A46" s="83">
        <v>2027</v>
      </c>
    </row>
    <row r="47" spans="1:1" x14ac:dyDescent="0.25">
      <c r="A47" s="83">
        <v>2028</v>
      </c>
    </row>
    <row r="48" spans="1:1" x14ac:dyDescent="0.25">
      <c r="A48" s="83">
        <v>2029</v>
      </c>
    </row>
    <row r="49" spans="1:1" x14ac:dyDescent="0.25">
      <c r="A49" s="83">
        <v>2030</v>
      </c>
    </row>
    <row r="50" spans="1:1" x14ac:dyDescent="0.25">
      <c r="A50" s="83">
        <v>2031</v>
      </c>
    </row>
    <row r="51" spans="1:1" x14ac:dyDescent="0.25">
      <c r="A51" s="83">
        <v>2032</v>
      </c>
    </row>
    <row r="55" spans="1:1" ht="13" x14ac:dyDescent="0.3">
      <c r="A55" s="14" t="s">
        <v>521</v>
      </c>
    </row>
    <row r="56" spans="1:1" x14ac:dyDescent="0.25">
      <c r="A56" s="13" t="s">
        <v>651</v>
      </c>
    </row>
    <row r="57" spans="1:1" x14ac:dyDescent="0.25">
      <c r="A57" s="13" t="s">
        <v>237</v>
      </c>
    </row>
    <row r="58" spans="1:1" x14ac:dyDescent="0.25">
      <c r="A58" s="13" t="s">
        <v>236</v>
      </c>
    </row>
  </sheetData>
  <sortState ref="A19:A31">
    <sortCondition ref="A19"/>
  </sortState>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fitToPage="1"/>
  </sheetPr>
  <dimension ref="A1:AF222"/>
  <sheetViews>
    <sheetView zoomScale="70" zoomScaleNormal="70" workbookViewId="0">
      <pane xSplit="1" ySplit="1" topLeftCell="J209" activePane="bottomRight" state="frozen"/>
      <selection activeCell="A44" sqref="A44"/>
      <selection pane="topRight" activeCell="A44" sqref="A44"/>
      <selection pane="bottomLeft" activeCell="A44" sqref="A44"/>
      <selection pane="bottomRight" activeCell="T221" sqref="T221"/>
    </sheetView>
  </sheetViews>
  <sheetFormatPr defaultColWidth="14.453125" defaultRowHeight="15" customHeight="1" x14ac:dyDescent="0.25"/>
  <cols>
    <col min="1" max="1" width="10.54296875" style="174" customWidth="1"/>
    <col min="2" max="2" width="40.81640625" style="276" customWidth="1"/>
    <col min="3" max="3" width="53.1796875" style="108" hidden="1" customWidth="1"/>
    <col min="4" max="4" width="26.26953125" style="278" customWidth="1"/>
    <col min="5" max="5" width="11" style="104" hidden="1" customWidth="1"/>
    <col min="6" max="31" width="11.453125" style="104" customWidth="1"/>
    <col min="32" max="16384" width="14.453125" style="104"/>
  </cols>
  <sheetData>
    <row r="1" spans="1:31" s="105" customFormat="1" ht="65" x14ac:dyDescent="0.25">
      <c r="A1" s="84" t="s">
        <v>22</v>
      </c>
      <c r="B1" s="84" t="s">
        <v>23</v>
      </c>
      <c r="C1" s="85" t="s">
        <v>12</v>
      </c>
      <c r="D1" s="86" t="s">
        <v>239</v>
      </c>
      <c r="E1" s="85" t="s">
        <v>24</v>
      </c>
      <c r="F1" s="213" t="s">
        <v>578</v>
      </c>
      <c r="G1" s="217" t="s">
        <v>579</v>
      </c>
      <c r="H1" s="87" t="s">
        <v>217</v>
      </c>
      <c r="I1" s="88" t="s">
        <v>218</v>
      </c>
      <c r="J1" s="88" t="s">
        <v>219</v>
      </c>
      <c r="K1" s="88" t="s">
        <v>220</v>
      </c>
      <c r="L1" s="88" t="s">
        <v>514</v>
      </c>
      <c r="M1" s="88" t="s">
        <v>221</v>
      </c>
      <c r="N1" s="88" t="s">
        <v>582</v>
      </c>
      <c r="O1" s="88" t="s">
        <v>513</v>
      </c>
      <c r="P1" s="89" t="s">
        <v>224</v>
      </c>
      <c r="Q1" s="88" t="s">
        <v>222</v>
      </c>
      <c r="R1" s="89" t="s">
        <v>223</v>
      </c>
      <c r="S1" s="90" t="s">
        <v>225</v>
      </c>
      <c r="T1" s="91" t="s">
        <v>226</v>
      </c>
      <c r="U1" s="91" t="s">
        <v>585</v>
      </c>
      <c r="V1" s="91" t="s">
        <v>227</v>
      </c>
      <c r="W1" s="91" t="s">
        <v>228</v>
      </c>
      <c r="X1" s="91" t="s">
        <v>296</v>
      </c>
      <c r="Y1" s="91" t="s">
        <v>229</v>
      </c>
      <c r="Z1" s="91" t="s">
        <v>581</v>
      </c>
      <c r="AA1" s="91" t="s">
        <v>583</v>
      </c>
      <c r="AB1" s="91" t="s">
        <v>586</v>
      </c>
      <c r="AC1" s="91" t="s">
        <v>230</v>
      </c>
      <c r="AD1" s="91" t="s">
        <v>231</v>
      </c>
      <c r="AE1" s="115" t="s">
        <v>584</v>
      </c>
    </row>
    <row r="2" spans="1:31" s="105" customFormat="1" ht="13" x14ac:dyDescent="0.25">
      <c r="A2" s="172" t="s">
        <v>319</v>
      </c>
      <c r="B2" s="107" t="s">
        <v>320</v>
      </c>
      <c r="C2" s="111"/>
      <c r="D2" s="257" t="s">
        <v>11</v>
      </c>
      <c r="E2" s="110"/>
      <c r="F2" s="214" t="s">
        <v>30</v>
      </c>
      <c r="G2" s="97" t="s">
        <v>30</v>
      </c>
      <c r="H2" s="96" t="s">
        <v>30</v>
      </c>
      <c r="I2" s="92" t="s">
        <v>30</v>
      </c>
      <c r="J2" s="97" t="s">
        <v>30</v>
      </c>
      <c r="K2" s="97" t="s">
        <v>30</v>
      </c>
      <c r="L2" s="97" t="s">
        <v>30</v>
      </c>
      <c r="M2" s="97" t="s">
        <v>30</v>
      </c>
      <c r="N2" s="97" t="s">
        <v>30</v>
      </c>
      <c r="O2" s="97" t="s">
        <v>30</v>
      </c>
      <c r="P2" s="97" t="s">
        <v>30</v>
      </c>
      <c r="Q2" s="97" t="s">
        <v>30</v>
      </c>
      <c r="R2" s="109" t="s">
        <v>30</v>
      </c>
      <c r="S2" s="98" t="s">
        <v>30</v>
      </c>
      <c r="T2" s="97" t="s">
        <v>30</v>
      </c>
      <c r="U2" s="97" t="s">
        <v>30</v>
      </c>
      <c r="V2" s="97" t="s">
        <v>30</v>
      </c>
      <c r="W2" s="97" t="s">
        <v>30</v>
      </c>
      <c r="X2" s="97" t="s">
        <v>30</v>
      </c>
      <c r="Y2" s="97" t="s">
        <v>30</v>
      </c>
      <c r="Z2" s="97" t="s">
        <v>30</v>
      </c>
      <c r="AA2" s="97" t="s">
        <v>30</v>
      </c>
      <c r="AB2" s="97" t="s">
        <v>30</v>
      </c>
      <c r="AC2" s="97" t="s">
        <v>30</v>
      </c>
      <c r="AD2" s="97" t="s">
        <v>30</v>
      </c>
      <c r="AE2" s="97" t="s">
        <v>30</v>
      </c>
    </row>
    <row r="3" spans="1:31" s="105" customFormat="1" ht="13" x14ac:dyDescent="0.25">
      <c r="A3" s="172" t="s">
        <v>321</v>
      </c>
      <c r="B3" s="107" t="s">
        <v>322</v>
      </c>
      <c r="C3" s="111"/>
      <c r="D3" s="257" t="s">
        <v>11</v>
      </c>
      <c r="E3" s="110"/>
      <c r="F3" s="214" t="s">
        <v>30</v>
      </c>
      <c r="G3" s="97" t="s">
        <v>30</v>
      </c>
      <c r="H3" s="96" t="s">
        <v>30</v>
      </c>
      <c r="I3" s="92" t="s">
        <v>30</v>
      </c>
      <c r="J3" s="97" t="s">
        <v>30</v>
      </c>
      <c r="K3" s="97" t="s">
        <v>30</v>
      </c>
      <c r="L3" s="97" t="s">
        <v>30</v>
      </c>
      <c r="M3" s="97" t="s">
        <v>30</v>
      </c>
      <c r="N3" s="97" t="s">
        <v>30</v>
      </c>
      <c r="O3" s="97" t="s">
        <v>30</v>
      </c>
      <c r="P3" s="97" t="s">
        <v>30</v>
      </c>
      <c r="Q3" s="97" t="s">
        <v>30</v>
      </c>
      <c r="R3" s="109" t="s">
        <v>30</v>
      </c>
      <c r="S3" s="98" t="s">
        <v>30</v>
      </c>
      <c r="T3" s="97" t="s">
        <v>30</v>
      </c>
      <c r="U3" s="97" t="s">
        <v>30</v>
      </c>
      <c r="V3" s="97" t="s">
        <v>30</v>
      </c>
      <c r="W3" s="97" t="s">
        <v>30</v>
      </c>
      <c r="X3" s="97" t="s">
        <v>30</v>
      </c>
      <c r="Y3" s="97" t="s">
        <v>30</v>
      </c>
      <c r="Z3" s="97" t="s">
        <v>30</v>
      </c>
      <c r="AA3" s="97" t="s">
        <v>30</v>
      </c>
      <c r="AB3" s="97" t="s">
        <v>30</v>
      </c>
      <c r="AC3" s="97" t="s">
        <v>30</v>
      </c>
      <c r="AD3" s="97" t="s">
        <v>30</v>
      </c>
      <c r="AE3" s="97" t="s">
        <v>30</v>
      </c>
    </row>
    <row r="4" spans="1:31" s="105" customFormat="1" ht="13" x14ac:dyDescent="0.25">
      <c r="A4" s="171" t="s">
        <v>323</v>
      </c>
      <c r="B4" s="106" t="s">
        <v>324</v>
      </c>
      <c r="C4" s="111"/>
      <c r="D4" s="257" t="s">
        <v>11</v>
      </c>
      <c r="E4" s="110"/>
      <c r="F4" s="214" t="s">
        <v>30</v>
      </c>
      <c r="G4" s="97" t="s">
        <v>30</v>
      </c>
      <c r="H4" s="96" t="s">
        <v>30</v>
      </c>
      <c r="I4" s="92" t="s">
        <v>30</v>
      </c>
      <c r="J4" s="97" t="s">
        <v>30</v>
      </c>
      <c r="K4" s="97" t="s">
        <v>30</v>
      </c>
      <c r="L4" s="97" t="s">
        <v>30</v>
      </c>
      <c r="M4" s="97" t="s">
        <v>30</v>
      </c>
      <c r="N4" s="97" t="s">
        <v>30</v>
      </c>
      <c r="O4" s="97" t="s">
        <v>30</v>
      </c>
      <c r="P4" s="97" t="s">
        <v>30</v>
      </c>
      <c r="Q4" s="97" t="s">
        <v>30</v>
      </c>
      <c r="R4" s="109" t="s">
        <v>30</v>
      </c>
      <c r="S4" s="98" t="s">
        <v>30</v>
      </c>
      <c r="T4" s="97" t="s">
        <v>30</v>
      </c>
      <c r="U4" s="97" t="s">
        <v>30</v>
      </c>
      <c r="V4" s="97" t="s">
        <v>30</v>
      </c>
      <c r="W4" s="97" t="s">
        <v>30</v>
      </c>
      <c r="X4" s="97" t="s">
        <v>30</v>
      </c>
      <c r="Y4" s="97" t="s">
        <v>30</v>
      </c>
      <c r="Z4" s="97" t="s">
        <v>30</v>
      </c>
      <c r="AA4" s="97" t="s">
        <v>30</v>
      </c>
      <c r="AB4" s="97" t="s">
        <v>30</v>
      </c>
      <c r="AC4" s="97" t="s">
        <v>30</v>
      </c>
      <c r="AD4" s="97" t="s">
        <v>30</v>
      </c>
      <c r="AE4" s="97" t="s">
        <v>30</v>
      </c>
    </row>
    <row r="5" spans="1:31" s="105" customFormat="1" ht="13" x14ac:dyDescent="0.25">
      <c r="A5" s="171" t="s">
        <v>325</v>
      </c>
      <c r="B5" s="106" t="s">
        <v>326</v>
      </c>
      <c r="C5" s="111"/>
      <c r="D5" s="257" t="s">
        <v>10</v>
      </c>
      <c r="E5" s="110"/>
      <c r="F5" s="214" t="s">
        <v>30</v>
      </c>
      <c r="G5" s="97" t="s">
        <v>30</v>
      </c>
      <c r="H5" s="96" t="s">
        <v>30</v>
      </c>
      <c r="I5" s="92" t="s">
        <v>30</v>
      </c>
      <c r="J5" s="97" t="s">
        <v>30</v>
      </c>
      <c r="K5" s="97" t="s">
        <v>30</v>
      </c>
      <c r="L5" s="97" t="s">
        <v>30</v>
      </c>
      <c r="M5" s="97" t="s">
        <v>30</v>
      </c>
      <c r="N5" s="97" t="s">
        <v>30</v>
      </c>
      <c r="O5" s="97" t="s">
        <v>30</v>
      </c>
      <c r="P5" s="97" t="s">
        <v>30</v>
      </c>
      <c r="Q5" s="97" t="s">
        <v>30</v>
      </c>
      <c r="R5" s="109" t="s">
        <v>30</v>
      </c>
      <c r="S5" s="98" t="s">
        <v>30</v>
      </c>
      <c r="T5" s="97" t="s">
        <v>30</v>
      </c>
      <c r="U5" s="97" t="s">
        <v>30</v>
      </c>
      <c r="V5" s="97" t="s">
        <v>30</v>
      </c>
      <c r="W5" s="97" t="s">
        <v>30</v>
      </c>
      <c r="X5" s="97" t="s">
        <v>30</v>
      </c>
      <c r="Y5" s="97" t="s">
        <v>30</v>
      </c>
      <c r="Z5" s="97" t="s">
        <v>30</v>
      </c>
      <c r="AA5" s="97" t="s">
        <v>30</v>
      </c>
      <c r="AB5" s="97" t="s">
        <v>30</v>
      </c>
      <c r="AC5" s="97" t="s">
        <v>30</v>
      </c>
      <c r="AD5" s="97" t="s">
        <v>30</v>
      </c>
      <c r="AE5" s="97" t="s">
        <v>30</v>
      </c>
    </row>
    <row r="6" spans="1:31" s="105" customFormat="1" ht="14.25" customHeight="1" x14ac:dyDescent="0.25">
      <c r="A6" s="171" t="s">
        <v>26</v>
      </c>
      <c r="B6" s="106" t="s">
        <v>27</v>
      </c>
      <c r="C6" s="112" t="s">
        <v>28</v>
      </c>
      <c r="D6" s="257" t="s">
        <v>235</v>
      </c>
      <c r="E6" s="93" t="s">
        <v>29</v>
      </c>
      <c r="F6" s="215" t="s">
        <v>528</v>
      </c>
      <c r="G6" s="94" t="s">
        <v>30</v>
      </c>
      <c r="H6" s="96" t="s">
        <v>30</v>
      </c>
      <c r="I6" s="94" t="s">
        <v>30</v>
      </c>
      <c r="J6" s="94" t="s">
        <v>30</v>
      </c>
      <c r="K6" s="97" t="s">
        <v>30</v>
      </c>
      <c r="L6" s="97" t="s">
        <v>30</v>
      </c>
      <c r="M6" s="97" t="s">
        <v>30</v>
      </c>
      <c r="N6" s="97" t="s">
        <v>30</v>
      </c>
      <c r="O6" s="97" t="s">
        <v>30</v>
      </c>
      <c r="P6" s="97" t="s">
        <v>30</v>
      </c>
      <c r="Q6" s="97" t="s">
        <v>30</v>
      </c>
      <c r="R6" s="109" t="s">
        <v>30</v>
      </c>
      <c r="S6" s="98" t="s">
        <v>30</v>
      </c>
      <c r="T6" s="97" t="s">
        <v>30</v>
      </c>
      <c r="U6" s="97" t="s">
        <v>30</v>
      </c>
      <c r="V6" s="97" t="s">
        <v>30</v>
      </c>
      <c r="W6" s="97" t="s">
        <v>30</v>
      </c>
      <c r="X6" s="97" t="s">
        <v>30</v>
      </c>
      <c r="Y6" s="97" t="s">
        <v>30</v>
      </c>
      <c r="Z6" s="97" t="s">
        <v>30</v>
      </c>
      <c r="AA6" s="97" t="s">
        <v>30</v>
      </c>
      <c r="AB6" s="97" t="s">
        <v>30</v>
      </c>
      <c r="AC6" s="97" t="s">
        <v>30</v>
      </c>
      <c r="AD6" s="97" t="s">
        <v>30</v>
      </c>
      <c r="AE6" s="97" t="s">
        <v>30</v>
      </c>
    </row>
    <row r="7" spans="1:31" s="105" customFormat="1" ht="26" x14ac:dyDescent="0.25">
      <c r="A7" s="172" t="s">
        <v>251</v>
      </c>
      <c r="B7" s="107" t="s">
        <v>264</v>
      </c>
      <c r="C7" s="113"/>
      <c r="D7" s="257" t="s">
        <v>235</v>
      </c>
      <c r="E7" s="95"/>
      <c r="F7" s="216" t="s">
        <v>30</v>
      </c>
      <c r="G7" s="97" t="s">
        <v>30</v>
      </c>
      <c r="H7" s="96" t="s">
        <v>30</v>
      </c>
      <c r="I7" s="97" t="s">
        <v>30</v>
      </c>
      <c r="J7" s="97" t="s">
        <v>30</v>
      </c>
      <c r="K7" s="97" t="s">
        <v>30</v>
      </c>
      <c r="L7" s="97" t="s">
        <v>30</v>
      </c>
      <c r="M7" s="97" t="s">
        <v>30</v>
      </c>
      <c r="N7" s="97" t="s">
        <v>30</v>
      </c>
      <c r="O7" s="97" t="s">
        <v>30</v>
      </c>
      <c r="P7" s="97" t="s">
        <v>30</v>
      </c>
      <c r="Q7" s="97" t="s">
        <v>30</v>
      </c>
      <c r="R7" s="109" t="s">
        <v>30</v>
      </c>
      <c r="S7" s="98" t="s">
        <v>30</v>
      </c>
      <c r="T7" s="97" t="s">
        <v>30</v>
      </c>
      <c r="U7" s="97" t="s">
        <v>30</v>
      </c>
      <c r="V7" s="97" t="s">
        <v>30</v>
      </c>
      <c r="W7" s="97" t="s">
        <v>30</v>
      </c>
      <c r="X7" s="97" t="s">
        <v>30</v>
      </c>
      <c r="Y7" s="97" t="s">
        <v>30</v>
      </c>
      <c r="Z7" s="97" t="s">
        <v>30</v>
      </c>
      <c r="AA7" s="97" t="s">
        <v>30</v>
      </c>
      <c r="AB7" s="97" t="s">
        <v>30</v>
      </c>
      <c r="AC7" s="97" t="s">
        <v>30</v>
      </c>
      <c r="AD7" s="97" t="s">
        <v>30</v>
      </c>
      <c r="AE7" s="97" t="s">
        <v>30</v>
      </c>
    </row>
    <row r="8" spans="1:31" s="105" customFormat="1" ht="14.25" customHeight="1" x14ac:dyDescent="0.25">
      <c r="A8" s="171" t="s">
        <v>31</v>
      </c>
      <c r="B8" s="106" t="s">
        <v>32</v>
      </c>
      <c r="C8" s="112" t="s">
        <v>33</v>
      </c>
      <c r="D8" s="257" t="s">
        <v>235</v>
      </c>
      <c r="E8" s="95" t="s">
        <v>29</v>
      </c>
      <c r="F8" s="216" t="s">
        <v>316</v>
      </c>
      <c r="G8" s="97" t="s">
        <v>30</v>
      </c>
      <c r="H8" s="96" t="s">
        <v>30</v>
      </c>
      <c r="I8" s="97" t="s">
        <v>30</v>
      </c>
      <c r="J8" s="97" t="s">
        <v>30</v>
      </c>
      <c r="K8" s="97" t="s">
        <v>30</v>
      </c>
      <c r="L8" s="97" t="s">
        <v>30</v>
      </c>
      <c r="M8" s="97" t="s">
        <v>30</v>
      </c>
      <c r="N8" s="97" t="s">
        <v>30</v>
      </c>
      <c r="O8" s="97" t="s">
        <v>30</v>
      </c>
      <c r="P8" s="97" t="s">
        <v>30</v>
      </c>
      <c r="Q8" s="97" t="s">
        <v>30</v>
      </c>
      <c r="R8" s="109" t="s">
        <v>30</v>
      </c>
      <c r="S8" s="98" t="s">
        <v>25</v>
      </c>
      <c r="T8" s="97" t="s">
        <v>30</v>
      </c>
      <c r="U8" s="97" t="s">
        <v>30</v>
      </c>
      <c r="V8" s="97" t="s">
        <v>30</v>
      </c>
      <c r="W8" s="97" t="s">
        <v>30</v>
      </c>
      <c r="X8" s="97" t="s">
        <v>30</v>
      </c>
      <c r="Y8" s="97" t="s">
        <v>30</v>
      </c>
      <c r="Z8" s="97" t="s">
        <v>30</v>
      </c>
      <c r="AA8" s="97" t="s">
        <v>30</v>
      </c>
      <c r="AB8" s="97" t="s">
        <v>30</v>
      </c>
      <c r="AC8" s="97" t="s">
        <v>30</v>
      </c>
      <c r="AD8" s="97" t="s">
        <v>30</v>
      </c>
      <c r="AE8" s="97" t="s">
        <v>30</v>
      </c>
    </row>
    <row r="9" spans="1:31" s="105" customFormat="1" ht="14.25" customHeight="1" x14ac:dyDescent="0.25">
      <c r="A9" s="172" t="s">
        <v>252</v>
      </c>
      <c r="B9" s="107" t="s">
        <v>265</v>
      </c>
      <c r="C9" s="113"/>
      <c r="D9" s="257" t="s">
        <v>235</v>
      </c>
      <c r="E9" s="95"/>
      <c r="F9" s="216" t="s">
        <v>30</v>
      </c>
      <c r="G9" s="97" t="s">
        <v>30</v>
      </c>
      <c r="H9" s="96" t="s">
        <v>30</v>
      </c>
      <c r="I9" s="97" t="s">
        <v>30</v>
      </c>
      <c r="J9" s="97" t="s">
        <v>30</v>
      </c>
      <c r="K9" s="97" t="s">
        <v>30</v>
      </c>
      <c r="L9" s="97" t="s">
        <v>30</v>
      </c>
      <c r="M9" s="97" t="s">
        <v>30</v>
      </c>
      <c r="N9" s="97" t="s">
        <v>30</v>
      </c>
      <c r="O9" s="97" t="s">
        <v>30</v>
      </c>
      <c r="P9" s="97" t="s">
        <v>30</v>
      </c>
      <c r="Q9" s="97" t="s">
        <v>30</v>
      </c>
      <c r="R9" s="109" t="s">
        <v>30</v>
      </c>
      <c r="S9" s="98" t="s">
        <v>30</v>
      </c>
      <c r="T9" s="97" t="s">
        <v>30</v>
      </c>
      <c r="U9" s="97" t="s">
        <v>30</v>
      </c>
      <c r="V9" s="97" t="s">
        <v>30</v>
      </c>
      <c r="W9" s="97" t="s">
        <v>30</v>
      </c>
      <c r="X9" s="97" t="s">
        <v>30</v>
      </c>
      <c r="Y9" s="97" t="s">
        <v>30</v>
      </c>
      <c r="Z9" s="97" t="s">
        <v>30</v>
      </c>
      <c r="AA9" s="97" t="s">
        <v>30</v>
      </c>
      <c r="AB9" s="97" t="s">
        <v>30</v>
      </c>
      <c r="AC9" s="97" t="s">
        <v>30</v>
      </c>
      <c r="AD9" s="97" t="s">
        <v>30</v>
      </c>
      <c r="AE9" s="97" t="s">
        <v>30</v>
      </c>
    </row>
    <row r="10" spans="1:31" s="105" customFormat="1" ht="14.25" customHeight="1" x14ac:dyDescent="0.25">
      <c r="A10" s="171" t="s">
        <v>34</v>
      </c>
      <c r="B10" s="106" t="s">
        <v>327</v>
      </c>
      <c r="C10" s="112" t="s">
        <v>35</v>
      </c>
      <c r="D10" s="257" t="s">
        <v>235</v>
      </c>
      <c r="E10" s="95" t="s">
        <v>36</v>
      </c>
      <c r="F10" s="216" t="s">
        <v>30</v>
      </c>
      <c r="G10" s="97" t="s">
        <v>30</v>
      </c>
      <c r="H10" s="96" t="s">
        <v>25</v>
      </c>
      <c r="I10" s="97" t="s">
        <v>30</v>
      </c>
      <c r="J10" s="97" t="s">
        <v>30</v>
      </c>
      <c r="K10" s="97" t="s">
        <v>30</v>
      </c>
      <c r="L10" s="97" t="s">
        <v>30</v>
      </c>
      <c r="M10" s="97" t="s">
        <v>30</v>
      </c>
      <c r="N10" s="97" t="s">
        <v>30</v>
      </c>
      <c r="O10" s="97" t="s">
        <v>30</v>
      </c>
      <c r="P10" s="97" t="s">
        <v>30</v>
      </c>
      <c r="Q10" s="97" t="s">
        <v>30</v>
      </c>
      <c r="R10" s="109" t="s">
        <v>30</v>
      </c>
      <c r="S10" s="98" t="s">
        <v>40</v>
      </c>
      <c r="T10" s="97" t="s">
        <v>30</v>
      </c>
      <c r="U10" s="97" t="s">
        <v>30</v>
      </c>
      <c r="V10" s="97" t="s">
        <v>30</v>
      </c>
      <c r="W10" s="97" t="s">
        <v>30</v>
      </c>
      <c r="X10" s="97" t="s">
        <v>30</v>
      </c>
      <c r="Y10" s="97" t="s">
        <v>30</v>
      </c>
      <c r="Z10" s="97" t="s">
        <v>30</v>
      </c>
      <c r="AA10" s="97" t="s">
        <v>30</v>
      </c>
      <c r="AB10" s="97" t="s">
        <v>30</v>
      </c>
      <c r="AC10" s="97" t="s">
        <v>30</v>
      </c>
      <c r="AD10" s="97" t="s">
        <v>30</v>
      </c>
      <c r="AE10" s="97" t="s">
        <v>30</v>
      </c>
    </row>
    <row r="11" spans="1:31" s="105" customFormat="1" ht="14.25" customHeight="1" x14ac:dyDescent="0.25">
      <c r="A11" s="171" t="s">
        <v>37</v>
      </c>
      <c r="B11" s="106" t="s">
        <v>38</v>
      </c>
      <c r="C11" s="112" t="s">
        <v>39</v>
      </c>
      <c r="D11" s="257" t="s">
        <v>235</v>
      </c>
      <c r="E11" s="95" t="s">
        <v>36</v>
      </c>
      <c r="F11" s="216" t="s">
        <v>30</v>
      </c>
      <c r="G11" s="97" t="s">
        <v>30</v>
      </c>
      <c r="H11" s="96" t="s">
        <v>30</v>
      </c>
      <c r="I11" s="97" t="s">
        <v>30</v>
      </c>
      <c r="J11" s="97" t="s">
        <v>30</v>
      </c>
      <c r="K11" s="97" t="s">
        <v>30</v>
      </c>
      <c r="L11" s="97" t="s">
        <v>30</v>
      </c>
      <c r="M11" s="97" t="s">
        <v>30</v>
      </c>
      <c r="N11" s="97" t="s">
        <v>30</v>
      </c>
      <c r="O11" s="97" t="s">
        <v>30</v>
      </c>
      <c r="P11" s="97" t="s">
        <v>30</v>
      </c>
      <c r="Q11" s="97" t="s">
        <v>30</v>
      </c>
      <c r="R11" s="109" t="s">
        <v>30</v>
      </c>
      <c r="S11" s="98" t="s">
        <v>25</v>
      </c>
      <c r="T11" s="97" t="s">
        <v>30</v>
      </c>
      <c r="U11" s="97" t="s">
        <v>30</v>
      </c>
      <c r="V11" s="97" t="s">
        <v>30</v>
      </c>
      <c r="W11" s="97" t="s">
        <v>30</v>
      </c>
      <c r="X11" s="97" t="s">
        <v>30</v>
      </c>
      <c r="Y11" s="97" t="s">
        <v>30</v>
      </c>
      <c r="Z11" s="97" t="s">
        <v>30</v>
      </c>
      <c r="AA11" s="97" t="s">
        <v>30</v>
      </c>
      <c r="AB11" s="97" t="s">
        <v>30</v>
      </c>
      <c r="AC11" s="97" t="s">
        <v>30</v>
      </c>
      <c r="AD11" s="97" t="s">
        <v>30</v>
      </c>
      <c r="AE11" s="97" t="s">
        <v>30</v>
      </c>
    </row>
    <row r="12" spans="1:31" s="105" customFormat="1" ht="26" x14ac:dyDescent="0.25">
      <c r="A12" s="172" t="s">
        <v>256</v>
      </c>
      <c r="B12" s="107" t="s">
        <v>269</v>
      </c>
      <c r="C12" s="113"/>
      <c r="D12" s="257" t="s">
        <v>235</v>
      </c>
      <c r="E12" s="95"/>
      <c r="F12" s="216" t="s">
        <v>30</v>
      </c>
      <c r="G12" s="97" t="s">
        <v>30</v>
      </c>
      <c r="H12" s="96" t="s">
        <v>30</v>
      </c>
      <c r="I12" s="97" t="s">
        <v>30</v>
      </c>
      <c r="J12" s="97" t="s">
        <v>30</v>
      </c>
      <c r="K12" s="97" t="s">
        <v>30</v>
      </c>
      <c r="L12" s="97" t="s">
        <v>30</v>
      </c>
      <c r="M12" s="97" t="s">
        <v>30</v>
      </c>
      <c r="N12" s="97" t="s">
        <v>30</v>
      </c>
      <c r="O12" s="97" t="s">
        <v>30</v>
      </c>
      <c r="P12" s="97" t="s">
        <v>30</v>
      </c>
      <c r="Q12" s="97" t="s">
        <v>30</v>
      </c>
      <c r="R12" s="109" t="s">
        <v>30</v>
      </c>
      <c r="S12" s="98" t="s">
        <v>30</v>
      </c>
      <c r="T12" s="97" t="s">
        <v>30</v>
      </c>
      <c r="U12" s="97" t="s">
        <v>30</v>
      </c>
      <c r="V12" s="97" t="s">
        <v>30</v>
      </c>
      <c r="W12" s="97" t="s">
        <v>30</v>
      </c>
      <c r="X12" s="97" t="s">
        <v>30</v>
      </c>
      <c r="Y12" s="97" t="s">
        <v>30</v>
      </c>
      <c r="Z12" s="97" t="s">
        <v>30</v>
      </c>
      <c r="AA12" s="97" t="s">
        <v>30</v>
      </c>
      <c r="AB12" s="97" t="s">
        <v>30</v>
      </c>
      <c r="AC12" s="97" t="s">
        <v>30</v>
      </c>
      <c r="AD12" s="97" t="s">
        <v>30</v>
      </c>
      <c r="AE12" s="97" t="s">
        <v>30</v>
      </c>
    </row>
    <row r="13" spans="1:31" s="105" customFormat="1" ht="14.25" customHeight="1" x14ac:dyDescent="0.25">
      <c r="A13" s="171" t="s">
        <v>41</v>
      </c>
      <c r="B13" s="106" t="s">
        <v>42</v>
      </c>
      <c r="C13" s="112" t="s">
        <v>43</v>
      </c>
      <c r="D13" s="257" t="s">
        <v>235</v>
      </c>
      <c r="E13" s="95" t="s">
        <v>36</v>
      </c>
      <c r="F13" s="216" t="s">
        <v>30</v>
      </c>
      <c r="G13" s="97" t="s">
        <v>545</v>
      </c>
      <c r="H13" s="96" t="s">
        <v>25</v>
      </c>
      <c r="I13" s="97" t="s">
        <v>30</v>
      </c>
      <c r="J13" s="97" t="s">
        <v>30</v>
      </c>
      <c r="K13" s="97" t="s">
        <v>30</v>
      </c>
      <c r="L13" s="97" t="s">
        <v>30</v>
      </c>
      <c r="M13" s="97" t="s">
        <v>30</v>
      </c>
      <c r="N13" s="97" t="s">
        <v>30</v>
      </c>
      <c r="O13" s="97" t="s">
        <v>30</v>
      </c>
      <c r="P13" s="97" t="s">
        <v>30</v>
      </c>
      <c r="Q13" s="97" t="s">
        <v>30</v>
      </c>
      <c r="R13" s="109" t="s">
        <v>30</v>
      </c>
      <c r="S13" s="98" t="s">
        <v>25</v>
      </c>
      <c r="T13" s="97" t="s">
        <v>30</v>
      </c>
      <c r="U13" s="97" t="s">
        <v>30</v>
      </c>
      <c r="V13" s="97" t="s">
        <v>30</v>
      </c>
      <c r="W13" s="97" t="s">
        <v>30</v>
      </c>
      <c r="X13" s="97" t="s">
        <v>30</v>
      </c>
      <c r="Y13" s="97" t="s">
        <v>30</v>
      </c>
      <c r="Z13" s="97" t="s">
        <v>30</v>
      </c>
      <c r="AA13" s="97" t="s">
        <v>30</v>
      </c>
      <c r="AB13" s="97" t="s">
        <v>30</v>
      </c>
      <c r="AC13" s="97" t="s">
        <v>30</v>
      </c>
      <c r="AD13" s="97" t="s">
        <v>30</v>
      </c>
      <c r="AE13" s="97" t="s">
        <v>30</v>
      </c>
    </row>
    <row r="14" spans="1:31" s="105" customFormat="1" ht="14.25" customHeight="1" x14ac:dyDescent="0.25">
      <c r="A14" s="172" t="s">
        <v>255</v>
      </c>
      <c r="B14" s="107" t="s">
        <v>268</v>
      </c>
      <c r="C14" s="113"/>
      <c r="D14" s="257" t="s">
        <v>235</v>
      </c>
      <c r="E14" s="95"/>
      <c r="F14" s="216" t="s">
        <v>30</v>
      </c>
      <c r="G14" s="97" t="s">
        <v>30</v>
      </c>
      <c r="H14" s="96" t="s">
        <v>30</v>
      </c>
      <c r="I14" s="97" t="s">
        <v>30</v>
      </c>
      <c r="J14" s="97" t="s">
        <v>30</v>
      </c>
      <c r="K14" s="97" t="s">
        <v>30</v>
      </c>
      <c r="L14" s="97" t="s">
        <v>30</v>
      </c>
      <c r="M14" s="97" t="s">
        <v>30</v>
      </c>
      <c r="N14" s="97" t="s">
        <v>30</v>
      </c>
      <c r="O14" s="97" t="s">
        <v>30</v>
      </c>
      <c r="P14" s="97" t="s">
        <v>30</v>
      </c>
      <c r="Q14" s="97" t="s">
        <v>30</v>
      </c>
      <c r="R14" s="109" t="s">
        <v>30</v>
      </c>
      <c r="S14" s="98" t="s">
        <v>30</v>
      </c>
      <c r="T14" s="97" t="s">
        <v>30</v>
      </c>
      <c r="U14" s="97" t="s">
        <v>30</v>
      </c>
      <c r="V14" s="97" t="s">
        <v>30</v>
      </c>
      <c r="W14" s="97" t="s">
        <v>30</v>
      </c>
      <c r="X14" s="97" t="s">
        <v>30</v>
      </c>
      <c r="Y14" s="97" t="s">
        <v>30</v>
      </c>
      <c r="Z14" s="97" t="s">
        <v>30</v>
      </c>
      <c r="AA14" s="97" t="s">
        <v>30</v>
      </c>
      <c r="AB14" s="97" t="s">
        <v>30</v>
      </c>
      <c r="AC14" s="97" t="s">
        <v>30</v>
      </c>
      <c r="AD14" s="97" t="s">
        <v>30</v>
      </c>
      <c r="AE14" s="97" t="s">
        <v>30</v>
      </c>
    </row>
    <row r="15" spans="1:31" s="105" customFormat="1" ht="26" x14ac:dyDescent="0.25">
      <c r="A15" s="172" t="s">
        <v>257</v>
      </c>
      <c r="B15" s="107" t="s">
        <v>270</v>
      </c>
      <c r="C15" s="113"/>
      <c r="D15" s="257" t="s">
        <v>235</v>
      </c>
      <c r="E15" s="95"/>
      <c r="F15" s="216" t="s">
        <v>30</v>
      </c>
      <c r="G15" s="97" t="s">
        <v>30</v>
      </c>
      <c r="H15" s="96" t="s">
        <v>30</v>
      </c>
      <c r="I15" s="97" t="s">
        <v>30</v>
      </c>
      <c r="J15" s="97" t="s">
        <v>30</v>
      </c>
      <c r="K15" s="97" t="s">
        <v>30</v>
      </c>
      <c r="L15" s="97" t="s">
        <v>30</v>
      </c>
      <c r="M15" s="97" t="s">
        <v>30</v>
      </c>
      <c r="N15" s="97" t="s">
        <v>30</v>
      </c>
      <c r="O15" s="97" t="s">
        <v>30</v>
      </c>
      <c r="P15" s="97" t="s">
        <v>30</v>
      </c>
      <c r="Q15" s="97" t="s">
        <v>30</v>
      </c>
      <c r="R15" s="109" t="s">
        <v>30</v>
      </c>
      <c r="S15" s="98" t="s">
        <v>30</v>
      </c>
      <c r="T15" s="97" t="s">
        <v>30</v>
      </c>
      <c r="U15" s="97" t="s">
        <v>30</v>
      </c>
      <c r="V15" s="97" t="s">
        <v>30</v>
      </c>
      <c r="W15" s="97" t="s">
        <v>30</v>
      </c>
      <c r="X15" s="97" t="s">
        <v>30</v>
      </c>
      <c r="Y15" s="97" t="s">
        <v>30</v>
      </c>
      <c r="Z15" s="97" t="s">
        <v>30</v>
      </c>
      <c r="AA15" s="97" t="s">
        <v>30</v>
      </c>
      <c r="AB15" s="97" t="s">
        <v>30</v>
      </c>
      <c r="AC15" s="97" t="s">
        <v>30</v>
      </c>
      <c r="AD15" s="97" t="s">
        <v>30</v>
      </c>
      <c r="AE15" s="97" t="s">
        <v>30</v>
      </c>
    </row>
    <row r="16" spans="1:31" s="105" customFormat="1" ht="14.25" customHeight="1" x14ac:dyDescent="0.25">
      <c r="A16" s="172" t="s">
        <v>260</v>
      </c>
      <c r="B16" s="107" t="s">
        <v>273</v>
      </c>
      <c r="C16" s="113"/>
      <c r="D16" s="257" t="s">
        <v>235</v>
      </c>
      <c r="E16" s="95"/>
      <c r="F16" s="216" t="s">
        <v>30</v>
      </c>
      <c r="G16" s="97" t="s">
        <v>30</v>
      </c>
      <c r="H16" s="96" t="s">
        <v>30</v>
      </c>
      <c r="I16" s="97" t="s">
        <v>30</v>
      </c>
      <c r="J16" s="97" t="s">
        <v>30</v>
      </c>
      <c r="K16" s="97" t="s">
        <v>30</v>
      </c>
      <c r="L16" s="97" t="s">
        <v>30</v>
      </c>
      <c r="M16" s="97" t="s">
        <v>30</v>
      </c>
      <c r="N16" s="97" t="s">
        <v>30</v>
      </c>
      <c r="O16" s="97" t="s">
        <v>30</v>
      </c>
      <c r="P16" s="97" t="s">
        <v>30</v>
      </c>
      <c r="Q16" s="97" t="s">
        <v>30</v>
      </c>
      <c r="R16" s="109" t="s">
        <v>30</v>
      </c>
      <c r="S16" s="98" t="s">
        <v>30</v>
      </c>
      <c r="T16" s="97" t="s">
        <v>30</v>
      </c>
      <c r="U16" s="97" t="s">
        <v>30</v>
      </c>
      <c r="V16" s="97" t="s">
        <v>30</v>
      </c>
      <c r="W16" s="97" t="s">
        <v>30</v>
      </c>
      <c r="X16" s="97" t="s">
        <v>30</v>
      </c>
      <c r="Y16" s="97" t="s">
        <v>30</v>
      </c>
      <c r="Z16" s="97" t="s">
        <v>30</v>
      </c>
      <c r="AA16" s="97" t="s">
        <v>30</v>
      </c>
      <c r="AB16" s="97" t="s">
        <v>30</v>
      </c>
      <c r="AC16" s="97" t="s">
        <v>30</v>
      </c>
      <c r="AD16" s="97" t="s">
        <v>30</v>
      </c>
      <c r="AE16" s="97" t="s">
        <v>30</v>
      </c>
    </row>
    <row r="17" spans="1:31" s="105" customFormat="1" ht="14.25" customHeight="1" x14ac:dyDescent="0.25">
      <c r="A17" s="171" t="s">
        <v>44</v>
      </c>
      <c r="B17" s="106" t="s">
        <v>45</v>
      </c>
      <c r="C17" s="112" t="s">
        <v>46</v>
      </c>
      <c r="D17" s="258" t="s">
        <v>235</v>
      </c>
      <c r="E17" s="95" t="s">
        <v>36</v>
      </c>
      <c r="F17" s="216" t="s">
        <v>30</v>
      </c>
      <c r="G17" s="97" t="s">
        <v>30</v>
      </c>
      <c r="H17" s="96" t="s">
        <v>25</v>
      </c>
      <c r="I17" s="97" t="s">
        <v>30</v>
      </c>
      <c r="J17" s="97" t="s">
        <v>30</v>
      </c>
      <c r="K17" s="97" t="s">
        <v>30</v>
      </c>
      <c r="L17" s="97" t="s">
        <v>30</v>
      </c>
      <c r="M17" s="97" t="s">
        <v>30</v>
      </c>
      <c r="N17" s="97" t="s">
        <v>30</v>
      </c>
      <c r="O17" s="97" t="s">
        <v>30</v>
      </c>
      <c r="P17" s="97" t="s">
        <v>30</v>
      </c>
      <c r="Q17" s="97" t="s">
        <v>30</v>
      </c>
      <c r="R17" s="109" t="s">
        <v>30</v>
      </c>
      <c r="S17" s="98" t="s">
        <v>30</v>
      </c>
      <c r="T17" s="97" t="s">
        <v>30</v>
      </c>
      <c r="U17" s="97" t="s">
        <v>30</v>
      </c>
      <c r="V17" s="97" t="s">
        <v>30</v>
      </c>
      <c r="W17" s="97" t="s">
        <v>30</v>
      </c>
      <c r="X17" s="97" t="s">
        <v>30</v>
      </c>
      <c r="Y17" s="97" t="s">
        <v>30</v>
      </c>
      <c r="Z17" s="97" t="s">
        <v>30</v>
      </c>
      <c r="AA17" s="97" t="s">
        <v>30</v>
      </c>
      <c r="AB17" s="97" t="s">
        <v>30</v>
      </c>
      <c r="AC17" s="97" t="s">
        <v>30</v>
      </c>
      <c r="AD17" s="97" t="s">
        <v>30</v>
      </c>
      <c r="AE17" s="97" t="s">
        <v>30</v>
      </c>
    </row>
    <row r="18" spans="1:31" s="105" customFormat="1" ht="14.25" customHeight="1" x14ac:dyDescent="0.25">
      <c r="A18" s="171" t="s">
        <v>47</v>
      </c>
      <c r="B18" s="106" t="s">
        <v>48</v>
      </c>
      <c r="C18" s="112" t="s">
        <v>49</v>
      </c>
      <c r="D18" s="258" t="s">
        <v>235</v>
      </c>
      <c r="E18" s="95" t="s">
        <v>36</v>
      </c>
      <c r="F18" s="216" t="s">
        <v>30</v>
      </c>
      <c r="G18" s="97" t="s">
        <v>30</v>
      </c>
      <c r="H18" s="96" t="s">
        <v>25</v>
      </c>
      <c r="I18" s="97" t="s">
        <v>30</v>
      </c>
      <c r="J18" s="97" t="s">
        <v>30</v>
      </c>
      <c r="K18" s="97" t="s">
        <v>30</v>
      </c>
      <c r="L18" s="97" t="s">
        <v>30</v>
      </c>
      <c r="M18" s="97" t="s">
        <v>30</v>
      </c>
      <c r="N18" s="97" t="s">
        <v>30</v>
      </c>
      <c r="O18" s="97" t="s">
        <v>30</v>
      </c>
      <c r="P18" s="97" t="s">
        <v>30</v>
      </c>
      <c r="Q18" s="97" t="s">
        <v>30</v>
      </c>
      <c r="R18" s="109" t="s">
        <v>30</v>
      </c>
      <c r="S18" s="98" t="s">
        <v>40</v>
      </c>
      <c r="T18" s="97" t="s">
        <v>30</v>
      </c>
      <c r="U18" s="97" t="s">
        <v>30</v>
      </c>
      <c r="V18" s="97" t="s">
        <v>30</v>
      </c>
      <c r="W18" s="97" t="s">
        <v>30</v>
      </c>
      <c r="X18" s="97" t="s">
        <v>30</v>
      </c>
      <c r="Y18" s="97" t="s">
        <v>30</v>
      </c>
      <c r="Z18" s="97" t="s">
        <v>30</v>
      </c>
      <c r="AA18" s="97" t="s">
        <v>30</v>
      </c>
      <c r="AB18" s="97" t="s">
        <v>30</v>
      </c>
      <c r="AC18" s="97" t="s">
        <v>30</v>
      </c>
      <c r="AD18" s="97" t="s">
        <v>30</v>
      </c>
      <c r="AE18" s="97" t="s">
        <v>30</v>
      </c>
    </row>
    <row r="19" spans="1:31" s="105" customFormat="1" ht="13" x14ac:dyDescent="0.25">
      <c r="A19" s="172" t="s">
        <v>259</v>
      </c>
      <c r="B19" s="107" t="s">
        <v>272</v>
      </c>
      <c r="C19" s="113"/>
      <c r="D19" s="257" t="s">
        <v>235</v>
      </c>
      <c r="E19" s="95"/>
      <c r="F19" s="216" t="s">
        <v>30</v>
      </c>
      <c r="G19" s="97" t="s">
        <v>30</v>
      </c>
      <c r="H19" s="96" t="s">
        <v>30</v>
      </c>
      <c r="I19" s="97" t="s">
        <v>30</v>
      </c>
      <c r="J19" s="97" t="s">
        <v>30</v>
      </c>
      <c r="K19" s="97" t="s">
        <v>30</v>
      </c>
      <c r="L19" s="97" t="s">
        <v>30</v>
      </c>
      <c r="M19" s="97" t="s">
        <v>30</v>
      </c>
      <c r="N19" s="97" t="s">
        <v>30</v>
      </c>
      <c r="O19" s="97" t="s">
        <v>30</v>
      </c>
      <c r="P19" s="97" t="s">
        <v>30</v>
      </c>
      <c r="Q19" s="97" t="s">
        <v>30</v>
      </c>
      <c r="R19" s="109" t="s">
        <v>30</v>
      </c>
      <c r="S19" s="98" t="s">
        <v>30</v>
      </c>
      <c r="T19" s="97" t="s">
        <v>30</v>
      </c>
      <c r="U19" s="97" t="s">
        <v>30</v>
      </c>
      <c r="V19" s="97" t="s">
        <v>30</v>
      </c>
      <c r="W19" s="97" t="s">
        <v>30</v>
      </c>
      <c r="X19" s="97" t="s">
        <v>30</v>
      </c>
      <c r="Y19" s="97" t="s">
        <v>30</v>
      </c>
      <c r="Z19" s="97" t="s">
        <v>30</v>
      </c>
      <c r="AA19" s="97" t="s">
        <v>30</v>
      </c>
      <c r="AB19" s="97" t="s">
        <v>30</v>
      </c>
      <c r="AC19" s="97" t="s">
        <v>30</v>
      </c>
      <c r="AD19" s="97" t="s">
        <v>30</v>
      </c>
      <c r="AE19" s="97" t="s">
        <v>30</v>
      </c>
    </row>
    <row r="20" spans="1:31" s="105" customFormat="1" ht="26" x14ac:dyDescent="0.25">
      <c r="A20" s="172" t="s">
        <v>258</v>
      </c>
      <c r="B20" s="107" t="s">
        <v>271</v>
      </c>
      <c r="C20" s="113"/>
      <c r="D20" s="257" t="s">
        <v>235</v>
      </c>
      <c r="E20" s="95"/>
      <c r="F20" s="216" t="s">
        <v>30</v>
      </c>
      <c r="G20" s="97" t="s">
        <v>30</v>
      </c>
      <c r="H20" s="96" t="s">
        <v>30</v>
      </c>
      <c r="I20" s="97" t="s">
        <v>30</v>
      </c>
      <c r="J20" s="97" t="s">
        <v>30</v>
      </c>
      <c r="K20" s="97" t="s">
        <v>30</v>
      </c>
      <c r="L20" s="97" t="s">
        <v>30</v>
      </c>
      <c r="M20" s="97" t="s">
        <v>30</v>
      </c>
      <c r="N20" s="97" t="s">
        <v>30</v>
      </c>
      <c r="O20" s="97" t="s">
        <v>30</v>
      </c>
      <c r="P20" s="97" t="s">
        <v>30</v>
      </c>
      <c r="Q20" s="97" t="s">
        <v>30</v>
      </c>
      <c r="R20" s="109" t="s">
        <v>30</v>
      </c>
      <c r="S20" s="98" t="s">
        <v>30</v>
      </c>
      <c r="T20" s="97" t="s">
        <v>30</v>
      </c>
      <c r="U20" s="97" t="s">
        <v>30</v>
      </c>
      <c r="V20" s="97" t="s">
        <v>30</v>
      </c>
      <c r="W20" s="97" t="s">
        <v>30</v>
      </c>
      <c r="X20" s="97" t="s">
        <v>30</v>
      </c>
      <c r="Y20" s="97" t="s">
        <v>30</v>
      </c>
      <c r="Z20" s="97" t="s">
        <v>30</v>
      </c>
      <c r="AA20" s="97" t="s">
        <v>30</v>
      </c>
      <c r="AB20" s="97" t="s">
        <v>30</v>
      </c>
      <c r="AC20" s="97" t="s">
        <v>30</v>
      </c>
      <c r="AD20" s="97" t="s">
        <v>30</v>
      </c>
      <c r="AE20" s="97" t="s">
        <v>30</v>
      </c>
    </row>
    <row r="21" spans="1:31" s="105" customFormat="1" ht="14.25" customHeight="1" x14ac:dyDescent="0.25">
      <c r="A21" s="171" t="s">
        <v>50</v>
      </c>
      <c r="B21" s="106" t="s">
        <v>51</v>
      </c>
      <c r="C21" s="112" t="s">
        <v>35</v>
      </c>
      <c r="D21" s="258" t="s">
        <v>235</v>
      </c>
      <c r="E21" s="95" t="s">
        <v>36</v>
      </c>
      <c r="F21" s="216" t="s">
        <v>30</v>
      </c>
      <c r="G21" s="97" t="s">
        <v>30</v>
      </c>
      <c r="H21" s="96" t="s">
        <v>25</v>
      </c>
      <c r="I21" s="97" t="s">
        <v>30</v>
      </c>
      <c r="J21" s="97" t="s">
        <v>30</v>
      </c>
      <c r="K21" s="97" t="s">
        <v>30</v>
      </c>
      <c r="L21" s="97" t="s">
        <v>30</v>
      </c>
      <c r="M21" s="97" t="s">
        <v>30</v>
      </c>
      <c r="N21" s="97" t="s">
        <v>30</v>
      </c>
      <c r="O21" s="97" t="s">
        <v>30</v>
      </c>
      <c r="P21" s="97" t="s">
        <v>30</v>
      </c>
      <c r="Q21" s="97" t="s">
        <v>30</v>
      </c>
      <c r="R21" s="109" t="s">
        <v>30</v>
      </c>
      <c r="S21" s="98" t="s">
        <v>30</v>
      </c>
      <c r="T21" s="97" t="s">
        <v>30</v>
      </c>
      <c r="U21" s="97" t="s">
        <v>30</v>
      </c>
      <c r="V21" s="97" t="s">
        <v>30</v>
      </c>
      <c r="W21" s="97" t="s">
        <v>30</v>
      </c>
      <c r="X21" s="97" t="s">
        <v>30</v>
      </c>
      <c r="Y21" s="97" t="s">
        <v>30</v>
      </c>
      <c r="Z21" s="97" t="s">
        <v>30</v>
      </c>
      <c r="AA21" s="97" t="s">
        <v>30</v>
      </c>
      <c r="AB21" s="97" t="s">
        <v>30</v>
      </c>
      <c r="AC21" s="97" t="s">
        <v>30</v>
      </c>
      <c r="AD21" s="97" t="s">
        <v>30</v>
      </c>
      <c r="AE21" s="97" t="s">
        <v>30</v>
      </c>
    </row>
    <row r="22" spans="1:31" s="105" customFormat="1" ht="14.25" customHeight="1" x14ac:dyDescent="0.25">
      <c r="A22" s="171" t="s">
        <v>52</v>
      </c>
      <c r="B22" s="106" t="s">
        <v>53</v>
      </c>
      <c r="C22" s="112" t="s">
        <v>30</v>
      </c>
      <c r="D22" s="257" t="s">
        <v>11</v>
      </c>
      <c r="E22" s="95" t="s">
        <v>54</v>
      </c>
      <c r="F22" s="216" t="s">
        <v>30</v>
      </c>
      <c r="G22" s="97" t="s">
        <v>30</v>
      </c>
      <c r="H22" s="96" t="s">
        <v>30</v>
      </c>
      <c r="I22" s="97" t="s">
        <v>30</v>
      </c>
      <c r="J22" s="97" t="s">
        <v>30</v>
      </c>
      <c r="K22" s="97" t="s">
        <v>30</v>
      </c>
      <c r="L22" s="97" t="s">
        <v>30</v>
      </c>
      <c r="M22" s="97" t="s">
        <v>30</v>
      </c>
      <c r="N22" s="97" t="s">
        <v>30</v>
      </c>
      <c r="O22" s="97" t="s">
        <v>30</v>
      </c>
      <c r="P22" s="97" t="s">
        <v>30</v>
      </c>
      <c r="Q22" s="97" t="s">
        <v>30</v>
      </c>
      <c r="R22" s="109" t="s">
        <v>30</v>
      </c>
      <c r="S22" s="98" t="s">
        <v>30</v>
      </c>
      <c r="T22" s="97" t="s">
        <v>30</v>
      </c>
      <c r="U22" s="97" t="s">
        <v>30</v>
      </c>
      <c r="V22" s="97" t="s">
        <v>30</v>
      </c>
      <c r="W22" s="97" t="s">
        <v>30</v>
      </c>
      <c r="X22" s="97" t="s">
        <v>30</v>
      </c>
      <c r="Y22" s="97" t="s">
        <v>30</v>
      </c>
      <c r="Z22" s="97" t="s">
        <v>30</v>
      </c>
      <c r="AA22" s="97" t="s">
        <v>30</v>
      </c>
      <c r="AB22" s="97" t="s">
        <v>30</v>
      </c>
      <c r="AC22" s="97" t="s">
        <v>30</v>
      </c>
      <c r="AD22" s="97" t="s">
        <v>30</v>
      </c>
      <c r="AE22" s="97" t="s">
        <v>30</v>
      </c>
    </row>
    <row r="23" spans="1:31" s="105" customFormat="1" ht="14.25" customHeight="1" x14ac:dyDescent="0.25">
      <c r="A23" s="172" t="s">
        <v>309</v>
      </c>
      <c r="B23" s="107" t="s">
        <v>313</v>
      </c>
      <c r="C23" s="112"/>
      <c r="D23" s="257" t="s">
        <v>11</v>
      </c>
      <c r="E23" s="95"/>
      <c r="F23" s="216" t="s">
        <v>30</v>
      </c>
      <c r="G23" s="97" t="s">
        <v>30</v>
      </c>
      <c r="H23" s="96" t="s">
        <v>30</v>
      </c>
      <c r="I23" s="97" t="s">
        <v>30</v>
      </c>
      <c r="J23" s="97" t="s">
        <v>30</v>
      </c>
      <c r="K23" s="97" t="s">
        <v>30</v>
      </c>
      <c r="L23" s="97" t="s">
        <v>30</v>
      </c>
      <c r="M23" s="97" t="s">
        <v>30</v>
      </c>
      <c r="N23" s="97" t="s">
        <v>30</v>
      </c>
      <c r="O23" s="97" t="s">
        <v>30</v>
      </c>
      <c r="P23" s="97" t="s">
        <v>30</v>
      </c>
      <c r="Q23" s="97" t="s">
        <v>30</v>
      </c>
      <c r="R23" s="109" t="s">
        <v>30</v>
      </c>
      <c r="S23" s="98" t="s">
        <v>30</v>
      </c>
      <c r="T23" s="97" t="s">
        <v>30</v>
      </c>
      <c r="U23" s="97" t="s">
        <v>30</v>
      </c>
      <c r="V23" s="97" t="s">
        <v>30</v>
      </c>
      <c r="W23" s="97" t="s">
        <v>30</v>
      </c>
      <c r="X23" s="97" t="s">
        <v>30</v>
      </c>
      <c r="Y23" s="97" t="s">
        <v>30</v>
      </c>
      <c r="Z23" s="97" t="s">
        <v>30</v>
      </c>
      <c r="AA23" s="97" t="s">
        <v>30</v>
      </c>
      <c r="AB23" s="97" t="s">
        <v>30</v>
      </c>
      <c r="AC23" s="97" t="s">
        <v>30</v>
      </c>
      <c r="AD23" s="97" t="s">
        <v>30</v>
      </c>
      <c r="AE23" s="97" t="s">
        <v>30</v>
      </c>
    </row>
    <row r="24" spans="1:31" s="105" customFormat="1" ht="14.25" customHeight="1" x14ac:dyDescent="0.25">
      <c r="A24" s="171" t="s">
        <v>515</v>
      </c>
      <c r="B24" s="106" t="s">
        <v>516</v>
      </c>
      <c r="C24" s="112"/>
      <c r="D24" s="257" t="s">
        <v>11</v>
      </c>
      <c r="E24" s="95"/>
      <c r="F24" s="216" t="s">
        <v>30</v>
      </c>
      <c r="G24" s="97" t="s">
        <v>30</v>
      </c>
      <c r="H24" s="96" t="s">
        <v>30</v>
      </c>
      <c r="I24" s="97" t="s">
        <v>30</v>
      </c>
      <c r="J24" s="97" t="s">
        <v>30</v>
      </c>
      <c r="K24" s="97" t="s">
        <v>30</v>
      </c>
      <c r="L24" s="97" t="s">
        <v>30</v>
      </c>
      <c r="M24" s="97" t="s">
        <v>30</v>
      </c>
      <c r="N24" s="97" t="s">
        <v>30</v>
      </c>
      <c r="O24" s="97" t="s">
        <v>30</v>
      </c>
      <c r="P24" s="97" t="s">
        <v>30</v>
      </c>
      <c r="Q24" s="97" t="s">
        <v>30</v>
      </c>
      <c r="R24" s="109" t="s">
        <v>30</v>
      </c>
      <c r="S24" s="98" t="s">
        <v>30</v>
      </c>
      <c r="T24" s="97" t="s">
        <v>30</v>
      </c>
      <c r="U24" s="97" t="s">
        <v>30</v>
      </c>
      <c r="V24" s="97" t="s">
        <v>30</v>
      </c>
      <c r="W24" s="97" t="s">
        <v>30</v>
      </c>
      <c r="X24" s="97" t="s">
        <v>30</v>
      </c>
      <c r="Y24" s="97" t="s">
        <v>30</v>
      </c>
      <c r="Z24" s="97" t="s">
        <v>30</v>
      </c>
      <c r="AA24" s="97" t="s">
        <v>30</v>
      </c>
      <c r="AB24" s="97" t="s">
        <v>30</v>
      </c>
      <c r="AC24" s="97" t="s">
        <v>30</v>
      </c>
      <c r="AD24" s="97" t="s">
        <v>30</v>
      </c>
      <c r="AE24" s="97" t="s">
        <v>40</v>
      </c>
    </row>
    <row r="25" spans="1:31" s="105" customFormat="1" ht="26" x14ac:dyDescent="0.25">
      <c r="A25" s="171" t="s">
        <v>310</v>
      </c>
      <c r="B25" s="106" t="s">
        <v>312</v>
      </c>
      <c r="C25" s="112"/>
      <c r="D25" s="257" t="s">
        <v>10</v>
      </c>
      <c r="E25" s="95"/>
      <c r="F25" s="216" t="s">
        <v>30</v>
      </c>
      <c r="G25" s="97" t="s">
        <v>30</v>
      </c>
      <c r="H25" s="96" t="s">
        <v>30</v>
      </c>
      <c r="I25" s="97" t="s">
        <v>30</v>
      </c>
      <c r="J25" s="97" t="s">
        <v>30</v>
      </c>
      <c r="K25" s="97" t="s">
        <v>30</v>
      </c>
      <c r="L25" s="97" t="s">
        <v>30</v>
      </c>
      <c r="M25" s="97" t="s">
        <v>30</v>
      </c>
      <c r="N25" s="97" t="s">
        <v>30</v>
      </c>
      <c r="O25" s="97" t="s">
        <v>30</v>
      </c>
      <c r="P25" s="97" t="s">
        <v>30</v>
      </c>
      <c r="Q25" s="97" t="s">
        <v>30</v>
      </c>
      <c r="R25" s="109" t="s">
        <v>30</v>
      </c>
      <c r="S25" s="98" t="s">
        <v>30</v>
      </c>
      <c r="T25" s="97" t="s">
        <v>30</v>
      </c>
      <c r="U25" s="97" t="s">
        <v>30</v>
      </c>
      <c r="V25" s="97" t="s">
        <v>30</v>
      </c>
      <c r="W25" s="97" t="s">
        <v>30</v>
      </c>
      <c r="X25" s="97" t="s">
        <v>30</v>
      </c>
      <c r="Y25" s="97" t="s">
        <v>30</v>
      </c>
      <c r="Z25" s="97" t="s">
        <v>30</v>
      </c>
      <c r="AA25" s="97" t="s">
        <v>30</v>
      </c>
      <c r="AB25" s="97" t="s">
        <v>30</v>
      </c>
      <c r="AC25" s="97" t="s">
        <v>30</v>
      </c>
      <c r="AD25" s="97" t="s">
        <v>30</v>
      </c>
      <c r="AE25" s="97" t="s">
        <v>40</v>
      </c>
    </row>
    <row r="26" spans="1:31" s="105" customFormat="1" ht="26" x14ac:dyDescent="0.25">
      <c r="A26" s="171" t="s">
        <v>311</v>
      </c>
      <c r="B26" s="106" t="s">
        <v>314</v>
      </c>
      <c r="C26" s="112"/>
      <c r="D26" s="257" t="s">
        <v>11</v>
      </c>
      <c r="E26" s="95"/>
      <c r="F26" s="216" t="s">
        <v>30</v>
      </c>
      <c r="G26" s="97" t="s">
        <v>30</v>
      </c>
      <c r="H26" s="96" t="s">
        <v>30</v>
      </c>
      <c r="I26" s="97" t="s">
        <v>30</v>
      </c>
      <c r="J26" s="97" t="s">
        <v>30</v>
      </c>
      <c r="K26" s="97" t="s">
        <v>30</v>
      </c>
      <c r="L26" s="97" t="s">
        <v>30</v>
      </c>
      <c r="M26" s="97" t="s">
        <v>30</v>
      </c>
      <c r="N26" s="97" t="s">
        <v>30</v>
      </c>
      <c r="O26" s="97" t="s">
        <v>30</v>
      </c>
      <c r="P26" s="97" t="s">
        <v>30</v>
      </c>
      <c r="Q26" s="97" t="s">
        <v>30</v>
      </c>
      <c r="R26" s="109" t="s">
        <v>30</v>
      </c>
      <c r="S26" s="98" t="s">
        <v>30</v>
      </c>
      <c r="T26" s="97" t="s">
        <v>30</v>
      </c>
      <c r="U26" s="97" t="s">
        <v>30</v>
      </c>
      <c r="V26" s="97" t="s">
        <v>30</v>
      </c>
      <c r="W26" s="97" t="s">
        <v>30</v>
      </c>
      <c r="X26" s="97" t="s">
        <v>30</v>
      </c>
      <c r="Y26" s="97" t="s">
        <v>30</v>
      </c>
      <c r="Z26" s="97" t="s">
        <v>30</v>
      </c>
      <c r="AA26" s="97" t="s">
        <v>30</v>
      </c>
      <c r="AB26" s="97" t="s">
        <v>30</v>
      </c>
      <c r="AC26" s="97" t="s">
        <v>30</v>
      </c>
      <c r="AD26" s="97" t="s">
        <v>30</v>
      </c>
      <c r="AE26" s="97" t="s">
        <v>40</v>
      </c>
    </row>
    <row r="27" spans="1:31" s="105" customFormat="1" ht="13" x14ac:dyDescent="0.25">
      <c r="A27" s="171" t="s">
        <v>532</v>
      </c>
      <c r="B27" s="106" t="s">
        <v>535</v>
      </c>
      <c r="C27" s="112"/>
      <c r="D27" s="257"/>
      <c r="E27" s="95"/>
      <c r="F27" s="216" t="s">
        <v>25</v>
      </c>
      <c r="G27" s="97" t="s">
        <v>30</v>
      </c>
      <c r="H27" s="96" t="s">
        <v>30</v>
      </c>
      <c r="I27" s="97" t="s">
        <v>30</v>
      </c>
      <c r="J27" s="97" t="s">
        <v>30</v>
      </c>
      <c r="K27" s="97" t="s">
        <v>30</v>
      </c>
      <c r="L27" s="97" t="s">
        <v>30</v>
      </c>
      <c r="M27" s="97" t="s">
        <v>30</v>
      </c>
      <c r="N27" s="97" t="s">
        <v>30</v>
      </c>
      <c r="O27" s="97" t="s">
        <v>30</v>
      </c>
      <c r="P27" s="97" t="s">
        <v>30</v>
      </c>
      <c r="Q27" s="97" t="s">
        <v>30</v>
      </c>
      <c r="R27" s="109" t="s">
        <v>30</v>
      </c>
      <c r="S27" s="98" t="s">
        <v>30</v>
      </c>
      <c r="T27" s="97" t="s">
        <v>30</v>
      </c>
      <c r="U27" s="97" t="s">
        <v>30</v>
      </c>
      <c r="V27" s="97" t="s">
        <v>30</v>
      </c>
      <c r="W27" s="97" t="s">
        <v>30</v>
      </c>
      <c r="X27" s="97" t="s">
        <v>30</v>
      </c>
      <c r="Y27" s="97" t="s">
        <v>30</v>
      </c>
      <c r="Z27" s="97" t="s">
        <v>30</v>
      </c>
      <c r="AA27" s="97" t="s">
        <v>30</v>
      </c>
      <c r="AB27" s="97" t="s">
        <v>30</v>
      </c>
      <c r="AC27" s="97" t="s">
        <v>30</v>
      </c>
      <c r="AD27" s="97" t="s">
        <v>30</v>
      </c>
      <c r="AE27" s="97" t="s">
        <v>30</v>
      </c>
    </row>
    <row r="28" spans="1:31" s="105" customFormat="1" ht="13" x14ac:dyDescent="0.25">
      <c r="A28" s="171" t="s">
        <v>533</v>
      </c>
      <c r="B28" s="106" t="s">
        <v>536</v>
      </c>
      <c r="C28" s="112"/>
      <c r="D28" s="257" t="s">
        <v>11</v>
      </c>
      <c r="E28" s="95"/>
      <c r="F28" s="216" t="s">
        <v>25</v>
      </c>
      <c r="G28" s="97" t="s">
        <v>30</v>
      </c>
      <c r="H28" s="96" t="s">
        <v>30</v>
      </c>
      <c r="I28" s="97" t="s">
        <v>30</v>
      </c>
      <c r="J28" s="97" t="s">
        <v>30</v>
      </c>
      <c r="K28" s="97" t="s">
        <v>30</v>
      </c>
      <c r="L28" s="97" t="s">
        <v>30</v>
      </c>
      <c r="M28" s="97" t="s">
        <v>30</v>
      </c>
      <c r="N28" s="97" t="s">
        <v>30</v>
      </c>
      <c r="O28" s="97" t="s">
        <v>30</v>
      </c>
      <c r="P28" s="97" t="s">
        <v>30</v>
      </c>
      <c r="Q28" s="97" t="s">
        <v>30</v>
      </c>
      <c r="R28" s="109" t="s">
        <v>30</v>
      </c>
      <c r="S28" s="98" t="s">
        <v>30</v>
      </c>
      <c r="T28" s="97" t="s">
        <v>30</v>
      </c>
      <c r="U28" s="97" t="s">
        <v>30</v>
      </c>
      <c r="V28" s="97" t="s">
        <v>30</v>
      </c>
      <c r="W28" s="97" t="s">
        <v>30</v>
      </c>
      <c r="X28" s="97" t="s">
        <v>30</v>
      </c>
      <c r="Y28" s="97" t="s">
        <v>30</v>
      </c>
      <c r="Z28" s="97" t="s">
        <v>30</v>
      </c>
      <c r="AA28" s="97" t="s">
        <v>30</v>
      </c>
      <c r="AB28" s="97" t="s">
        <v>30</v>
      </c>
      <c r="AC28" s="97" t="s">
        <v>30</v>
      </c>
      <c r="AD28" s="97" t="s">
        <v>30</v>
      </c>
      <c r="AE28" s="97" t="s">
        <v>30</v>
      </c>
    </row>
    <row r="29" spans="1:31" s="105" customFormat="1" ht="13" x14ac:dyDescent="0.25">
      <c r="A29" s="171" t="s">
        <v>534</v>
      </c>
      <c r="B29" s="106" t="s">
        <v>537</v>
      </c>
      <c r="C29" s="112"/>
      <c r="D29" s="257"/>
      <c r="E29" s="95"/>
      <c r="F29" s="216" t="s">
        <v>25</v>
      </c>
      <c r="G29" s="97" t="s">
        <v>30</v>
      </c>
      <c r="H29" s="96" t="s">
        <v>30</v>
      </c>
      <c r="I29" s="97" t="s">
        <v>30</v>
      </c>
      <c r="J29" s="97" t="s">
        <v>30</v>
      </c>
      <c r="K29" s="97" t="s">
        <v>30</v>
      </c>
      <c r="L29" s="97" t="s">
        <v>30</v>
      </c>
      <c r="M29" s="97" t="s">
        <v>30</v>
      </c>
      <c r="N29" s="97" t="s">
        <v>30</v>
      </c>
      <c r="O29" s="97" t="s">
        <v>30</v>
      </c>
      <c r="P29" s="97" t="s">
        <v>30</v>
      </c>
      <c r="Q29" s="97" t="s">
        <v>30</v>
      </c>
      <c r="R29" s="109" t="s">
        <v>30</v>
      </c>
      <c r="S29" s="98" t="s">
        <v>30</v>
      </c>
      <c r="T29" s="97" t="s">
        <v>30</v>
      </c>
      <c r="U29" s="97" t="s">
        <v>30</v>
      </c>
      <c r="V29" s="97" t="s">
        <v>30</v>
      </c>
      <c r="W29" s="97" t="s">
        <v>30</v>
      </c>
      <c r="X29" s="97" t="s">
        <v>30</v>
      </c>
      <c r="Y29" s="97" t="s">
        <v>30</v>
      </c>
      <c r="Z29" s="97" t="s">
        <v>30</v>
      </c>
      <c r="AA29" s="97" t="s">
        <v>30</v>
      </c>
      <c r="AB29" s="97" t="s">
        <v>30</v>
      </c>
      <c r="AC29" s="97" t="s">
        <v>30</v>
      </c>
      <c r="AD29" s="97" t="s">
        <v>30</v>
      </c>
      <c r="AE29" s="97" t="s">
        <v>30</v>
      </c>
    </row>
    <row r="30" spans="1:31" s="105" customFormat="1" ht="14.25" customHeight="1" x14ac:dyDescent="0.25">
      <c r="A30" s="171" t="s">
        <v>55</v>
      </c>
      <c r="B30" s="106" t="s">
        <v>56</v>
      </c>
      <c r="C30" s="112" t="s">
        <v>30</v>
      </c>
      <c r="D30" s="257" t="s">
        <v>11</v>
      </c>
      <c r="E30" s="95" t="s">
        <v>57</v>
      </c>
      <c r="F30" s="216" t="s">
        <v>30</v>
      </c>
      <c r="G30" s="97" t="s">
        <v>30</v>
      </c>
      <c r="H30" s="96" t="s">
        <v>30</v>
      </c>
      <c r="I30" s="97" t="s">
        <v>30</v>
      </c>
      <c r="J30" s="97" t="s">
        <v>30</v>
      </c>
      <c r="K30" s="97" t="s">
        <v>30</v>
      </c>
      <c r="L30" s="97" t="s">
        <v>30</v>
      </c>
      <c r="M30" s="97" t="s">
        <v>30</v>
      </c>
      <c r="N30" s="97" t="s">
        <v>30</v>
      </c>
      <c r="O30" s="97" t="s">
        <v>30</v>
      </c>
      <c r="P30" s="97" t="s">
        <v>30</v>
      </c>
      <c r="Q30" s="97" t="s">
        <v>30</v>
      </c>
      <c r="R30" s="109" t="s">
        <v>30</v>
      </c>
      <c r="S30" s="98" t="s">
        <v>30</v>
      </c>
      <c r="T30" s="97" t="s">
        <v>30</v>
      </c>
      <c r="U30" s="97" t="s">
        <v>30</v>
      </c>
      <c r="V30" s="97" t="s">
        <v>30</v>
      </c>
      <c r="W30" s="97" t="s">
        <v>30</v>
      </c>
      <c r="X30" s="97" t="s">
        <v>30</v>
      </c>
      <c r="Y30" s="97" t="s">
        <v>30</v>
      </c>
      <c r="Z30" s="97" t="s">
        <v>30</v>
      </c>
      <c r="AA30" s="97" t="s">
        <v>30</v>
      </c>
      <c r="AB30" s="97" t="s">
        <v>30</v>
      </c>
      <c r="AC30" s="97" t="s">
        <v>30</v>
      </c>
      <c r="AD30" s="97" t="s">
        <v>30</v>
      </c>
      <c r="AE30" s="97" t="s">
        <v>30</v>
      </c>
    </row>
    <row r="31" spans="1:31" s="105" customFormat="1" ht="14.25" customHeight="1" x14ac:dyDescent="0.25">
      <c r="A31" s="171" t="s">
        <v>58</v>
      </c>
      <c r="B31" s="106" t="s">
        <v>328</v>
      </c>
      <c r="C31" s="112" t="s">
        <v>30</v>
      </c>
      <c r="D31" s="257" t="s">
        <v>10</v>
      </c>
      <c r="E31" s="95" t="s">
        <v>57</v>
      </c>
      <c r="F31" s="216" t="s">
        <v>30</v>
      </c>
      <c r="G31" s="97" t="s">
        <v>30</v>
      </c>
      <c r="H31" s="96" t="s">
        <v>30</v>
      </c>
      <c r="I31" s="97" t="s">
        <v>30</v>
      </c>
      <c r="J31" s="97" t="s">
        <v>30</v>
      </c>
      <c r="K31" s="97" t="s">
        <v>30</v>
      </c>
      <c r="L31" s="97" t="s">
        <v>30</v>
      </c>
      <c r="M31" s="97" t="s">
        <v>30</v>
      </c>
      <c r="N31" s="97" t="s">
        <v>30</v>
      </c>
      <c r="O31" s="97" t="s">
        <v>30</v>
      </c>
      <c r="P31" s="97" t="s">
        <v>30</v>
      </c>
      <c r="Q31" s="97" t="s">
        <v>30</v>
      </c>
      <c r="R31" s="109" t="s">
        <v>30</v>
      </c>
      <c r="S31" s="98" t="s">
        <v>30</v>
      </c>
      <c r="T31" s="97" t="s">
        <v>30</v>
      </c>
      <c r="U31" s="97" t="s">
        <v>30</v>
      </c>
      <c r="V31" s="97" t="s">
        <v>30</v>
      </c>
      <c r="W31" s="97" t="s">
        <v>30</v>
      </c>
      <c r="X31" s="97" t="s">
        <v>30</v>
      </c>
      <c r="Y31" s="97" t="s">
        <v>30</v>
      </c>
      <c r="Z31" s="97" t="s">
        <v>30</v>
      </c>
      <c r="AA31" s="97" t="s">
        <v>30</v>
      </c>
      <c r="AB31" s="97" t="s">
        <v>30</v>
      </c>
      <c r="AC31" s="97" t="s">
        <v>30</v>
      </c>
      <c r="AD31" s="97" t="s">
        <v>30</v>
      </c>
      <c r="AE31" s="97" t="s">
        <v>30</v>
      </c>
    </row>
    <row r="32" spans="1:31" s="105" customFormat="1" ht="14.25" customHeight="1" x14ac:dyDescent="0.25">
      <c r="A32" s="171" t="s">
        <v>59</v>
      </c>
      <c r="B32" s="106" t="s">
        <v>60</v>
      </c>
      <c r="C32" s="112" t="s">
        <v>30</v>
      </c>
      <c r="D32" s="257" t="s">
        <v>237</v>
      </c>
      <c r="E32" s="95" t="s">
        <v>57</v>
      </c>
      <c r="F32" s="216" t="s">
        <v>30</v>
      </c>
      <c r="G32" s="97" t="s">
        <v>30</v>
      </c>
      <c r="H32" s="96" t="s">
        <v>30</v>
      </c>
      <c r="I32" s="97" t="s">
        <v>30</v>
      </c>
      <c r="J32" s="97" t="s">
        <v>30</v>
      </c>
      <c r="K32" s="97" t="s">
        <v>30</v>
      </c>
      <c r="L32" s="97" t="s">
        <v>30</v>
      </c>
      <c r="M32" s="97" t="s">
        <v>30</v>
      </c>
      <c r="N32" s="97" t="s">
        <v>30</v>
      </c>
      <c r="O32" s="97" t="s">
        <v>30</v>
      </c>
      <c r="P32" s="97" t="s">
        <v>30</v>
      </c>
      <c r="Q32" s="97" t="s">
        <v>30</v>
      </c>
      <c r="R32" s="109" t="s">
        <v>30</v>
      </c>
      <c r="S32" s="98" t="s">
        <v>30</v>
      </c>
      <c r="T32" s="97" t="s">
        <v>30</v>
      </c>
      <c r="U32" s="97" t="s">
        <v>30</v>
      </c>
      <c r="V32" s="97" t="s">
        <v>30</v>
      </c>
      <c r="W32" s="97" t="s">
        <v>30</v>
      </c>
      <c r="X32" s="97" t="s">
        <v>30</v>
      </c>
      <c r="Y32" s="97" t="s">
        <v>30</v>
      </c>
      <c r="Z32" s="97" t="s">
        <v>30</v>
      </c>
      <c r="AA32" s="97" t="s">
        <v>30</v>
      </c>
      <c r="AB32" s="97" t="s">
        <v>30</v>
      </c>
      <c r="AC32" s="97" t="s">
        <v>30</v>
      </c>
      <c r="AD32" s="97" t="s">
        <v>30</v>
      </c>
      <c r="AE32" s="97" t="s">
        <v>30</v>
      </c>
    </row>
    <row r="33" spans="1:31" s="105" customFormat="1" ht="14.25" customHeight="1" x14ac:dyDescent="0.25">
      <c r="A33" s="171" t="s">
        <v>61</v>
      </c>
      <c r="B33" s="106" t="s">
        <v>62</v>
      </c>
      <c r="C33" s="112" t="s">
        <v>30</v>
      </c>
      <c r="D33" s="257" t="s">
        <v>235</v>
      </c>
      <c r="E33" s="95" t="s">
        <v>63</v>
      </c>
      <c r="F33" s="216" t="s">
        <v>30</v>
      </c>
      <c r="G33" s="97" t="s">
        <v>30</v>
      </c>
      <c r="H33" s="96" t="s">
        <v>30</v>
      </c>
      <c r="I33" s="97" t="s">
        <v>30</v>
      </c>
      <c r="J33" s="97" t="s">
        <v>30</v>
      </c>
      <c r="K33" s="97" t="s">
        <v>30</v>
      </c>
      <c r="L33" s="97" t="s">
        <v>30</v>
      </c>
      <c r="M33" s="97" t="s">
        <v>30</v>
      </c>
      <c r="N33" s="97" t="s">
        <v>30</v>
      </c>
      <c r="O33" s="97" t="s">
        <v>30</v>
      </c>
      <c r="P33" s="97" t="s">
        <v>30</v>
      </c>
      <c r="Q33" s="97" t="s">
        <v>30</v>
      </c>
      <c r="R33" s="109" t="s">
        <v>30</v>
      </c>
      <c r="S33" s="98" t="s">
        <v>30</v>
      </c>
      <c r="T33" s="97" t="s">
        <v>30</v>
      </c>
      <c r="U33" s="97" t="s">
        <v>30</v>
      </c>
      <c r="V33" s="97" t="s">
        <v>30</v>
      </c>
      <c r="W33" s="97" t="s">
        <v>30</v>
      </c>
      <c r="X33" s="97" t="s">
        <v>30</v>
      </c>
      <c r="Y33" s="97" t="s">
        <v>30</v>
      </c>
      <c r="Z33" s="97" t="s">
        <v>30</v>
      </c>
      <c r="AA33" s="97" t="s">
        <v>30</v>
      </c>
      <c r="AB33" s="97" t="s">
        <v>30</v>
      </c>
      <c r="AC33" s="97" t="s">
        <v>30</v>
      </c>
      <c r="AD33" s="97" t="s">
        <v>30</v>
      </c>
      <c r="AE33" s="97" t="s">
        <v>30</v>
      </c>
    </row>
    <row r="34" spans="1:31" s="105" customFormat="1" ht="14.25" customHeight="1" x14ac:dyDescent="0.25">
      <c r="A34" s="171" t="s">
        <v>329</v>
      </c>
      <c r="B34" s="106" t="s">
        <v>330</v>
      </c>
      <c r="C34" s="112"/>
      <c r="D34" s="257" t="s">
        <v>11</v>
      </c>
      <c r="E34" s="95"/>
      <c r="F34" s="216" t="s">
        <v>30</v>
      </c>
      <c r="G34" s="97" t="s">
        <v>30</v>
      </c>
      <c r="H34" s="96" t="s">
        <v>30</v>
      </c>
      <c r="I34" s="97" t="s">
        <v>30</v>
      </c>
      <c r="J34" s="97" t="s">
        <v>30</v>
      </c>
      <c r="K34" s="97" t="s">
        <v>30</v>
      </c>
      <c r="L34" s="97" t="s">
        <v>30</v>
      </c>
      <c r="M34" s="97" t="s">
        <v>30</v>
      </c>
      <c r="N34" s="97" t="s">
        <v>30</v>
      </c>
      <c r="O34" s="97" t="s">
        <v>30</v>
      </c>
      <c r="P34" s="97" t="s">
        <v>30</v>
      </c>
      <c r="Q34" s="97" t="s">
        <v>30</v>
      </c>
      <c r="R34" s="109" t="s">
        <v>30</v>
      </c>
      <c r="S34" s="98" t="s">
        <v>30</v>
      </c>
      <c r="T34" s="97" t="s">
        <v>30</v>
      </c>
      <c r="U34" s="97" t="s">
        <v>30</v>
      </c>
      <c r="V34" s="97" t="s">
        <v>30</v>
      </c>
      <c r="W34" s="97" t="s">
        <v>30</v>
      </c>
      <c r="X34" s="97" t="s">
        <v>30</v>
      </c>
      <c r="Y34" s="97" t="s">
        <v>30</v>
      </c>
      <c r="Z34" s="97" t="s">
        <v>30</v>
      </c>
      <c r="AA34" s="97" t="s">
        <v>30</v>
      </c>
      <c r="AB34" s="97" t="s">
        <v>30</v>
      </c>
      <c r="AC34" s="97" t="s">
        <v>30</v>
      </c>
      <c r="AD34" s="97" t="s">
        <v>30</v>
      </c>
      <c r="AE34" s="97" t="s">
        <v>30</v>
      </c>
    </row>
    <row r="35" spans="1:31" s="105" customFormat="1" ht="14.25" customHeight="1" x14ac:dyDescent="0.25">
      <c r="A35" s="171" t="s">
        <v>331</v>
      </c>
      <c r="B35" s="106" t="s">
        <v>332</v>
      </c>
      <c r="C35" s="112"/>
      <c r="D35" s="257" t="s">
        <v>11</v>
      </c>
      <c r="E35" s="95"/>
      <c r="F35" s="216" t="s">
        <v>30</v>
      </c>
      <c r="G35" s="97" t="s">
        <v>30</v>
      </c>
      <c r="H35" s="96" t="s">
        <v>30</v>
      </c>
      <c r="I35" s="97" t="s">
        <v>30</v>
      </c>
      <c r="J35" s="97" t="s">
        <v>30</v>
      </c>
      <c r="K35" s="97" t="s">
        <v>30</v>
      </c>
      <c r="L35" s="97" t="s">
        <v>30</v>
      </c>
      <c r="M35" s="97" t="s">
        <v>30</v>
      </c>
      <c r="N35" s="97" t="s">
        <v>30</v>
      </c>
      <c r="O35" s="97" t="s">
        <v>30</v>
      </c>
      <c r="P35" s="97" t="s">
        <v>30</v>
      </c>
      <c r="Q35" s="97" t="s">
        <v>30</v>
      </c>
      <c r="R35" s="109" t="s">
        <v>30</v>
      </c>
      <c r="S35" s="98" t="s">
        <v>30</v>
      </c>
      <c r="T35" s="97" t="s">
        <v>30</v>
      </c>
      <c r="U35" s="97" t="s">
        <v>30</v>
      </c>
      <c r="V35" s="97" t="s">
        <v>30</v>
      </c>
      <c r="W35" s="97" t="s">
        <v>30</v>
      </c>
      <c r="X35" s="97" t="s">
        <v>30</v>
      </c>
      <c r="Y35" s="97" t="s">
        <v>30</v>
      </c>
      <c r="Z35" s="97" t="s">
        <v>30</v>
      </c>
      <c r="AA35" s="97" t="s">
        <v>30</v>
      </c>
      <c r="AB35" s="97" t="s">
        <v>30</v>
      </c>
      <c r="AC35" s="97" t="s">
        <v>30</v>
      </c>
      <c r="AD35" s="97" t="s">
        <v>30</v>
      </c>
      <c r="AE35" s="97" t="s">
        <v>30</v>
      </c>
    </row>
    <row r="36" spans="1:31" s="105" customFormat="1" ht="14.25" customHeight="1" x14ac:dyDescent="0.25">
      <c r="A36" s="171" t="s">
        <v>333</v>
      </c>
      <c r="B36" s="106" t="s">
        <v>334</v>
      </c>
      <c r="C36" s="112"/>
      <c r="D36" s="257" t="s">
        <v>11</v>
      </c>
      <c r="E36" s="95"/>
      <c r="F36" s="216" t="s">
        <v>30</v>
      </c>
      <c r="G36" s="97" t="s">
        <v>30</v>
      </c>
      <c r="H36" s="96" t="s">
        <v>30</v>
      </c>
      <c r="I36" s="97" t="s">
        <v>30</v>
      </c>
      <c r="J36" s="97" t="s">
        <v>30</v>
      </c>
      <c r="K36" s="97" t="s">
        <v>30</v>
      </c>
      <c r="L36" s="97" t="s">
        <v>30</v>
      </c>
      <c r="M36" s="97" t="s">
        <v>30</v>
      </c>
      <c r="N36" s="97" t="s">
        <v>30</v>
      </c>
      <c r="O36" s="97" t="s">
        <v>30</v>
      </c>
      <c r="P36" s="97" t="s">
        <v>30</v>
      </c>
      <c r="Q36" s="97" t="s">
        <v>30</v>
      </c>
      <c r="R36" s="109" t="s">
        <v>30</v>
      </c>
      <c r="S36" s="98" t="s">
        <v>30</v>
      </c>
      <c r="T36" s="97" t="s">
        <v>30</v>
      </c>
      <c r="U36" s="97" t="s">
        <v>30</v>
      </c>
      <c r="V36" s="97" t="s">
        <v>30</v>
      </c>
      <c r="W36" s="97" t="s">
        <v>30</v>
      </c>
      <c r="X36" s="97" t="s">
        <v>30</v>
      </c>
      <c r="Y36" s="97" t="s">
        <v>30</v>
      </c>
      <c r="Z36" s="97" t="s">
        <v>30</v>
      </c>
      <c r="AA36" s="97" t="s">
        <v>30</v>
      </c>
      <c r="AB36" s="97" t="s">
        <v>30</v>
      </c>
      <c r="AC36" s="97" t="s">
        <v>30</v>
      </c>
      <c r="AD36" s="97" t="s">
        <v>30</v>
      </c>
      <c r="AE36" s="97" t="s">
        <v>30</v>
      </c>
    </row>
    <row r="37" spans="1:31" s="105" customFormat="1" ht="14.25" customHeight="1" x14ac:dyDescent="0.25">
      <c r="A37" s="171" t="s">
        <v>335</v>
      </c>
      <c r="B37" s="106" t="s">
        <v>336</v>
      </c>
      <c r="C37" s="112"/>
      <c r="D37" s="257" t="s">
        <v>11</v>
      </c>
      <c r="E37" s="95"/>
      <c r="F37" s="216" t="s">
        <v>30</v>
      </c>
      <c r="G37" s="97" t="s">
        <v>30</v>
      </c>
      <c r="H37" s="96" t="s">
        <v>30</v>
      </c>
      <c r="I37" s="97" t="s">
        <v>30</v>
      </c>
      <c r="J37" s="97" t="s">
        <v>30</v>
      </c>
      <c r="K37" s="97" t="s">
        <v>30</v>
      </c>
      <c r="L37" s="97" t="s">
        <v>30</v>
      </c>
      <c r="M37" s="97" t="s">
        <v>30</v>
      </c>
      <c r="N37" s="97" t="s">
        <v>30</v>
      </c>
      <c r="O37" s="97" t="s">
        <v>30</v>
      </c>
      <c r="P37" s="97" t="s">
        <v>30</v>
      </c>
      <c r="Q37" s="97" t="s">
        <v>30</v>
      </c>
      <c r="R37" s="109" t="s">
        <v>30</v>
      </c>
      <c r="S37" s="98" t="s">
        <v>30</v>
      </c>
      <c r="T37" s="97" t="s">
        <v>30</v>
      </c>
      <c r="U37" s="97" t="s">
        <v>30</v>
      </c>
      <c r="V37" s="97" t="s">
        <v>30</v>
      </c>
      <c r="W37" s="97" t="s">
        <v>30</v>
      </c>
      <c r="X37" s="97" t="s">
        <v>30</v>
      </c>
      <c r="Y37" s="97" t="s">
        <v>30</v>
      </c>
      <c r="Z37" s="97" t="s">
        <v>30</v>
      </c>
      <c r="AA37" s="97" t="s">
        <v>30</v>
      </c>
      <c r="AB37" s="97" t="s">
        <v>30</v>
      </c>
      <c r="AC37" s="97" t="s">
        <v>30</v>
      </c>
      <c r="AD37" s="97" t="s">
        <v>30</v>
      </c>
      <c r="AE37" s="97" t="s">
        <v>30</v>
      </c>
    </row>
    <row r="38" spans="1:31" s="105" customFormat="1" ht="14.25" customHeight="1" x14ac:dyDescent="0.25">
      <c r="A38" s="171" t="s">
        <v>337</v>
      </c>
      <c r="B38" s="106" t="s">
        <v>338</v>
      </c>
      <c r="C38" s="112"/>
      <c r="D38" s="257" t="s">
        <v>10</v>
      </c>
      <c r="E38" s="95"/>
      <c r="F38" s="216" t="s">
        <v>30</v>
      </c>
      <c r="G38" s="97" t="s">
        <v>30</v>
      </c>
      <c r="H38" s="96" t="s">
        <v>30</v>
      </c>
      <c r="I38" s="97" t="s">
        <v>30</v>
      </c>
      <c r="J38" s="97" t="s">
        <v>30</v>
      </c>
      <c r="K38" s="97" t="s">
        <v>30</v>
      </c>
      <c r="L38" s="97" t="s">
        <v>30</v>
      </c>
      <c r="M38" s="97" t="s">
        <v>30</v>
      </c>
      <c r="N38" s="97" t="s">
        <v>30</v>
      </c>
      <c r="O38" s="97" t="s">
        <v>30</v>
      </c>
      <c r="P38" s="97" t="s">
        <v>30</v>
      </c>
      <c r="Q38" s="97" t="s">
        <v>30</v>
      </c>
      <c r="R38" s="109" t="s">
        <v>30</v>
      </c>
      <c r="S38" s="98" t="s">
        <v>30</v>
      </c>
      <c r="T38" s="97" t="s">
        <v>30</v>
      </c>
      <c r="U38" s="97" t="s">
        <v>30</v>
      </c>
      <c r="V38" s="97" t="s">
        <v>30</v>
      </c>
      <c r="W38" s="97" t="s">
        <v>30</v>
      </c>
      <c r="X38" s="97" t="s">
        <v>30</v>
      </c>
      <c r="Y38" s="97" t="s">
        <v>30</v>
      </c>
      <c r="Z38" s="97" t="s">
        <v>30</v>
      </c>
      <c r="AA38" s="97" t="s">
        <v>30</v>
      </c>
      <c r="AB38" s="97" t="s">
        <v>30</v>
      </c>
      <c r="AC38" s="97" t="s">
        <v>30</v>
      </c>
      <c r="AD38" s="97" t="s">
        <v>30</v>
      </c>
      <c r="AE38" s="97" t="s">
        <v>30</v>
      </c>
    </row>
    <row r="39" spans="1:31" s="105" customFormat="1" ht="14.25" customHeight="1" x14ac:dyDescent="0.25">
      <c r="A39" s="171" t="s">
        <v>339</v>
      </c>
      <c r="B39" s="106" t="s">
        <v>340</v>
      </c>
      <c r="C39" s="112"/>
      <c r="D39" s="257" t="s">
        <v>10</v>
      </c>
      <c r="E39" s="95"/>
      <c r="F39" s="216" t="s">
        <v>30</v>
      </c>
      <c r="G39" s="97" t="s">
        <v>30</v>
      </c>
      <c r="H39" s="96" t="s">
        <v>30</v>
      </c>
      <c r="I39" s="97" t="s">
        <v>30</v>
      </c>
      <c r="J39" s="97" t="s">
        <v>30</v>
      </c>
      <c r="K39" s="97" t="s">
        <v>30</v>
      </c>
      <c r="L39" s="97" t="s">
        <v>30</v>
      </c>
      <c r="M39" s="97" t="s">
        <v>30</v>
      </c>
      <c r="N39" s="97" t="s">
        <v>30</v>
      </c>
      <c r="O39" s="97" t="s">
        <v>30</v>
      </c>
      <c r="P39" s="97" t="s">
        <v>30</v>
      </c>
      <c r="Q39" s="97" t="s">
        <v>30</v>
      </c>
      <c r="R39" s="109" t="s">
        <v>30</v>
      </c>
      <c r="S39" s="98" t="s">
        <v>30</v>
      </c>
      <c r="T39" s="97" t="s">
        <v>30</v>
      </c>
      <c r="U39" s="97" t="s">
        <v>30</v>
      </c>
      <c r="V39" s="97" t="s">
        <v>30</v>
      </c>
      <c r="W39" s="97" t="s">
        <v>30</v>
      </c>
      <c r="X39" s="97" t="s">
        <v>30</v>
      </c>
      <c r="Y39" s="97" t="s">
        <v>30</v>
      </c>
      <c r="Z39" s="97" t="s">
        <v>30</v>
      </c>
      <c r="AA39" s="97" t="s">
        <v>30</v>
      </c>
      <c r="AB39" s="97" t="s">
        <v>30</v>
      </c>
      <c r="AC39" s="97" t="s">
        <v>30</v>
      </c>
      <c r="AD39" s="97" t="s">
        <v>30</v>
      </c>
      <c r="AE39" s="97" t="s">
        <v>30</v>
      </c>
    </row>
    <row r="40" spans="1:31" s="105" customFormat="1" ht="14.25" customHeight="1" x14ac:dyDescent="0.25">
      <c r="A40" s="171" t="s">
        <v>341</v>
      </c>
      <c r="B40" s="106" t="s">
        <v>342</v>
      </c>
      <c r="C40" s="112"/>
      <c r="D40" s="257" t="s">
        <v>11</v>
      </c>
      <c r="E40" s="95"/>
      <c r="F40" s="216" t="s">
        <v>30</v>
      </c>
      <c r="G40" s="97" t="s">
        <v>30</v>
      </c>
      <c r="H40" s="96" t="s">
        <v>30</v>
      </c>
      <c r="I40" s="97" t="s">
        <v>30</v>
      </c>
      <c r="J40" s="97" t="s">
        <v>30</v>
      </c>
      <c r="K40" s="97" t="s">
        <v>30</v>
      </c>
      <c r="L40" s="97" t="s">
        <v>30</v>
      </c>
      <c r="M40" s="97" t="s">
        <v>30</v>
      </c>
      <c r="N40" s="97" t="s">
        <v>30</v>
      </c>
      <c r="O40" s="97" t="s">
        <v>30</v>
      </c>
      <c r="P40" s="97" t="s">
        <v>30</v>
      </c>
      <c r="Q40" s="97" t="s">
        <v>30</v>
      </c>
      <c r="R40" s="109" t="s">
        <v>30</v>
      </c>
      <c r="S40" s="98" t="s">
        <v>30</v>
      </c>
      <c r="T40" s="97" t="s">
        <v>30</v>
      </c>
      <c r="U40" s="97" t="s">
        <v>30</v>
      </c>
      <c r="V40" s="97" t="s">
        <v>30</v>
      </c>
      <c r="W40" s="97" t="s">
        <v>30</v>
      </c>
      <c r="X40" s="97" t="s">
        <v>30</v>
      </c>
      <c r="Y40" s="97" t="s">
        <v>30</v>
      </c>
      <c r="Z40" s="97" t="s">
        <v>30</v>
      </c>
      <c r="AA40" s="97" t="s">
        <v>30</v>
      </c>
      <c r="AB40" s="97" t="s">
        <v>30</v>
      </c>
      <c r="AC40" s="97" t="s">
        <v>30</v>
      </c>
      <c r="AD40" s="97" t="s">
        <v>30</v>
      </c>
      <c r="AE40" s="97" t="s">
        <v>30</v>
      </c>
    </row>
    <row r="41" spans="1:31" s="105" customFormat="1" ht="14.25" customHeight="1" x14ac:dyDescent="0.25">
      <c r="A41" s="171" t="s">
        <v>591</v>
      </c>
      <c r="B41" s="106"/>
      <c r="C41" s="112"/>
      <c r="D41" s="257" t="s">
        <v>11</v>
      </c>
      <c r="E41" s="95"/>
      <c r="F41" s="216" t="s">
        <v>30</v>
      </c>
      <c r="G41" s="97" t="s">
        <v>30</v>
      </c>
      <c r="H41" s="96" t="s">
        <v>30</v>
      </c>
      <c r="I41" s="96" t="s">
        <v>30</v>
      </c>
      <c r="J41" s="97" t="s">
        <v>40</v>
      </c>
      <c r="K41" s="97" t="s">
        <v>30</v>
      </c>
      <c r="L41" s="97" t="s">
        <v>30</v>
      </c>
      <c r="M41" s="97" t="s">
        <v>30</v>
      </c>
      <c r="N41" s="97" t="s">
        <v>30</v>
      </c>
      <c r="O41" s="97" t="s">
        <v>30</v>
      </c>
      <c r="P41" s="97" t="s">
        <v>30</v>
      </c>
      <c r="Q41" s="97" t="s">
        <v>30</v>
      </c>
      <c r="R41" s="109" t="s">
        <v>30</v>
      </c>
      <c r="S41" s="98" t="s">
        <v>30</v>
      </c>
      <c r="T41" s="97" t="s">
        <v>30</v>
      </c>
      <c r="U41" s="97" t="s">
        <v>30</v>
      </c>
      <c r="V41" s="97" t="s">
        <v>30</v>
      </c>
      <c r="W41" s="97" t="s">
        <v>30</v>
      </c>
      <c r="X41" s="97" t="s">
        <v>30</v>
      </c>
      <c r="Y41" s="97" t="s">
        <v>30</v>
      </c>
      <c r="Z41" s="97" t="s">
        <v>30</v>
      </c>
      <c r="AA41" s="97" t="s">
        <v>30</v>
      </c>
      <c r="AB41" s="97" t="s">
        <v>30</v>
      </c>
      <c r="AC41" s="97" t="s">
        <v>30</v>
      </c>
      <c r="AD41" s="97" t="s">
        <v>30</v>
      </c>
      <c r="AE41" s="97" t="s">
        <v>30</v>
      </c>
    </row>
    <row r="42" spans="1:31" s="105" customFormat="1" ht="14.25" customHeight="1" x14ac:dyDescent="0.25">
      <c r="A42" s="171" t="s">
        <v>343</v>
      </c>
      <c r="B42" s="106" t="s">
        <v>344</v>
      </c>
      <c r="C42" s="112"/>
      <c r="D42" s="257" t="s">
        <v>11</v>
      </c>
      <c r="E42" s="95"/>
      <c r="F42" s="216" t="s">
        <v>30</v>
      </c>
      <c r="G42" s="97" t="s">
        <v>30</v>
      </c>
      <c r="H42" s="96" t="s">
        <v>30</v>
      </c>
      <c r="I42" s="96" t="s">
        <v>30</v>
      </c>
      <c r="J42" s="97" t="s">
        <v>30</v>
      </c>
      <c r="K42" s="97" t="s">
        <v>30</v>
      </c>
      <c r="L42" s="97" t="s">
        <v>30</v>
      </c>
      <c r="M42" s="97" t="s">
        <v>30</v>
      </c>
      <c r="N42" s="97" t="s">
        <v>30</v>
      </c>
      <c r="O42" s="97" t="s">
        <v>25</v>
      </c>
      <c r="P42" s="97" t="s">
        <v>30</v>
      </c>
      <c r="Q42" s="97" t="s">
        <v>30</v>
      </c>
      <c r="R42" s="109" t="s">
        <v>30</v>
      </c>
      <c r="S42" s="98" t="s">
        <v>30</v>
      </c>
      <c r="T42" s="97" t="s">
        <v>30</v>
      </c>
      <c r="U42" s="97" t="s">
        <v>30</v>
      </c>
      <c r="V42" s="97" t="s">
        <v>30</v>
      </c>
      <c r="W42" s="97" t="s">
        <v>30</v>
      </c>
      <c r="X42" s="97" t="s">
        <v>30</v>
      </c>
      <c r="Y42" s="97" t="s">
        <v>30</v>
      </c>
      <c r="Z42" s="97" t="s">
        <v>30</v>
      </c>
      <c r="AA42" s="97" t="s">
        <v>30</v>
      </c>
      <c r="AB42" s="97" t="s">
        <v>30</v>
      </c>
      <c r="AC42" s="97" t="s">
        <v>30</v>
      </c>
      <c r="AD42" s="97" t="s">
        <v>30</v>
      </c>
      <c r="AE42" s="97" t="s">
        <v>30</v>
      </c>
    </row>
    <row r="43" spans="1:31" s="105" customFormat="1" ht="14.25" customHeight="1" x14ac:dyDescent="0.25">
      <c r="A43" s="171" t="s">
        <v>592</v>
      </c>
      <c r="B43" s="106"/>
      <c r="C43" s="112"/>
      <c r="D43" s="257" t="s">
        <v>10</v>
      </c>
      <c r="E43" s="95"/>
      <c r="F43" s="216" t="s">
        <v>30</v>
      </c>
      <c r="G43" s="97" t="s">
        <v>30</v>
      </c>
      <c r="H43" s="96" t="s">
        <v>30</v>
      </c>
      <c r="I43" s="96" t="s">
        <v>30</v>
      </c>
      <c r="J43" s="97" t="s">
        <v>40</v>
      </c>
      <c r="K43" s="97" t="s">
        <v>30</v>
      </c>
      <c r="L43" s="97" t="s">
        <v>30</v>
      </c>
      <c r="M43" s="97" t="s">
        <v>30</v>
      </c>
      <c r="N43" s="97" t="s">
        <v>30</v>
      </c>
      <c r="O43" s="97" t="s">
        <v>30</v>
      </c>
      <c r="P43" s="97" t="s">
        <v>30</v>
      </c>
      <c r="Q43" s="97" t="s">
        <v>30</v>
      </c>
      <c r="R43" s="109" t="s">
        <v>30</v>
      </c>
      <c r="S43" s="98" t="s">
        <v>30</v>
      </c>
      <c r="T43" s="97" t="s">
        <v>30</v>
      </c>
      <c r="U43" s="97" t="s">
        <v>30</v>
      </c>
      <c r="V43" s="97" t="s">
        <v>30</v>
      </c>
      <c r="W43" s="97" t="s">
        <v>30</v>
      </c>
      <c r="X43" s="97" t="s">
        <v>30</v>
      </c>
      <c r="Y43" s="97" t="s">
        <v>30</v>
      </c>
      <c r="Z43" s="97" t="s">
        <v>30</v>
      </c>
      <c r="AA43" s="97" t="s">
        <v>30</v>
      </c>
      <c r="AB43" s="97" t="s">
        <v>30</v>
      </c>
      <c r="AC43" s="97" t="s">
        <v>30</v>
      </c>
      <c r="AD43" s="97" t="s">
        <v>30</v>
      </c>
      <c r="AE43" s="97" t="s">
        <v>30</v>
      </c>
    </row>
    <row r="44" spans="1:31" s="105" customFormat="1" ht="14.25" customHeight="1" x14ac:dyDescent="0.25">
      <c r="A44" s="171" t="s">
        <v>345</v>
      </c>
      <c r="B44" s="106" t="s">
        <v>346</v>
      </c>
      <c r="C44" s="112"/>
      <c r="D44" s="257" t="s">
        <v>11</v>
      </c>
      <c r="E44" s="95"/>
      <c r="F44" s="216" t="s">
        <v>30</v>
      </c>
      <c r="G44" s="97" t="s">
        <v>30</v>
      </c>
      <c r="H44" s="96" t="s">
        <v>30</v>
      </c>
      <c r="I44" s="97" t="s">
        <v>30</v>
      </c>
      <c r="J44" s="97" t="s">
        <v>30</v>
      </c>
      <c r="K44" s="97" t="s">
        <v>30</v>
      </c>
      <c r="L44" s="97" t="s">
        <v>30</v>
      </c>
      <c r="M44" s="97" t="s">
        <v>30</v>
      </c>
      <c r="N44" s="97" t="s">
        <v>30</v>
      </c>
      <c r="O44" s="97" t="s">
        <v>30</v>
      </c>
      <c r="P44" s="97" t="s">
        <v>30</v>
      </c>
      <c r="Q44" s="97" t="s">
        <v>30</v>
      </c>
      <c r="R44" s="109" t="s">
        <v>30</v>
      </c>
      <c r="S44" s="98" t="s">
        <v>30</v>
      </c>
      <c r="T44" s="97" t="s">
        <v>30</v>
      </c>
      <c r="U44" s="97" t="s">
        <v>30</v>
      </c>
      <c r="V44" s="97" t="s">
        <v>30</v>
      </c>
      <c r="W44" s="97" t="s">
        <v>30</v>
      </c>
      <c r="X44" s="97" t="s">
        <v>30</v>
      </c>
      <c r="Y44" s="97" t="s">
        <v>30</v>
      </c>
      <c r="Z44" s="97" t="s">
        <v>30</v>
      </c>
      <c r="AA44" s="97" t="s">
        <v>30</v>
      </c>
      <c r="AB44" s="97" t="s">
        <v>30</v>
      </c>
      <c r="AC44" s="97" t="s">
        <v>30</v>
      </c>
      <c r="AD44" s="97" t="s">
        <v>30</v>
      </c>
      <c r="AE44" s="97" t="s">
        <v>30</v>
      </c>
    </row>
    <row r="45" spans="1:31" s="105" customFormat="1" ht="14.25" customHeight="1" x14ac:dyDescent="0.25">
      <c r="A45" s="171" t="s">
        <v>347</v>
      </c>
      <c r="B45" s="106" t="s">
        <v>348</v>
      </c>
      <c r="C45" s="112"/>
      <c r="D45" s="257" t="s">
        <v>235</v>
      </c>
      <c r="E45" s="95"/>
      <c r="F45" s="216" t="s">
        <v>30</v>
      </c>
      <c r="G45" s="97" t="s">
        <v>30</v>
      </c>
      <c r="H45" s="96" t="s">
        <v>30</v>
      </c>
      <c r="I45" s="97" t="s">
        <v>30</v>
      </c>
      <c r="J45" s="97" t="s">
        <v>30</v>
      </c>
      <c r="K45" s="97" t="s">
        <v>30</v>
      </c>
      <c r="L45" s="97" t="s">
        <v>30</v>
      </c>
      <c r="M45" s="97" t="s">
        <v>30</v>
      </c>
      <c r="N45" s="97" t="s">
        <v>30</v>
      </c>
      <c r="O45" s="97" t="s">
        <v>30</v>
      </c>
      <c r="P45" s="97" t="s">
        <v>30</v>
      </c>
      <c r="Q45" s="97" t="s">
        <v>30</v>
      </c>
      <c r="R45" s="109" t="s">
        <v>30</v>
      </c>
      <c r="S45" s="98" t="s">
        <v>30</v>
      </c>
      <c r="T45" s="97" t="s">
        <v>30</v>
      </c>
      <c r="U45" s="97" t="s">
        <v>30</v>
      </c>
      <c r="V45" s="97" t="s">
        <v>30</v>
      </c>
      <c r="W45" s="97" t="s">
        <v>30</v>
      </c>
      <c r="X45" s="97" t="s">
        <v>30</v>
      </c>
      <c r="Y45" s="97" t="s">
        <v>30</v>
      </c>
      <c r="Z45" s="97" t="s">
        <v>30</v>
      </c>
      <c r="AA45" s="97" t="s">
        <v>30</v>
      </c>
      <c r="AB45" s="97" t="s">
        <v>30</v>
      </c>
      <c r="AC45" s="97" t="s">
        <v>30</v>
      </c>
      <c r="AD45" s="97" t="s">
        <v>30</v>
      </c>
      <c r="AE45" s="97" t="s">
        <v>30</v>
      </c>
    </row>
    <row r="46" spans="1:31" s="105" customFormat="1" ht="14.25" customHeight="1" x14ac:dyDescent="0.25">
      <c r="A46" s="171" t="s">
        <v>64</v>
      </c>
      <c r="B46" s="106" t="s">
        <v>349</v>
      </c>
      <c r="C46" s="112" t="s">
        <v>30</v>
      </c>
      <c r="D46" s="257" t="s">
        <v>235</v>
      </c>
      <c r="E46" s="95" t="s">
        <v>29</v>
      </c>
      <c r="F46" s="216" t="s">
        <v>30</v>
      </c>
      <c r="G46" s="97" t="s">
        <v>30</v>
      </c>
      <c r="H46" s="96" t="s">
        <v>30</v>
      </c>
      <c r="I46" s="97" t="s">
        <v>30</v>
      </c>
      <c r="J46" s="99" t="s">
        <v>25</v>
      </c>
      <c r="K46" s="97" t="s">
        <v>30</v>
      </c>
      <c r="L46" s="97" t="s">
        <v>30</v>
      </c>
      <c r="M46" s="97" t="s">
        <v>30</v>
      </c>
      <c r="N46" s="97" t="s">
        <v>30</v>
      </c>
      <c r="O46" s="97" t="s">
        <v>25</v>
      </c>
      <c r="P46" s="97" t="s">
        <v>30</v>
      </c>
      <c r="Q46" s="97" t="s">
        <v>30</v>
      </c>
      <c r="R46" s="109" t="s">
        <v>30</v>
      </c>
      <c r="S46" s="98" t="s">
        <v>30</v>
      </c>
      <c r="T46" s="97" t="s">
        <v>30</v>
      </c>
      <c r="U46" s="97" t="s">
        <v>25</v>
      </c>
      <c r="V46" s="97" t="s">
        <v>30</v>
      </c>
      <c r="W46" s="97" t="s">
        <v>30</v>
      </c>
      <c r="X46" s="97" t="s">
        <v>30</v>
      </c>
      <c r="Y46" s="97" t="s">
        <v>30</v>
      </c>
      <c r="Z46" s="97" t="s">
        <v>30</v>
      </c>
      <c r="AA46" s="97" t="s">
        <v>25</v>
      </c>
      <c r="AB46" s="97" t="s">
        <v>30</v>
      </c>
      <c r="AC46" s="97" t="s">
        <v>30</v>
      </c>
      <c r="AD46" s="97" t="s">
        <v>30</v>
      </c>
      <c r="AE46" s="97" t="s">
        <v>30</v>
      </c>
    </row>
    <row r="47" spans="1:31" s="105" customFormat="1" ht="14.25" customHeight="1" x14ac:dyDescent="0.25">
      <c r="A47" s="171" t="s">
        <v>277</v>
      </c>
      <c r="B47" s="106" t="s">
        <v>278</v>
      </c>
      <c r="C47" s="112"/>
      <c r="D47" s="257" t="s">
        <v>235</v>
      </c>
      <c r="E47" s="95"/>
      <c r="F47" s="216" t="s">
        <v>30</v>
      </c>
      <c r="G47" s="97" t="s">
        <v>538</v>
      </c>
      <c r="H47" s="96" t="s">
        <v>30</v>
      </c>
      <c r="I47" s="97" t="s">
        <v>30</v>
      </c>
      <c r="J47" s="97" t="s">
        <v>30</v>
      </c>
      <c r="K47" s="97" t="s">
        <v>30</v>
      </c>
      <c r="L47" s="97" t="s">
        <v>30</v>
      </c>
      <c r="M47" s="97" t="s">
        <v>30</v>
      </c>
      <c r="N47" s="97" t="s">
        <v>30</v>
      </c>
      <c r="O47" s="97" t="s">
        <v>25</v>
      </c>
      <c r="P47" s="97" t="s">
        <v>30</v>
      </c>
      <c r="Q47" s="97" t="s">
        <v>30</v>
      </c>
      <c r="R47" s="109" t="s">
        <v>30</v>
      </c>
      <c r="S47" s="98" t="s">
        <v>30</v>
      </c>
      <c r="T47" s="97" t="s">
        <v>30</v>
      </c>
      <c r="U47" s="97" t="s">
        <v>30</v>
      </c>
      <c r="V47" s="97" t="s">
        <v>30</v>
      </c>
      <c r="W47" s="97" t="s">
        <v>30</v>
      </c>
      <c r="X47" s="97" t="s">
        <v>30</v>
      </c>
      <c r="Y47" s="97" t="s">
        <v>30</v>
      </c>
      <c r="Z47" s="97" t="s">
        <v>30</v>
      </c>
      <c r="AA47" s="97" t="s">
        <v>25</v>
      </c>
      <c r="AB47" s="97" t="s">
        <v>30</v>
      </c>
      <c r="AC47" s="97" t="s">
        <v>30</v>
      </c>
      <c r="AD47" s="97" t="s">
        <v>30</v>
      </c>
      <c r="AE47" s="97" t="s">
        <v>30</v>
      </c>
    </row>
    <row r="48" spans="1:31" s="105" customFormat="1" ht="14.25" customHeight="1" x14ac:dyDescent="0.25">
      <c r="A48" s="171" t="s">
        <v>65</v>
      </c>
      <c r="B48" s="106" t="s">
        <v>66</v>
      </c>
      <c r="C48" s="112" t="s">
        <v>30</v>
      </c>
      <c r="D48" s="258" t="s">
        <v>235</v>
      </c>
      <c r="E48" s="95" t="s">
        <v>67</v>
      </c>
      <c r="F48" s="216" t="s">
        <v>25</v>
      </c>
      <c r="G48" s="97" t="s">
        <v>30</v>
      </c>
      <c r="H48" s="96" t="s">
        <v>25</v>
      </c>
      <c r="I48" s="97" t="s">
        <v>30</v>
      </c>
      <c r="J48" s="97" t="s">
        <v>25</v>
      </c>
      <c r="K48" s="97" t="s">
        <v>30</v>
      </c>
      <c r="L48" s="97" t="s">
        <v>30</v>
      </c>
      <c r="M48" s="97" t="s">
        <v>30</v>
      </c>
      <c r="N48" s="97" t="s">
        <v>30</v>
      </c>
      <c r="O48" s="97" t="s">
        <v>30</v>
      </c>
      <c r="P48" s="97" t="s">
        <v>30</v>
      </c>
      <c r="Q48" s="97" t="s">
        <v>30</v>
      </c>
      <c r="R48" s="109" t="s">
        <v>30</v>
      </c>
      <c r="S48" s="98" t="s">
        <v>30</v>
      </c>
      <c r="T48" s="97" t="s">
        <v>30</v>
      </c>
      <c r="U48" s="97" t="s">
        <v>25</v>
      </c>
      <c r="V48" s="97" t="s">
        <v>30</v>
      </c>
      <c r="W48" s="97" t="s">
        <v>30</v>
      </c>
      <c r="X48" s="97" t="s">
        <v>30</v>
      </c>
      <c r="Y48" s="97" t="s">
        <v>30</v>
      </c>
      <c r="Z48" s="97" t="s">
        <v>30</v>
      </c>
      <c r="AA48" s="97" t="s">
        <v>30</v>
      </c>
      <c r="AB48" s="97" t="s">
        <v>30</v>
      </c>
      <c r="AC48" s="97" t="s">
        <v>30</v>
      </c>
      <c r="AD48" s="97" t="s">
        <v>30</v>
      </c>
      <c r="AE48" s="97" t="s">
        <v>30</v>
      </c>
    </row>
    <row r="49" spans="1:31" s="105" customFormat="1" ht="14.25" customHeight="1" x14ac:dyDescent="0.25">
      <c r="A49" s="171" t="s">
        <v>68</v>
      </c>
      <c r="B49" s="106" t="s">
        <v>69</v>
      </c>
      <c r="C49" s="112" t="s">
        <v>30</v>
      </c>
      <c r="D49" s="257" t="s">
        <v>235</v>
      </c>
      <c r="E49" s="95" t="s">
        <v>29</v>
      </c>
      <c r="F49" s="216" t="s">
        <v>30</v>
      </c>
      <c r="G49" s="97" t="s">
        <v>30</v>
      </c>
      <c r="H49" s="96" t="s">
        <v>30</v>
      </c>
      <c r="I49" s="97" t="s">
        <v>30</v>
      </c>
      <c r="J49" s="97" t="s">
        <v>40</v>
      </c>
      <c r="K49" s="97" t="s">
        <v>30</v>
      </c>
      <c r="L49" s="97" t="s">
        <v>30</v>
      </c>
      <c r="M49" s="97" t="s">
        <v>30</v>
      </c>
      <c r="N49" s="97" t="s">
        <v>30</v>
      </c>
      <c r="O49" s="97" t="s">
        <v>30</v>
      </c>
      <c r="P49" s="97" t="s">
        <v>25</v>
      </c>
      <c r="Q49" s="97" t="s">
        <v>30</v>
      </c>
      <c r="R49" s="109" t="s">
        <v>30</v>
      </c>
      <c r="S49" s="98" t="s">
        <v>30</v>
      </c>
      <c r="T49" s="97" t="s">
        <v>30</v>
      </c>
      <c r="U49" s="97" t="s">
        <v>30</v>
      </c>
      <c r="V49" s="97" t="s">
        <v>30</v>
      </c>
      <c r="W49" s="97" t="s">
        <v>30</v>
      </c>
      <c r="X49" s="97" t="s">
        <v>30</v>
      </c>
      <c r="Y49" s="97" t="s">
        <v>30</v>
      </c>
      <c r="Z49" s="97" t="s">
        <v>30</v>
      </c>
      <c r="AA49" s="97" t="s">
        <v>30</v>
      </c>
      <c r="AB49" s="97" t="s">
        <v>40</v>
      </c>
      <c r="AC49" s="97" t="s">
        <v>30</v>
      </c>
      <c r="AD49" s="97" t="s">
        <v>30</v>
      </c>
      <c r="AE49" s="97" t="s">
        <v>30</v>
      </c>
    </row>
    <row r="50" spans="1:31" s="105" customFormat="1" ht="14.25" customHeight="1" x14ac:dyDescent="0.25">
      <c r="A50" s="171" t="s">
        <v>70</v>
      </c>
      <c r="B50" s="106" t="s">
        <v>71</v>
      </c>
      <c r="C50" s="112" t="s">
        <v>30</v>
      </c>
      <c r="D50" s="257" t="s">
        <v>235</v>
      </c>
      <c r="E50" s="95" t="s">
        <v>64</v>
      </c>
      <c r="F50" s="216" t="s">
        <v>30</v>
      </c>
      <c r="G50" s="97" t="s">
        <v>30</v>
      </c>
      <c r="H50" s="96" t="s">
        <v>30</v>
      </c>
      <c r="I50" s="97" t="s">
        <v>30</v>
      </c>
      <c r="J50" s="97" t="s">
        <v>25</v>
      </c>
      <c r="K50" s="97" t="s">
        <v>30</v>
      </c>
      <c r="L50" s="97" t="s">
        <v>30</v>
      </c>
      <c r="M50" s="97" t="s">
        <v>30</v>
      </c>
      <c r="N50" s="97" t="s">
        <v>30</v>
      </c>
      <c r="O50" s="97" t="s">
        <v>25</v>
      </c>
      <c r="P50" s="97" t="s">
        <v>30</v>
      </c>
      <c r="Q50" s="97" t="s">
        <v>30</v>
      </c>
      <c r="R50" s="109" t="s">
        <v>30</v>
      </c>
      <c r="S50" s="98" t="s">
        <v>30</v>
      </c>
      <c r="T50" s="97" t="s">
        <v>30</v>
      </c>
      <c r="U50" s="97" t="s">
        <v>25</v>
      </c>
      <c r="V50" s="97" t="s">
        <v>30</v>
      </c>
      <c r="W50" s="97" t="s">
        <v>30</v>
      </c>
      <c r="X50" s="97" t="s">
        <v>30</v>
      </c>
      <c r="Y50" s="97" t="s">
        <v>30</v>
      </c>
      <c r="Z50" s="97" t="s">
        <v>30</v>
      </c>
      <c r="AA50" s="97" t="s">
        <v>30</v>
      </c>
      <c r="AB50" s="97" t="s">
        <v>30</v>
      </c>
      <c r="AC50" s="97" t="s">
        <v>30</v>
      </c>
      <c r="AD50" s="97" t="s">
        <v>30</v>
      </c>
      <c r="AE50" s="97" t="s">
        <v>30</v>
      </c>
    </row>
    <row r="51" spans="1:31" s="105" customFormat="1" ht="14.25" customHeight="1" x14ac:dyDescent="0.25">
      <c r="A51" s="171" t="s">
        <v>72</v>
      </c>
      <c r="B51" s="106" t="s">
        <v>73</v>
      </c>
      <c r="C51" s="112" t="s">
        <v>30</v>
      </c>
      <c r="D51" s="257" t="s">
        <v>235</v>
      </c>
      <c r="E51" s="95" t="s">
        <v>74</v>
      </c>
      <c r="F51" s="216" t="s">
        <v>30</v>
      </c>
      <c r="G51" s="97" t="s">
        <v>30</v>
      </c>
      <c r="H51" s="96" t="s">
        <v>30</v>
      </c>
      <c r="I51" s="97" t="s">
        <v>30</v>
      </c>
      <c r="J51" s="97" t="s">
        <v>25</v>
      </c>
      <c r="K51" s="97" t="s">
        <v>30</v>
      </c>
      <c r="L51" s="97" t="s">
        <v>30</v>
      </c>
      <c r="M51" s="97" t="s">
        <v>30</v>
      </c>
      <c r="N51" s="97" t="s">
        <v>30</v>
      </c>
      <c r="O51" s="97" t="s">
        <v>30</v>
      </c>
      <c r="P51" s="97" t="s">
        <v>30</v>
      </c>
      <c r="Q51" s="97" t="s">
        <v>30</v>
      </c>
      <c r="R51" s="109" t="s">
        <v>30</v>
      </c>
      <c r="S51" s="98" t="s">
        <v>30</v>
      </c>
      <c r="T51" s="97" t="s">
        <v>30</v>
      </c>
      <c r="U51" s="97" t="s">
        <v>30</v>
      </c>
      <c r="V51" s="97" t="s">
        <v>30</v>
      </c>
      <c r="W51" s="97" t="s">
        <v>30</v>
      </c>
      <c r="X51" s="97" t="s">
        <v>30</v>
      </c>
      <c r="Y51" s="97" t="s">
        <v>30</v>
      </c>
      <c r="Z51" s="97" t="s">
        <v>30</v>
      </c>
      <c r="AA51" s="97" t="s">
        <v>30</v>
      </c>
      <c r="AB51" s="97" t="s">
        <v>30</v>
      </c>
      <c r="AC51" s="97" t="s">
        <v>30</v>
      </c>
      <c r="AD51" s="97" t="s">
        <v>30</v>
      </c>
      <c r="AE51" s="97" t="s">
        <v>30</v>
      </c>
    </row>
    <row r="52" spans="1:31" s="105" customFormat="1" ht="14.25" customHeight="1" x14ac:dyDescent="0.25">
      <c r="A52" s="171" t="s">
        <v>75</v>
      </c>
      <c r="B52" s="106" t="s">
        <v>350</v>
      </c>
      <c r="C52" s="112" t="s">
        <v>30</v>
      </c>
      <c r="D52" s="257" t="s">
        <v>235</v>
      </c>
      <c r="E52" s="95" t="s">
        <v>76</v>
      </c>
      <c r="F52" s="216" t="s">
        <v>30</v>
      </c>
      <c r="G52" s="97" t="s">
        <v>30</v>
      </c>
      <c r="H52" s="96" t="s">
        <v>30</v>
      </c>
      <c r="I52" s="97" t="s">
        <v>30</v>
      </c>
      <c r="J52" s="97" t="s">
        <v>30</v>
      </c>
      <c r="K52" s="97" t="s">
        <v>30</v>
      </c>
      <c r="L52" s="97" t="s">
        <v>30</v>
      </c>
      <c r="M52" s="97" t="s">
        <v>30</v>
      </c>
      <c r="N52" s="97" t="s">
        <v>30</v>
      </c>
      <c r="O52" s="97" t="s">
        <v>25</v>
      </c>
      <c r="P52" s="97" t="s">
        <v>30</v>
      </c>
      <c r="Q52" s="97" t="s">
        <v>30</v>
      </c>
      <c r="R52" s="109" t="s">
        <v>30</v>
      </c>
      <c r="S52" s="98" t="s">
        <v>30</v>
      </c>
      <c r="T52" s="97" t="s">
        <v>30</v>
      </c>
      <c r="U52" s="97" t="s">
        <v>30</v>
      </c>
      <c r="V52" s="97" t="s">
        <v>30</v>
      </c>
      <c r="W52" s="97" t="s">
        <v>30</v>
      </c>
      <c r="X52" s="97" t="s">
        <v>30</v>
      </c>
      <c r="Y52" s="97" t="s">
        <v>30</v>
      </c>
      <c r="Z52" s="97" t="s">
        <v>30</v>
      </c>
      <c r="AA52" s="97" t="s">
        <v>25</v>
      </c>
      <c r="AB52" s="97" t="s">
        <v>30</v>
      </c>
      <c r="AC52" s="97" t="s">
        <v>30</v>
      </c>
      <c r="AD52" s="97" t="s">
        <v>30</v>
      </c>
      <c r="AE52" s="97" t="s">
        <v>30</v>
      </c>
    </row>
    <row r="53" spans="1:31" s="105" customFormat="1" ht="14.25" customHeight="1" x14ac:dyDescent="0.25">
      <c r="A53" s="171" t="s">
        <v>77</v>
      </c>
      <c r="B53" s="106" t="s">
        <v>351</v>
      </c>
      <c r="C53" s="112" t="s">
        <v>30</v>
      </c>
      <c r="D53" s="257" t="s">
        <v>235</v>
      </c>
      <c r="E53" s="95" t="s">
        <v>65</v>
      </c>
      <c r="F53" s="216" t="s">
        <v>30</v>
      </c>
      <c r="G53" s="97" t="s">
        <v>30</v>
      </c>
      <c r="H53" s="96" t="s">
        <v>30</v>
      </c>
      <c r="I53" s="97" t="s">
        <v>30</v>
      </c>
      <c r="J53" s="97" t="s">
        <v>25</v>
      </c>
      <c r="K53" s="97" t="s">
        <v>30</v>
      </c>
      <c r="L53" s="97" t="s">
        <v>30</v>
      </c>
      <c r="M53" s="97" t="s">
        <v>30</v>
      </c>
      <c r="N53" s="97" t="s">
        <v>30</v>
      </c>
      <c r="O53" s="97" t="s">
        <v>30</v>
      </c>
      <c r="P53" s="97" t="s">
        <v>30</v>
      </c>
      <c r="Q53" s="97" t="s">
        <v>30</v>
      </c>
      <c r="R53" s="109" t="s">
        <v>30</v>
      </c>
      <c r="S53" s="98" t="s">
        <v>30</v>
      </c>
      <c r="T53" s="97" t="s">
        <v>30</v>
      </c>
      <c r="U53" s="97" t="s">
        <v>25</v>
      </c>
      <c r="V53" s="97" t="s">
        <v>30</v>
      </c>
      <c r="W53" s="97" t="s">
        <v>30</v>
      </c>
      <c r="X53" s="97" t="s">
        <v>30</v>
      </c>
      <c r="Y53" s="97" t="s">
        <v>30</v>
      </c>
      <c r="Z53" s="97" t="s">
        <v>30</v>
      </c>
      <c r="AA53" s="97" t="s">
        <v>30</v>
      </c>
      <c r="AB53" s="97" t="s">
        <v>30</v>
      </c>
      <c r="AC53" s="97" t="s">
        <v>30</v>
      </c>
      <c r="AD53" s="97" t="s">
        <v>30</v>
      </c>
      <c r="AE53" s="97" t="s">
        <v>30</v>
      </c>
    </row>
    <row r="54" spans="1:31" s="105" customFormat="1" ht="14.25" customHeight="1" x14ac:dyDescent="0.25">
      <c r="A54" s="171" t="s">
        <v>78</v>
      </c>
      <c r="B54" s="106" t="s">
        <v>79</v>
      </c>
      <c r="C54" s="112" t="s">
        <v>30</v>
      </c>
      <c r="D54" s="257" t="s">
        <v>11</v>
      </c>
      <c r="E54" s="100" t="s">
        <v>72</v>
      </c>
      <c r="F54" s="216" t="s">
        <v>30</v>
      </c>
      <c r="G54" s="97" t="s">
        <v>30</v>
      </c>
      <c r="H54" s="96" t="s">
        <v>30</v>
      </c>
      <c r="I54" s="97" t="s">
        <v>30</v>
      </c>
      <c r="J54" s="97" t="s">
        <v>590</v>
      </c>
      <c r="K54" s="97" t="s">
        <v>30</v>
      </c>
      <c r="L54" s="97" t="s">
        <v>30</v>
      </c>
      <c r="M54" s="97" t="s">
        <v>30</v>
      </c>
      <c r="N54" s="97" t="s">
        <v>30</v>
      </c>
      <c r="O54" s="97" t="s">
        <v>30</v>
      </c>
      <c r="P54" s="97" t="s">
        <v>30</v>
      </c>
      <c r="Q54" s="97" t="s">
        <v>30</v>
      </c>
      <c r="R54" s="109" t="s">
        <v>30</v>
      </c>
      <c r="S54" s="98" t="s">
        <v>30</v>
      </c>
      <c r="T54" s="97" t="s">
        <v>30</v>
      </c>
      <c r="U54" s="97" t="s">
        <v>30</v>
      </c>
      <c r="V54" s="97" t="s">
        <v>30</v>
      </c>
      <c r="W54" s="97" t="s">
        <v>30</v>
      </c>
      <c r="X54" s="97" t="s">
        <v>30</v>
      </c>
      <c r="Y54" s="97" t="s">
        <v>30</v>
      </c>
      <c r="Z54" s="97" t="s">
        <v>30</v>
      </c>
      <c r="AA54" s="97" t="s">
        <v>30</v>
      </c>
      <c r="AB54" s="97" t="s">
        <v>30</v>
      </c>
      <c r="AC54" s="97" t="s">
        <v>30</v>
      </c>
      <c r="AD54" s="97" t="s">
        <v>30</v>
      </c>
      <c r="AE54" s="97" t="s">
        <v>30</v>
      </c>
    </row>
    <row r="55" spans="1:31" s="105" customFormat="1" ht="14.25" customHeight="1" x14ac:dyDescent="0.25">
      <c r="A55" s="171" t="s">
        <v>80</v>
      </c>
      <c r="B55" s="106" t="s">
        <v>81</v>
      </c>
      <c r="C55" s="112" t="s">
        <v>30</v>
      </c>
      <c r="D55" s="257" t="s">
        <v>10</v>
      </c>
      <c r="E55" s="100" t="s">
        <v>70</v>
      </c>
      <c r="F55" s="216" t="s">
        <v>30</v>
      </c>
      <c r="G55" s="97" t="s">
        <v>30</v>
      </c>
      <c r="H55" s="96" t="s">
        <v>30</v>
      </c>
      <c r="I55" s="97" t="s">
        <v>30</v>
      </c>
      <c r="J55" s="97" t="s">
        <v>40</v>
      </c>
      <c r="K55" s="97" t="s">
        <v>30</v>
      </c>
      <c r="L55" s="97" t="s">
        <v>30</v>
      </c>
      <c r="M55" s="97" t="s">
        <v>30</v>
      </c>
      <c r="N55" s="97" t="s">
        <v>30</v>
      </c>
      <c r="O55" s="97" t="s">
        <v>30</v>
      </c>
      <c r="P55" s="97" t="s">
        <v>30</v>
      </c>
      <c r="Q55" s="97" t="s">
        <v>30</v>
      </c>
      <c r="R55" s="109" t="s">
        <v>30</v>
      </c>
      <c r="S55" s="98" t="s">
        <v>30</v>
      </c>
      <c r="T55" s="97" t="s">
        <v>30</v>
      </c>
      <c r="U55" s="97" t="s">
        <v>30</v>
      </c>
      <c r="V55" s="97" t="s">
        <v>30</v>
      </c>
      <c r="W55" s="97" t="s">
        <v>30</v>
      </c>
      <c r="X55" s="97" t="s">
        <v>30</v>
      </c>
      <c r="Y55" s="97" t="s">
        <v>30</v>
      </c>
      <c r="Z55" s="97" t="s">
        <v>30</v>
      </c>
      <c r="AA55" s="97" t="s">
        <v>30</v>
      </c>
      <c r="AB55" s="97" t="s">
        <v>30</v>
      </c>
      <c r="AC55" s="97" t="s">
        <v>30</v>
      </c>
      <c r="AD55" s="97" t="s">
        <v>30</v>
      </c>
      <c r="AE55" s="97" t="s">
        <v>30</v>
      </c>
    </row>
    <row r="56" spans="1:31" s="105" customFormat="1" ht="14.25" customHeight="1" x14ac:dyDescent="0.25">
      <c r="A56" s="171" t="s">
        <v>82</v>
      </c>
      <c r="B56" s="106" t="s">
        <v>83</v>
      </c>
      <c r="C56" s="112" t="s">
        <v>30</v>
      </c>
      <c r="D56" s="257" t="s">
        <v>235</v>
      </c>
      <c r="E56" s="95" t="s">
        <v>76</v>
      </c>
      <c r="F56" s="216" t="s">
        <v>30</v>
      </c>
      <c r="G56" s="97" t="s">
        <v>30</v>
      </c>
      <c r="H56" s="96" t="s">
        <v>30</v>
      </c>
      <c r="I56" s="97" t="s">
        <v>30</v>
      </c>
      <c r="J56" s="97" t="s">
        <v>25</v>
      </c>
      <c r="K56" s="97" t="s">
        <v>30</v>
      </c>
      <c r="L56" s="97" t="s">
        <v>30</v>
      </c>
      <c r="M56" s="97" t="s">
        <v>30</v>
      </c>
      <c r="N56" s="97" t="s">
        <v>30</v>
      </c>
      <c r="O56" s="97" t="s">
        <v>30</v>
      </c>
      <c r="P56" s="97" t="s">
        <v>30</v>
      </c>
      <c r="Q56" s="97" t="s">
        <v>30</v>
      </c>
      <c r="R56" s="109" t="s">
        <v>30</v>
      </c>
      <c r="S56" s="98" t="s">
        <v>30</v>
      </c>
      <c r="T56" s="97" t="s">
        <v>30</v>
      </c>
      <c r="U56" s="97" t="s">
        <v>30</v>
      </c>
      <c r="V56" s="97" t="s">
        <v>30</v>
      </c>
      <c r="W56" s="97" t="s">
        <v>30</v>
      </c>
      <c r="X56" s="97" t="s">
        <v>30</v>
      </c>
      <c r="Y56" s="97" t="s">
        <v>30</v>
      </c>
      <c r="Z56" s="97" t="s">
        <v>30</v>
      </c>
      <c r="AA56" s="97" t="s">
        <v>30</v>
      </c>
      <c r="AB56" s="97" t="s">
        <v>30</v>
      </c>
      <c r="AC56" s="97" t="s">
        <v>30</v>
      </c>
      <c r="AD56" s="97" t="s">
        <v>30</v>
      </c>
      <c r="AE56" s="97" t="s">
        <v>30</v>
      </c>
    </row>
    <row r="57" spans="1:31" s="105" customFormat="1" ht="14.25" customHeight="1" x14ac:dyDescent="0.25">
      <c r="A57" s="171" t="s">
        <v>352</v>
      </c>
      <c r="B57" s="106" t="s">
        <v>353</v>
      </c>
      <c r="C57" s="112"/>
      <c r="D57" s="257" t="s">
        <v>236</v>
      </c>
      <c r="E57" s="95"/>
      <c r="F57" s="216" t="s">
        <v>30</v>
      </c>
      <c r="G57" s="97" t="s">
        <v>30</v>
      </c>
      <c r="H57" s="96" t="s">
        <v>30</v>
      </c>
      <c r="I57" s="97" t="s">
        <v>30</v>
      </c>
      <c r="J57" s="97" t="s">
        <v>30</v>
      </c>
      <c r="K57" s="97" t="s">
        <v>30</v>
      </c>
      <c r="L57" s="97" t="s">
        <v>30</v>
      </c>
      <c r="M57" s="97" t="s">
        <v>30</v>
      </c>
      <c r="N57" s="97" t="s">
        <v>30</v>
      </c>
      <c r="O57" s="97" t="s">
        <v>30</v>
      </c>
      <c r="P57" s="97" t="s">
        <v>30</v>
      </c>
      <c r="Q57" s="97" t="s">
        <v>30</v>
      </c>
      <c r="R57" s="109" t="s">
        <v>30</v>
      </c>
      <c r="S57" s="98" t="s">
        <v>30</v>
      </c>
      <c r="T57" s="97" t="s">
        <v>30</v>
      </c>
      <c r="U57" s="97" t="s">
        <v>30</v>
      </c>
      <c r="V57" s="97" t="s">
        <v>40</v>
      </c>
      <c r="W57" s="97" t="s">
        <v>30</v>
      </c>
      <c r="X57" s="97" t="s">
        <v>30</v>
      </c>
      <c r="Y57" s="97" t="s">
        <v>30</v>
      </c>
      <c r="Z57" s="97" t="s">
        <v>30</v>
      </c>
      <c r="AA57" s="97" t="s">
        <v>30</v>
      </c>
      <c r="AB57" s="97" t="s">
        <v>30</v>
      </c>
      <c r="AC57" s="97" t="s">
        <v>30</v>
      </c>
      <c r="AD57" s="97" t="s">
        <v>30</v>
      </c>
      <c r="AE57" s="97" t="s">
        <v>25</v>
      </c>
    </row>
    <row r="58" spans="1:31" s="105" customFormat="1" ht="14.25" customHeight="1" x14ac:dyDescent="0.25">
      <c r="A58" s="171" t="s">
        <v>354</v>
      </c>
      <c r="B58" s="106" t="s">
        <v>282</v>
      </c>
      <c r="C58" s="112"/>
      <c r="D58" s="257" t="s">
        <v>11</v>
      </c>
      <c r="E58" s="95"/>
      <c r="F58" s="216" t="s">
        <v>30</v>
      </c>
      <c r="G58" s="97" t="s">
        <v>30</v>
      </c>
      <c r="H58" s="96" t="s">
        <v>30</v>
      </c>
      <c r="I58" s="97" t="s">
        <v>30</v>
      </c>
      <c r="J58" s="97" t="s">
        <v>30</v>
      </c>
      <c r="K58" s="97" t="s">
        <v>30</v>
      </c>
      <c r="L58" s="97" t="s">
        <v>30</v>
      </c>
      <c r="M58" s="97" t="s">
        <v>30</v>
      </c>
      <c r="N58" s="97" t="s">
        <v>30</v>
      </c>
      <c r="O58" s="97" t="s">
        <v>30</v>
      </c>
      <c r="P58" s="97" t="s">
        <v>30</v>
      </c>
      <c r="Q58" s="97" t="s">
        <v>30</v>
      </c>
      <c r="R58" s="109" t="s">
        <v>30</v>
      </c>
      <c r="S58" s="98" t="s">
        <v>30</v>
      </c>
      <c r="T58" s="97" t="s">
        <v>30</v>
      </c>
      <c r="U58" s="97" t="s">
        <v>30</v>
      </c>
      <c r="V58" s="97" t="s">
        <v>30</v>
      </c>
      <c r="W58" s="97" t="s">
        <v>30</v>
      </c>
      <c r="X58" s="97" t="s">
        <v>30</v>
      </c>
      <c r="Y58" s="97" t="s">
        <v>30</v>
      </c>
      <c r="Z58" s="97" t="s">
        <v>30</v>
      </c>
      <c r="AA58" s="97" t="s">
        <v>30</v>
      </c>
      <c r="AB58" s="97" t="s">
        <v>30</v>
      </c>
      <c r="AC58" s="97" t="s">
        <v>30</v>
      </c>
      <c r="AD58" s="97" t="s">
        <v>30</v>
      </c>
      <c r="AE58" s="97" t="s">
        <v>30</v>
      </c>
    </row>
    <row r="59" spans="1:31" s="105" customFormat="1" ht="14.25" customHeight="1" x14ac:dyDescent="0.25">
      <c r="A59" s="171" t="s">
        <v>355</v>
      </c>
      <c r="B59" s="106" t="s">
        <v>356</v>
      </c>
      <c r="C59" s="112"/>
      <c r="D59" s="257" t="s">
        <v>235</v>
      </c>
      <c r="E59" s="95"/>
      <c r="F59" s="216" t="s">
        <v>30</v>
      </c>
      <c r="G59" s="97" t="s">
        <v>30</v>
      </c>
      <c r="H59" s="96" t="s">
        <v>30</v>
      </c>
      <c r="I59" s="97" t="s">
        <v>30</v>
      </c>
      <c r="J59" s="97" t="s">
        <v>30</v>
      </c>
      <c r="K59" s="97" t="s">
        <v>30</v>
      </c>
      <c r="L59" s="97" t="s">
        <v>30</v>
      </c>
      <c r="M59" s="97" t="s">
        <v>30</v>
      </c>
      <c r="N59" s="97" t="s">
        <v>30</v>
      </c>
      <c r="O59" s="97" t="s">
        <v>30</v>
      </c>
      <c r="P59" s="97" t="s">
        <v>30</v>
      </c>
      <c r="Q59" s="97" t="s">
        <v>30</v>
      </c>
      <c r="R59" s="109" t="s">
        <v>30</v>
      </c>
      <c r="S59" s="98" t="s">
        <v>30</v>
      </c>
      <c r="T59" s="97" t="s">
        <v>30</v>
      </c>
      <c r="U59" s="97" t="s">
        <v>30</v>
      </c>
      <c r="V59" s="97" t="s">
        <v>30</v>
      </c>
      <c r="W59" s="97" t="s">
        <v>30</v>
      </c>
      <c r="X59" s="97" t="s">
        <v>30</v>
      </c>
      <c r="Y59" s="97" t="s">
        <v>30</v>
      </c>
      <c r="Z59" s="97" t="s">
        <v>30</v>
      </c>
      <c r="AA59" s="97" t="s">
        <v>30</v>
      </c>
      <c r="AB59" s="97" t="s">
        <v>30</v>
      </c>
      <c r="AC59" s="97" t="s">
        <v>30</v>
      </c>
      <c r="AD59" s="97" t="s">
        <v>30</v>
      </c>
      <c r="AE59" s="97" t="s">
        <v>30</v>
      </c>
    </row>
    <row r="60" spans="1:31" s="105" customFormat="1" ht="14.25" customHeight="1" x14ac:dyDescent="0.25">
      <c r="A60" s="171" t="s">
        <v>357</v>
      </c>
      <c r="B60" s="106" t="s">
        <v>93</v>
      </c>
      <c r="C60" s="112"/>
      <c r="D60" s="257" t="s">
        <v>235</v>
      </c>
      <c r="E60" s="95"/>
      <c r="F60" s="216" t="s">
        <v>30</v>
      </c>
      <c r="G60" s="97" t="s">
        <v>30</v>
      </c>
      <c r="H60" s="96" t="s">
        <v>30</v>
      </c>
      <c r="I60" s="97" t="s">
        <v>30</v>
      </c>
      <c r="J60" s="97" t="s">
        <v>30</v>
      </c>
      <c r="K60" s="97" t="s">
        <v>30</v>
      </c>
      <c r="L60" s="97" t="s">
        <v>30</v>
      </c>
      <c r="M60" s="97" t="s">
        <v>30</v>
      </c>
      <c r="N60" s="97" t="s">
        <v>30</v>
      </c>
      <c r="O60" s="97" t="s">
        <v>30</v>
      </c>
      <c r="P60" s="97" t="s">
        <v>30</v>
      </c>
      <c r="Q60" s="97" t="s">
        <v>30</v>
      </c>
      <c r="R60" s="109" t="s">
        <v>30</v>
      </c>
      <c r="S60" s="98" t="s">
        <v>30</v>
      </c>
      <c r="T60" s="97" t="s">
        <v>30</v>
      </c>
      <c r="U60" s="97" t="s">
        <v>30</v>
      </c>
      <c r="V60" s="97" t="s">
        <v>30</v>
      </c>
      <c r="W60" s="97" t="s">
        <v>30</v>
      </c>
      <c r="X60" s="97" t="s">
        <v>30</v>
      </c>
      <c r="Y60" s="97" t="s">
        <v>30</v>
      </c>
      <c r="Z60" s="97" t="s">
        <v>30</v>
      </c>
      <c r="AA60" s="97" t="s">
        <v>30</v>
      </c>
      <c r="AB60" s="97" t="s">
        <v>30</v>
      </c>
      <c r="AC60" s="97" t="s">
        <v>30</v>
      </c>
      <c r="AD60" s="97" t="s">
        <v>30</v>
      </c>
      <c r="AE60" s="97" t="s">
        <v>30</v>
      </c>
    </row>
    <row r="61" spans="1:31" s="105" customFormat="1" ht="14.25" customHeight="1" x14ac:dyDescent="0.25">
      <c r="A61" s="171" t="s">
        <v>84</v>
      </c>
      <c r="B61" s="106" t="s">
        <v>280</v>
      </c>
      <c r="C61" s="112" t="s">
        <v>30</v>
      </c>
      <c r="D61" s="257" t="s">
        <v>248</v>
      </c>
      <c r="E61" s="95" t="s">
        <v>29</v>
      </c>
      <c r="F61" s="216" t="s">
        <v>30</v>
      </c>
      <c r="G61" s="97" t="s">
        <v>538</v>
      </c>
      <c r="H61" s="96" t="s">
        <v>30</v>
      </c>
      <c r="I61" s="97" t="s">
        <v>30</v>
      </c>
      <c r="J61" s="97" t="s">
        <v>30</v>
      </c>
      <c r="K61" s="97" t="s">
        <v>30</v>
      </c>
      <c r="L61" s="97" t="s">
        <v>30</v>
      </c>
      <c r="M61" s="97" t="s">
        <v>30</v>
      </c>
      <c r="N61" s="97" t="s">
        <v>30</v>
      </c>
      <c r="O61" s="97" t="s">
        <v>30</v>
      </c>
      <c r="P61" s="97" t="s">
        <v>30</v>
      </c>
      <c r="Q61" s="97" t="s">
        <v>30</v>
      </c>
      <c r="R61" s="109" t="s">
        <v>30</v>
      </c>
      <c r="S61" s="98" t="s">
        <v>30</v>
      </c>
      <c r="T61" s="97" t="s">
        <v>30</v>
      </c>
      <c r="U61" s="97" t="s">
        <v>30</v>
      </c>
      <c r="V61" s="97" t="s">
        <v>25</v>
      </c>
      <c r="W61" s="97" t="s">
        <v>30</v>
      </c>
      <c r="X61" s="97" t="s">
        <v>30</v>
      </c>
      <c r="Y61" s="97" t="s">
        <v>30</v>
      </c>
      <c r="Z61" s="97" t="s">
        <v>30</v>
      </c>
      <c r="AA61" s="97" t="s">
        <v>30</v>
      </c>
      <c r="AB61" s="97" t="s">
        <v>30</v>
      </c>
      <c r="AC61" s="97" t="s">
        <v>30</v>
      </c>
      <c r="AD61" s="97" t="s">
        <v>30</v>
      </c>
      <c r="AE61" s="97" t="s">
        <v>30</v>
      </c>
    </row>
    <row r="62" spans="1:31" s="105" customFormat="1" ht="14.25" customHeight="1" x14ac:dyDescent="0.25">
      <c r="A62" s="171" t="s">
        <v>85</v>
      </c>
      <c r="B62" s="106" t="s">
        <v>279</v>
      </c>
      <c r="C62" s="112" t="s">
        <v>30</v>
      </c>
      <c r="D62" s="258" t="s">
        <v>11</v>
      </c>
      <c r="E62" s="95" t="s">
        <v>84</v>
      </c>
      <c r="F62" s="97" t="s">
        <v>30</v>
      </c>
      <c r="G62" s="97" t="s">
        <v>30</v>
      </c>
      <c r="H62" s="96" t="s">
        <v>25</v>
      </c>
      <c r="I62" s="97" t="s">
        <v>30</v>
      </c>
      <c r="J62" s="97" t="s">
        <v>30</v>
      </c>
      <c r="K62" s="97" t="s">
        <v>30</v>
      </c>
      <c r="L62" s="97" t="s">
        <v>30</v>
      </c>
      <c r="M62" s="97" t="s">
        <v>30</v>
      </c>
      <c r="N62" s="97" t="s">
        <v>30</v>
      </c>
      <c r="O62" s="97" t="s">
        <v>30</v>
      </c>
      <c r="P62" s="97" t="s">
        <v>30</v>
      </c>
      <c r="Q62" s="97" t="s">
        <v>30</v>
      </c>
      <c r="R62" s="109" t="s">
        <v>30</v>
      </c>
      <c r="S62" s="98" t="s">
        <v>30</v>
      </c>
      <c r="T62" s="97" t="s">
        <v>30</v>
      </c>
      <c r="U62" s="97" t="s">
        <v>30</v>
      </c>
      <c r="V62" s="97" t="s">
        <v>40</v>
      </c>
      <c r="W62" s="97" t="s">
        <v>30</v>
      </c>
      <c r="X62" s="97" t="s">
        <v>30</v>
      </c>
      <c r="Y62" s="97" t="s">
        <v>30</v>
      </c>
      <c r="Z62" s="97" t="s">
        <v>30</v>
      </c>
      <c r="AA62" s="97" t="s">
        <v>30</v>
      </c>
      <c r="AB62" s="97" t="s">
        <v>30</v>
      </c>
      <c r="AC62" s="97" t="s">
        <v>30</v>
      </c>
      <c r="AD62" s="97" t="s">
        <v>30</v>
      </c>
      <c r="AE62" s="97" t="s">
        <v>30</v>
      </c>
    </row>
    <row r="63" spans="1:31" s="105" customFormat="1" ht="14.25" customHeight="1" x14ac:dyDescent="0.25">
      <c r="A63" s="172" t="s">
        <v>86</v>
      </c>
      <c r="B63" s="107" t="s">
        <v>87</v>
      </c>
      <c r="C63" s="112" t="s">
        <v>30</v>
      </c>
      <c r="D63" s="257" t="s">
        <v>10</v>
      </c>
      <c r="E63" s="95" t="s">
        <v>84</v>
      </c>
      <c r="F63" s="97" t="s">
        <v>30</v>
      </c>
      <c r="G63" s="97" t="s">
        <v>30</v>
      </c>
      <c r="H63" s="96" t="s">
        <v>30</v>
      </c>
      <c r="I63" s="97" t="s">
        <v>30</v>
      </c>
      <c r="J63" s="97" t="s">
        <v>30</v>
      </c>
      <c r="K63" s="97" t="s">
        <v>30</v>
      </c>
      <c r="L63" s="97" t="s">
        <v>30</v>
      </c>
      <c r="M63" s="97" t="s">
        <v>30</v>
      </c>
      <c r="N63" s="97" t="s">
        <v>30</v>
      </c>
      <c r="O63" s="97" t="s">
        <v>30</v>
      </c>
      <c r="P63" s="97" t="s">
        <v>30</v>
      </c>
      <c r="Q63" s="97" t="s">
        <v>30</v>
      </c>
      <c r="R63" s="109" t="s">
        <v>30</v>
      </c>
      <c r="S63" s="98" t="s">
        <v>30</v>
      </c>
      <c r="T63" s="97" t="s">
        <v>30</v>
      </c>
      <c r="U63" s="97" t="s">
        <v>30</v>
      </c>
      <c r="V63" s="97" t="s">
        <v>30</v>
      </c>
      <c r="W63" s="97" t="s">
        <v>30</v>
      </c>
      <c r="X63" s="97" t="s">
        <v>30</v>
      </c>
      <c r="Y63" s="97" t="s">
        <v>30</v>
      </c>
      <c r="Z63" s="97" t="s">
        <v>30</v>
      </c>
      <c r="AA63" s="97" t="s">
        <v>30</v>
      </c>
      <c r="AB63" s="97" t="s">
        <v>30</v>
      </c>
      <c r="AC63" s="97" t="s">
        <v>30</v>
      </c>
      <c r="AD63" s="97" t="s">
        <v>30</v>
      </c>
      <c r="AE63" s="97" t="s">
        <v>30</v>
      </c>
    </row>
    <row r="64" spans="1:31" s="105" customFormat="1" ht="14.25" customHeight="1" x14ac:dyDescent="0.25">
      <c r="A64" s="172" t="s">
        <v>88</v>
      </c>
      <c r="B64" s="107" t="s">
        <v>89</v>
      </c>
      <c r="C64" s="112" t="s">
        <v>30</v>
      </c>
      <c r="D64" s="257" t="s">
        <v>11</v>
      </c>
      <c r="E64" s="95" t="s">
        <v>90</v>
      </c>
      <c r="F64" s="97" t="s">
        <v>30</v>
      </c>
      <c r="G64" s="97" t="s">
        <v>30</v>
      </c>
      <c r="H64" s="96" t="s">
        <v>30</v>
      </c>
      <c r="I64" s="97" t="s">
        <v>30</v>
      </c>
      <c r="J64" s="97" t="s">
        <v>30</v>
      </c>
      <c r="K64" s="97" t="s">
        <v>30</v>
      </c>
      <c r="L64" s="97" t="s">
        <v>30</v>
      </c>
      <c r="M64" s="97" t="s">
        <v>30</v>
      </c>
      <c r="N64" s="97" t="s">
        <v>30</v>
      </c>
      <c r="O64" s="97" t="s">
        <v>30</v>
      </c>
      <c r="P64" s="97" t="s">
        <v>30</v>
      </c>
      <c r="Q64" s="97" t="s">
        <v>30</v>
      </c>
      <c r="R64" s="109" t="s">
        <v>30</v>
      </c>
      <c r="S64" s="98" t="s">
        <v>30</v>
      </c>
      <c r="T64" s="97" t="s">
        <v>30</v>
      </c>
      <c r="U64" s="97" t="s">
        <v>30</v>
      </c>
      <c r="V64" s="97" t="s">
        <v>30</v>
      </c>
      <c r="W64" s="97" t="s">
        <v>30</v>
      </c>
      <c r="X64" s="97" t="s">
        <v>30</v>
      </c>
      <c r="Y64" s="97" t="s">
        <v>30</v>
      </c>
      <c r="Z64" s="97" t="s">
        <v>30</v>
      </c>
      <c r="AA64" s="97" t="s">
        <v>30</v>
      </c>
      <c r="AB64" s="97" t="s">
        <v>30</v>
      </c>
      <c r="AC64" s="97" t="s">
        <v>30</v>
      </c>
      <c r="AD64" s="97" t="s">
        <v>30</v>
      </c>
      <c r="AE64" s="97" t="s">
        <v>30</v>
      </c>
    </row>
    <row r="65" spans="1:31" s="105" customFormat="1" ht="14.25" customHeight="1" x14ac:dyDescent="0.25">
      <c r="A65" s="171" t="s">
        <v>281</v>
      </c>
      <c r="B65" s="106" t="s">
        <v>282</v>
      </c>
      <c r="C65" s="112"/>
      <c r="D65" s="258" t="s">
        <v>10</v>
      </c>
      <c r="E65" s="95"/>
      <c r="F65" s="97" t="s">
        <v>30</v>
      </c>
      <c r="G65" s="97" t="s">
        <v>538</v>
      </c>
      <c r="H65" s="96" t="s">
        <v>30</v>
      </c>
      <c r="I65" s="97" t="s">
        <v>30</v>
      </c>
      <c r="J65" s="97" t="s">
        <v>30</v>
      </c>
      <c r="K65" s="97" t="s">
        <v>30</v>
      </c>
      <c r="L65" s="97" t="s">
        <v>30</v>
      </c>
      <c r="M65" s="97" t="s">
        <v>30</v>
      </c>
      <c r="N65" s="97" t="s">
        <v>30</v>
      </c>
      <c r="O65" s="97" t="s">
        <v>25</v>
      </c>
      <c r="P65" s="97" t="s">
        <v>30</v>
      </c>
      <c r="Q65" s="97" t="s">
        <v>30</v>
      </c>
      <c r="R65" s="109" t="s">
        <v>30</v>
      </c>
      <c r="S65" s="98" t="s">
        <v>30</v>
      </c>
      <c r="T65" s="97" t="s">
        <v>30</v>
      </c>
      <c r="U65" s="97" t="s">
        <v>30</v>
      </c>
      <c r="V65" s="97" t="s">
        <v>40</v>
      </c>
      <c r="W65" s="97" t="s">
        <v>30</v>
      </c>
      <c r="X65" s="97" t="s">
        <v>30</v>
      </c>
      <c r="Y65" s="97" t="s">
        <v>30</v>
      </c>
      <c r="Z65" s="97" t="s">
        <v>30</v>
      </c>
      <c r="AA65" s="97" t="s">
        <v>30</v>
      </c>
      <c r="AB65" s="97" t="s">
        <v>30</v>
      </c>
      <c r="AC65" s="97" t="s">
        <v>30</v>
      </c>
      <c r="AD65" s="97" t="s">
        <v>30</v>
      </c>
      <c r="AE65" s="97" t="s">
        <v>30</v>
      </c>
    </row>
    <row r="66" spans="1:31" s="105" customFormat="1" ht="14.25" customHeight="1" x14ac:dyDescent="0.25">
      <c r="A66" s="171" t="s">
        <v>91</v>
      </c>
      <c r="B66" s="106" t="s">
        <v>283</v>
      </c>
      <c r="C66" s="112" t="s">
        <v>30</v>
      </c>
      <c r="D66" s="258" t="s">
        <v>235</v>
      </c>
      <c r="E66" s="95" t="s">
        <v>29</v>
      </c>
      <c r="F66" s="97" t="s">
        <v>30</v>
      </c>
      <c r="G66" s="97" t="s">
        <v>30</v>
      </c>
      <c r="H66" s="96" t="s">
        <v>25</v>
      </c>
      <c r="I66" s="97" t="s">
        <v>30</v>
      </c>
      <c r="J66" s="97" t="s">
        <v>30</v>
      </c>
      <c r="K66" s="97" t="s">
        <v>30</v>
      </c>
      <c r="L66" s="97" t="s">
        <v>30</v>
      </c>
      <c r="M66" s="97" t="s">
        <v>30</v>
      </c>
      <c r="N66" s="97" t="s">
        <v>30</v>
      </c>
      <c r="O66" s="97" t="s">
        <v>30</v>
      </c>
      <c r="P66" s="97" t="s">
        <v>30</v>
      </c>
      <c r="Q66" s="97" t="s">
        <v>30</v>
      </c>
      <c r="R66" s="109" t="s">
        <v>30</v>
      </c>
      <c r="S66" s="98" t="s">
        <v>30</v>
      </c>
      <c r="T66" s="97" t="s">
        <v>30</v>
      </c>
      <c r="U66" s="97" t="s">
        <v>30</v>
      </c>
      <c r="V66" s="97" t="s">
        <v>40</v>
      </c>
      <c r="W66" s="97" t="s">
        <v>30</v>
      </c>
      <c r="X66" s="97" t="s">
        <v>30</v>
      </c>
      <c r="Y66" s="97" t="s">
        <v>30</v>
      </c>
      <c r="Z66" s="97" t="s">
        <v>30</v>
      </c>
      <c r="AA66" s="97" t="s">
        <v>30</v>
      </c>
      <c r="AB66" s="97" t="s">
        <v>30</v>
      </c>
      <c r="AC66" s="97" t="s">
        <v>30</v>
      </c>
      <c r="AD66" s="97" t="s">
        <v>30</v>
      </c>
      <c r="AE66" s="97" t="s">
        <v>30</v>
      </c>
    </row>
    <row r="67" spans="1:31" s="105" customFormat="1" ht="14.25" customHeight="1" x14ac:dyDescent="0.25">
      <c r="A67" s="171" t="s">
        <v>92</v>
      </c>
      <c r="B67" s="106" t="s">
        <v>93</v>
      </c>
      <c r="C67" s="112" t="s">
        <v>30</v>
      </c>
      <c r="D67" s="257" t="s">
        <v>11</v>
      </c>
      <c r="E67" s="95" t="s">
        <v>84</v>
      </c>
      <c r="F67" s="97" t="s">
        <v>30</v>
      </c>
      <c r="G67" s="97" t="s">
        <v>30</v>
      </c>
      <c r="H67" s="96" t="s">
        <v>30</v>
      </c>
      <c r="I67" s="97" t="s">
        <v>30</v>
      </c>
      <c r="J67" s="97" t="s">
        <v>30</v>
      </c>
      <c r="K67" s="97" t="s">
        <v>30</v>
      </c>
      <c r="L67" s="97" t="s">
        <v>30</v>
      </c>
      <c r="M67" s="97" t="s">
        <v>30</v>
      </c>
      <c r="N67" s="97" t="s">
        <v>30</v>
      </c>
      <c r="O67" s="97" t="s">
        <v>30</v>
      </c>
      <c r="P67" s="97" t="s">
        <v>25</v>
      </c>
      <c r="Q67" s="97" t="s">
        <v>30</v>
      </c>
      <c r="R67" s="109" t="s">
        <v>30</v>
      </c>
      <c r="S67" s="98" t="s">
        <v>30</v>
      </c>
      <c r="T67" s="97" t="s">
        <v>30</v>
      </c>
      <c r="U67" s="97" t="s">
        <v>30</v>
      </c>
      <c r="V67" s="97" t="s">
        <v>40</v>
      </c>
      <c r="W67" s="97" t="s">
        <v>30</v>
      </c>
      <c r="X67" s="97" t="s">
        <v>30</v>
      </c>
      <c r="Y67" s="97" t="s">
        <v>30</v>
      </c>
      <c r="Z67" s="97" t="s">
        <v>30</v>
      </c>
      <c r="AA67" s="97" t="s">
        <v>30</v>
      </c>
      <c r="AB67" s="97" t="s">
        <v>40</v>
      </c>
      <c r="AC67" s="97" t="s">
        <v>30</v>
      </c>
      <c r="AD67" s="97" t="s">
        <v>30</v>
      </c>
      <c r="AE67" s="97" t="s">
        <v>30</v>
      </c>
    </row>
    <row r="68" spans="1:31" s="105" customFormat="1" ht="14.25" customHeight="1" x14ac:dyDescent="0.25">
      <c r="A68" s="172" t="s">
        <v>94</v>
      </c>
      <c r="B68" s="107" t="s">
        <v>95</v>
      </c>
      <c r="C68" s="112" t="s">
        <v>30</v>
      </c>
      <c r="D68" s="257" t="s">
        <v>10</v>
      </c>
      <c r="E68" s="95" t="s">
        <v>84</v>
      </c>
      <c r="F68" s="97" t="s">
        <v>30</v>
      </c>
      <c r="G68" s="97" t="s">
        <v>30</v>
      </c>
      <c r="H68" s="96" t="s">
        <v>30</v>
      </c>
      <c r="I68" s="97" t="s">
        <v>30</v>
      </c>
      <c r="J68" s="97" t="s">
        <v>30</v>
      </c>
      <c r="K68" s="97" t="s">
        <v>30</v>
      </c>
      <c r="L68" s="97" t="s">
        <v>30</v>
      </c>
      <c r="M68" s="97" t="s">
        <v>30</v>
      </c>
      <c r="N68" s="97" t="s">
        <v>30</v>
      </c>
      <c r="O68" s="97" t="s">
        <v>30</v>
      </c>
      <c r="P68" s="97" t="s">
        <v>30</v>
      </c>
      <c r="Q68" s="97" t="s">
        <v>30</v>
      </c>
      <c r="R68" s="109" t="s">
        <v>30</v>
      </c>
      <c r="S68" s="98" t="s">
        <v>30</v>
      </c>
      <c r="T68" s="97" t="s">
        <v>30</v>
      </c>
      <c r="U68" s="97" t="s">
        <v>30</v>
      </c>
      <c r="V68" s="97" t="s">
        <v>30</v>
      </c>
      <c r="W68" s="97" t="s">
        <v>30</v>
      </c>
      <c r="X68" s="97" t="s">
        <v>30</v>
      </c>
      <c r="Y68" s="97" t="s">
        <v>30</v>
      </c>
      <c r="Z68" s="97" t="s">
        <v>30</v>
      </c>
      <c r="AA68" s="97" t="s">
        <v>30</v>
      </c>
      <c r="AB68" s="97" t="s">
        <v>30</v>
      </c>
      <c r="AC68" s="97" t="s">
        <v>30</v>
      </c>
      <c r="AD68" s="97" t="s">
        <v>30</v>
      </c>
      <c r="AE68" s="97" t="s">
        <v>30</v>
      </c>
    </row>
    <row r="69" spans="1:31" s="105" customFormat="1" ht="14.25" customHeight="1" x14ac:dyDescent="0.25">
      <c r="A69" s="172" t="s">
        <v>96</v>
      </c>
      <c r="B69" s="107" t="s">
        <v>97</v>
      </c>
      <c r="C69" s="112" t="s">
        <v>30</v>
      </c>
      <c r="D69" s="257" t="s">
        <v>11</v>
      </c>
      <c r="E69" s="95" t="s">
        <v>90</v>
      </c>
      <c r="F69" s="97" t="s">
        <v>30</v>
      </c>
      <c r="G69" s="97" t="s">
        <v>30</v>
      </c>
      <c r="H69" s="96" t="s">
        <v>30</v>
      </c>
      <c r="I69" s="97" t="s">
        <v>30</v>
      </c>
      <c r="J69" s="97" t="s">
        <v>30</v>
      </c>
      <c r="K69" s="97" t="s">
        <v>30</v>
      </c>
      <c r="L69" s="97" t="s">
        <v>30</v>
      </c>
      <c r="M69" s="97" t="s">
        <v>30</v>
      </c>
      <c r="N69" s="97" t="s">
        <v>30</v>
      </c>
      <c r="O69" s="97" t="s">
        <v>30</v>
      </c>
      <c r="P69" s="97" t="s">
        <v>30</v>
      </c>
      <c r="Q69" s="97" t="s">
        <v>30</v>
      </c>
      <c r="R69" s="109" t="s">
        <v>30</v>
      </c>
      <c r="S69" s="98" t="s">
        <v>30</v>
      </c>
      <c r="T69" s="97" t="s">
        <v>30</v>
      </c>
      <c r="U69" s="97" t="s">
        <v>30</v>
      </c>
      <c r="V69" s="97" t="s">
        <v>30</v>
      </c>
      <c r="W69" s="97" t="s">
        <v>30</v>
      </c>
      <c r="X69" s="97" t="s">
        <v>30</v>
      </c>
      <c r="Y69" s="97" t="s">
        <v>30</v>
      </c>
      <c r="Z69" s="97" t="s">
        <v>30</v>
      </c>
      <c r="AA69" s="97" t="s">
        <v>30</v>
      </c>
      <c r="AB69" s="97" t="s">
        <v>30</v>
      </c>
      <c r="AC69" s="97" t="s">
        <v>30</v>
      </c>
      <c r="AD69" s="97" t="s">
        <v>30</v>
      </c>
      <c r="AE69" s="97" t="s">
        <v>30</v>
      </c>
    </row>
    <row r="70" spans="1:31" s="105" customFormat="1" ht="14.25" customHeight="1" x14ac:dyDescent="0.25">
      <c r="A70" s="171" t="s">
        <v>284</v>
      </c>
      <c r="B70" s="106" t="s">
        <v>358</v>
      </c>
      <c r="C70" s="112"/>
      <c r="D70" s="257" t="s">
        <v>10</v>
      </c>
      <c r="E70" s="95"/>
      <c r="F70" s="97" t="s">
        <v>30</v>
      </c>
      <c r="G70" s="97" t="s">
        <v>30</v>
      </c>
      <c r="H70" s="96" t="s">
        <v>30</v>
      </c>
      <c r="I70" s="97" t="s">
        <v>30</v>
      </c>
      <c r="J70" s="97" t="s">
        <v>30</v>
      </c>
      <c r="K70" s="97" t="s">
        <v>30</v>
      </c>
      <c r="L70" s="97" t="s">
        <v>30</v>
      </c>
      <c r="M70" s="97" t="s">
        <v>30</v>
      </c>
      <c r="N70" s="97" t="s">
        <v>30</v>
      </c>
      <c r="O70" s="97" t="s">
        <v>30</v>
      </c>
      <c r="P70" s="97" t="s">
        <v>30</v>
      </c>
      <c r="Q70" s="97" t="s">
        <v>30</v>
      </c>
      <c r="R70" s="109" t="s">
        <v>30</v>
      </c>
      <c r="S70" s="98" t="s">
        <v>30</v>
      </c>
      <c r="T70" s="97" t="s">
        <v>30</v>
      </c>
      <c r="U70" s="97" t="s">
        <v>30</v>
      </c>
      <c r="V70" s="97" t="s">
        <v>40</v>
      </c>
      <c r="W70" s="97" t="s">
        <v>30</v>
      </c>
      <c r="X70" s="97" t="s">
        <v>30</v>
      </c>
      <c r="Y70" s="97" t="s">
        <v>30</v>
      </c>
      <c r="Z70" s="97" t="s">
        <v>30</v>
      </c>
      <c r="AA70" s="97" t="s">
        <v>30</v>
      </c>
      <c r="AB70" s="97" t="s">
        <v>30</v>
      </c>
      <c r="AC70" s="97" t="s">
        <v>30</v>
      </c>
      <c r="AD70" s="97" t="s">
        <v>30</v>
      </c>
      <c r="AE70" s="97" t="s">
        <v>25</v>
      </c>
    </row>
    <row r="71" spans="1:31" s="105" customFormat="1" ht="14.25" customHeight="1" x14ac:dyDescent="0.25">
      <c r="A71" s="171" t="s">
        <v>317</v>
      </c>
      <c r="B71" s="106" t="s">
        <v>318</v>
      </c>
      <c r="C71" s="112"/>
      <c r="D71" s="258" t="s">
        <v>235</v>
      </c>
      <c r="E71" s="95"/>
      <c r="F71" s="97" t="s">
        <v>545</v>
      </c>
      <c r="G71" s="97" t="s">
        <v>30</v>
      </c>
      <c r="H71" s="96" t="s">
        <v>30</v>
      </c>
      <c r="I71" s="97" t="s">
        <v>30</v>
      </c>
      <c r="J71" s="97" t="s">
        <v>30</v>
      </c>
      <c r="K71" s="97" t="s">
        <v>30</v>
      </c>
      <c r="L71" s="97" t="s">
        <v>30</v>
      </c>
      <c r="M71" s="97" t="s">
        <v>30</v>
      </c>
      <c r="N71" s="97" t="s">
        <v>30</v>
      </c>
      <c r="O71" s="97" t="s">
        <v>30</v>
      </c>
      <c r="P71" s="97" t="s">
        <v>30</v>
      </c>
      <c r="Q71" s="97" t="s">
        <v>30</v>
      </c>
      <c r="R71" s="109" t="s">
        <v>30</v>
      </c>
      <c r="S71" s="98" t="s">
        <v>30</v>
      </c>
      <c r="T71" s="97" t="s">
        <v>30</v>
      </c>
      <c r="U71" s="97" t="s">
        <v>30</v>
      </c>
      <c r="V71" s="97" t="s">
        <v>30</v>
      </c>
      <c r="W71" s="97" t="s">
        <v>30</v>
      </c>
      <c r="X71" s="97" t="s">
        <v>30</v>
      </c>
      <c r="Y71" s="97" t="s">
        <v>30</v>
      </c>
      <c r="Z71" s="97" t="s">
        <v>30</v>
      </c>
      <c r="AA71" s="97" t="s">
        <v>30</v>
      </c>
      <c r="AB71" s="97" t="s">
        <v>30</v>
      </c>
      <c r="AC71" s="97" t="s">
        <v>30</v>
      </c>
      <c r="AD71" s="97" t="s">
        <v>30</v>
      </c>
      <c r="AE71" s="97" t="s">
        <v>30</v>
      </c>
    </row>
    <row r="72" spans="1:31" s="105" customFormat="1" ht="14.25" customHeight="1" x14ac:dyDescent="0.25">
      <c r="A72" s="172" t="s">
        <v>120</v>
      </c>
      <c r="B72" s="107" t="s">
        <v>121</v>
      </c>
      <c r="C72" s="112" t="s">
        <v>30</v>
      </c>
      <c r="D72" s="257" t="s">
        <v>11</v>
      </c>
      <c r="E72" s="100" t="s">
        <v>122</v>
      </c>
      <c r="F72" s="97" t="s">
        <v>30</v>
      </c>
      <c r="G72" s="97" t="s">
        <v>30</v>
      </c>
      <c r="H72" s="96" t="s">
        <v>30</v>
      </c>
      <c r="I72" s="97" t="s">
        <v>30</v>
      </c>
      <c r="J72" s="97" t="s">
        <v>30</v>
      </c>
      <c r="K72" s="97" t="s">
        <v>30</v>
      </c>
      <c r="L72" s="97" t="s">
        <v>30</v>
      </c>
      <c r="M72" s="97" t="s">
        <v>30</v>
      </c>
      <c r="N72" s="97" t="s">
        <v>30</v>
      </c>
      <c r="O72" s="97" t="s">
        <v>30</v>
      </c>
      <c r="P72" s="97" t="s">
        <v>30</v>
      </c>
      <c r="Q72" s="97" t="s">
        <v>30</v>
      </c>
      <c r="R72" s="109" t="s">
        <v>30</v>
      </c>
      <c r="S72" s="98" t="s">
        <v>30</v>
      </c>
      <c r="T72" s="97" t="s">
        <v>30</v>
      </c>
      <c r="U72" s="97" t="s">
        <v>30</v>
      </c>
      <c r="V72" s="97" t="s">
        <v>30</v>
      </c>
      <c r="W72" s="97" t="s">
        <v>30</v>
      </c>
      <c r="X72" s="97" t="s">
        <v>30</v>
      </c>
      <c r="Y72" s="97" t="s">
        <v>30</v>
      </c>
      <c r="Z72" s="97" t="s">
        <v>30</v>
      </c>
      <c r="AA72" s="97" t="s">
        <v>30</v>
      </c>
      <c r="AB72" s="97" t="s">
        <v>30</v>
      </c>
      <c r="AC72" s="97" t="s">
        <v>30</v>
      </c>
      <c r="AD72" s="97" t="s">
        <v>30</v>
      </c>
      <c r="AE72" s="97" t="s">
        <v>30</v>
      </c>
    </row>
    <row r="73" spans="1:31" s="105" customFormat="1" ht="14.25" customHeight="1" x14ac:dyDescent="0.25">
      <c r="A73" s="172" t="s">
        <v>118</v>
      </c>
      <c r="B73" s="107" t="s">
        <v>119</v>
      </c>
      <c r="C73" s="112" t="s">
        <v>30</v>
      </c>
      <c r="D73" s="257" t="s">
        <v>10</v>
      </c>
      <c r="E73" s="95" t="s">
        <v>67</v>
      </c>
      <c r="F73" s="97" t="s">
        <v>30</v>
      </c>
      <c r="G73" s="97" t="s">
        <v>30</v>
      </c>
      <c r="H73" s="96" t="s">
        <v>30</v>
      </c>
      <c r="I73" s="97" t="s">
        <v>30</v>
      </c>
      <c r="J73" s="97" t="s">
        <v>30</v>
      </c>
      <c r="K73" s="97" t="s">
        <v>30</v>
      </c>
      <c r="L73" s="97" t="s">
        <v>30</v>
      </c>
      <c r="M73" s="97" t="s">
        <v>30</v>
      </c>
      <c r="N73" s="97" t="s">
        <v>30</v>
      </c>
      <c r="O73" s="97" t="s">
        <v>30</v>
      </c>
      <c r="P73" s="97" t="s">
        <v>30</v>
      </c>
      <c r="Q73" s="97" t="s">
        <v>30</v>
      </c>
      <c r="R73" s="109" t="s">
        <v>30</v>
      </c>
      <c r="S73" s="98" t="s">
        <v>30</v>
      </c>
      <c r="T73" s="97" t="s">
        <v>30</v>
      </c>
      <c r="U73" s="97" t="s">
        <v>30</v>
      </c>
      <c r="V73" s="97" t="s">
        <v>30</v>
      </c>
      <c r="W73" s="97" t="s">
        <v>30</v>
      </c>
      <c r="X73" s="97" t="s">
        <v>30</v>
      </c>
      <c r="Y73" s="97" t="s">
        <v>30</v>
      </c>
      <c r="Z73" s="97" t="s">
        <v>30</v>
      </c>
      <c r="AA73" s="97" t="s">
        <v>30</v>
      </c>
      <c r="AB73" s="97" t="s">
        <v>30</v>
      </c>
      <c r="AC73" s="97" t="s">
        <v>30</v>
      </c>
      <c r="AD73" s="97" t="s">
        <v>30</v>
      </c>
      <c r="AE73" s="97" t="s">
        <v>30</v>
      </c>
    </row>
    <row r="74" spans="1:31" s="105" customFormat="1" ht="14.25" customHeight="1" x14ac:dyDescent="0.25">
      <c r="A74" s="171" t="s">
        <v>285</v>
      </c>
      <c r="B74" s="106" t="s">
        <v>286</v>
      </c>
      <c r="C74" s="112"/>
      <c r="D74" s="257" t="s">
        <v>236</v>
      </c>
      <c r="E74" s="95"/>
      <c r="F74" s="97" t="s">
        <v>30</v>
      </c>
      <c r="G74" s="97" t="s">
        <v>30</v>
      </c>
      <c r="H74" s="96" t="s">
        <v>30</v>
      </c>
      <c r="I74" s="97" t="s">
        <v>30</v>
      </c>
      <c r="J74" s="97" t="s">
        <v>30</v>
      </c>
      <c r="K74" s="97" t="s">
        <v>30</v>
      </c>
      <c r="L74" s="97" t="s">
        <v>30</v>
      </c>
      <c r="M74" s="97" t="s">
        <v>30</v>
      </c>
      <c r="N74" s="97" t="s">
        <v>40</v>
      </c>
      <c r="O74" s="97" t="s">
        <v>30</v>
      </c>
      <c r="P74" s="97" t="s">
        <v>30</v>
      </c>
      <c r="Q74" s="97" t="s">
        <v>30</v>
      </c>
      <c r="R74" s="109" t="s">
        <v>30</v>
      </c>
      <c r="S74" s="98" t="s">
        <v>30</v>
      </c>
      <c r="T74" s="97" t="s">
        <v>30</v>
      </c>
      <c r="U74" s="97" t="s">
        <v>30</v>
      </c>
      <c r="V74" s="97" t="s">
        <v>30</v>
      </c>
      <c r="W74" s="97" t="s">
        <v>30</v>
      </c>
      <c r="X74" s="97" t="s">
        <v>30</v>
      </c>
      <c r="Y74" s="97" t="s">
        <v>30</v>
      </c>
      <c r="Z74" s="97" t="s">
        <v>30</v>
      </c>
      <c r="AA74" s="97" t="s">
        <v>30</v>
      </c>
      <c r="AB74" s="97" t="s">
        <v>30</v>
      </c>
      <c r="AC74" s="97" t="s">
        <v>30</v>
      </c>
      <c r="AD74" s="97" t="s">
        <v>30</v>
      </c>
      <c r="AE74" s="97" t="s">
        <v>40</v>
      </c>
    </row>
    <row r="75" spans="1:31" s="105" customFormat="1" ht="14.25" customHeight="1" x14ac:dyDescent="0.25">
      <c r="A75" s="171" t="s">
        <v>123</v>
      </c>
      <c r="B75" s="106" t="s">
        <v>124</v>
      </c>
      <c r="C75" s="112" t="s">
        <v>30</v>
      </c>
      <c r="D75" s="257" t="s">
        <v>10</v>
      </c>
      <c r="E75" s="95" t="s">
        <v>90</v>
      </c>
      <c r="F75" s="97" t="s">
        <v>30</v>
      </c>
      <c r="G75" s="97" t="s">
        <v>30</v>
      </c>
      <c r="H75" s="96" t="s">
        <v>30</v>
      </c>
      <c r="I75" s="97" t="s">
        <v>30</v>
      </c>
      <c r="J75" s="97" t="s">
        <v>30</v>
      </c>
      <c r="K75" s="97" t="s">
        <v>30</v>
      </c>
      <c r="L75" s="97" t="s">
        <v>30</v>
      </c>
      <c r="M75" s="97" t="s">
        <v>30</v>
      </c>
      <c r="N75" s="97" t="s">
        <v>40</v>
      </c>
      <c r="O75" s="97" t="s">
        <v>30</v>
      </c>
      <c r="P75" s="97" t="s">
        <v>30</v>
      </c>
      <c r="Q75" s="97" t="s">
        <v>30</v>
      </c>
      <c r="R75" s="109" t="s">
        <v>30</v>
      </c>
      <c r="S75" s="98" t="s">
        <v>30</v>
      </c>
      <c r="T75" s="97" t="s">
        <v>30</v>
      </c>
      <c r="U75" s="97" t="s">
        <v>30</v>
      </c>
      <c r="V75" s="97" t="s">
        <v>30</v>
      </c>
      <c r="W75" s="97" t="s">
        <v>30</v>
      </c>
      <c r="X75" s="97" t="s">
        <v>30</v>
      </c>
      <c r="Y75" s="97" t="s">
        <v>30</v>
      </c>
      <c r="Z75" s="97" t="s">
        <v>30</v>
      </c>
      <c r="AA75" s="97" t="s">
        <v>30</v>
      </c>
      <c r="AB75" s="97" t="s">
        <v>30</v>
      </c>
      <c r="AC75" s="97" t="s">
        <v>30</v>
      </c>
      <c r="AD75" s="97" t="s">
        <v>30</v>
      </c>
      <c r="AE75" s="97" t="s">
        <v>30</v>
      </c>
    </row>
    <row r="76" spans="1:31" s="105" customFormat="1" ht="14.25" customHeight="1" x14ac:dyDescent="0.25">
      <c r="A76" s="171" t="s">
        <v>588</v>
      </c>
      <c r="B76" s="106" t="s">
        <v>589</v>
      </c>
      <c r="C76" s="112"/>
      <c r="D76" s="257" t="s">
        <v>11</v>
      </c>
      <c r="E76" s="95"/>
      <c r="F76" s="97" t="s">
        <v>30</v>
      </c>
      <c r="G76" s="97" t="s">
        <v>30</v>
      </c>
      <c r="H76" s="96" t="s">
        <v>30</v>
      </c>
      <c r="I76" s="97" t="s">
        <v>30</v>
      </c>
      <c r="J76" s="97" t="s">
        <v>30</v>
      </c>
      <c r="K76" s="97" t="s">
        <v>30</v>
      </c>
      <c r="L76" s="97" t="s">
        <v>30</v>
      </c>
      <c r="M76" s="97" t="s">
        <v>30</v>
      </c>
      <c r="N76" s="97" t="s">
        <v>25</v>
      </c>
      <c r="O76" s="97" t="s">
        <v>30</v>
      </c>
      <c r="P76" s="97" t="s">
        <v>30</v>
      </c>
      <c r="Q76" s="97" t="s">
        <v>30</v>
      </c>
      <c r="R76" s="109" t="s">
        <v>30</v>
      </c>
      <c r="S76" s="98" t="s">
        <v>30</v>
      </c>
      <c r="T76" s="97" t="s">
        <v>30</v>
      </c>
      <c r="U76" s="97" t="s">
        <v>30</v>
      </c>
      <c r="V76" s="97" t="s">
        <v>30</v>
      </c>
      <c r="W76" s="97" t="s">
        <v>30</v>
      </c>
      <c r="X76" s="97" t="s">
        <v>30</v>
      </c>
      <c r="Y76" s="97" t="s">
        <v>30</v>
      </c>
      <c r="Z76" s="97" t="s">
        <v>40</v>
      </c>
      <c r="AA76" s="97" t="s">
        <v>30</v>
      </c>
      <c r="AB76" s="97" t="s">
        <v>30</v>
      </c>
      <c r="AC76" s="97" t="s">
        <v>30</v>
      </c>
      <c r="AD76" s="97" t="s">
        <v>30</v>
      </c>
      <c r="AE76" s="97" t="s">
        <v>30</v>
      </c>
    </row>
    <row r="77" spans="1:31" s="105" customFormat="1" ht="14.25" customHeight="1" x14ac:dyDescent="0.25">
      <c r="A77" s="171" t="s">
        <v>110</v>
      </c>
      <c r="B77" s="106" t="s">
        <v>111</v>
      </c>
      <c r="C77" s="112" t="s">
        <v>30</v>
      </c>
      <c r="D77" s="257" t="s">
        <v>11</v>
      </c>
      <c r="E77" s="100" t="s">
        <v>106</v>
      </c>
      <c r="F77" s="97" t="s">
        <v>30</v>
      </c>
      <c r="G77" s="97" t="s">
        <v>30</v>
      </c>
      <c r="H77" s="96" t="s">
        <v>30</v>
      </c>
      <c r="I77" s="97" t="s">
        <v>30</v>
      </c>
      <c r="J77" s="97" t="s">
        <v>30</v>
      </c>
      <c r="K77" s="97" t="s">
        <v>30</v>
      </c>
      <c r="L77" s="97" t="s">
        <v>30</v>
      </c>
      <c r="M77" s="97" t="s">
        <v>30</v>
      </c>
      <c r="N77" s="97" t="s">
        <v>25</v>
      </c>
      <c r="O77" s="97" t="s">
        <v>30</v>
      </c>
      <c r="P77" s="97" t="s">
        <v>30</v>
      </c>
      <c r="Q77" s="97" t="s">
        <v>30</v>
      </c>
      <c r="R77" s="109" t="s">
        <v>30</v>
      </c>
      <c r="S77" s="98" t="s">
        <v>30</v>
      </c>
      <c r="T77" s="97" t="s">
        <v>30</v>
      </c>
      <c r="U77" s="97" t="s">
        <v>30</v>
      </c>
      <c r="V77" s="97" t="s">
        <v>30</v>
      </c>
      <c r="W77" s="97" t="s">
        <v>30</v>
      </c>
      <c r="X77" s="97" t="s">
        <v>30</v>
      </c>
      <c r="Y77" s="97" t="s">
        <v>30</v>
      </c>
      <c r="Z77" s="97" t="s">
        <v>40</v>
      </c>
      <c r="AA77" s="97" t="s">
        <v>30</v>
      </c>
      <c r="AB77" s="97" t="s">
        <v>30</v>
      </c>
      <c r="AC77" s="97" t="s">
        <v>30</v>
      </c>
      <c r="AD77" s="97" t="s">
        <v>30</v>
      </c>
      <c r="AE77" s="97" t="s">
        <v>30</v>
      </c>
    </row>
    <row r="78" spans="1:31" s="105" customFormat="1" ht="14.25" customHeight="1" x14ac:dyDescent="0.25">
      <c r="A78" s="172" t="s">
        <v>112</v>
      </c>
      <c r="B78" s="107" t="s">
        <v>113</v>
      </c>
      <c r="C78" s="112" t="s">
        <v>30</v>
      </c>
      <c r="D78" s="257" t="s">
        <v>11</v>
      </c>
      <c r="E78" s="100" t="s">
        <v>103</v>
      </c>
      <c r="F78" s="97" t="s">
        <v>30</v>
      </c>
      <c r="G78" s="97" t="s">
        <v>30</v>
      </c>
      <c r="H78" s="96" t="s">
        <v>30</v>
      </c>
      <c r="I78" s="97" t="s">
        <v>30</v>
      </c>
      <c r="J78" s="97" t="s">
        <v>30</v>
      </c>
      <c r="K78" s="97" t="s">
        <v>30</v>
      </c>
      <c r="L78" s="97" t="s">
        <v>30</v>
      </c>
      <c r="M78" s="97" t="s">
        <v>30</v>
      </c>
      <c r="N78" s="97" t="s">
        <v>30</v>
      </c>
      <c r="O78" s="97" t="s">
        <v>30</v>
      </c>
      <c r="P78" s="97" t="s">
        <v>30</v>
      </c>
      <c r="Q78" s="97" t="s">
        <v>30</v>
      </c>
      <c r="R78" s="109" t="s">
        <v>30</v>
      </c>
      <c r="S78" s="98" t="s">
        <v>30</v>
      </c>
      <c r="T78" s="97" t="s">
        <v>30</v>
      </c>
      <c r="U78" s="97" t="s">
        <v>30</v>
      </c>
      <c r="V78" s="97" t="s">
        <v>30</v>
      </c>
      <c r="W78" s="97" t="s">
        <v>30</v>
      </c>
      <c r="X78" s="97" t="s">
        <v>30</v>
      </c>
      <c r="Y78" s="97" t="s">
        <v>30</v>
      </c>
      <c r="Z78" s="97" t="s">
        <v>30</v>
      </c>
      <c r="AA78" s="97" t="s">
        <v>30</v>
      </c>
      <c r="AB78" s="97" t="s">
        <v>30</v>
      </c>
      <c r="AC78" s="97" t="s">
        <v>30</v>
      </c>
      <c r="AD78" s="97" t="s">
        <v>30</v>
      </c>
      <c r="AE78" s="97" t="s">
        <v>30</v>
      </c>
    </row>
    <row r="79" spans="1:31" s="105" customFormat="1" ht="14.25" customHeight="1" x14ac:dyDescent="0.25">
      <c r="A79" s="172" t="s">
        <v>359</v>
      </c>
      <c r="B79" s="107" t="s">
        <v>360</v>
      </c>
      <c r="C79" s="112"/>
      <c r="D79" s="257" t="s">
        <v>10</v>
      </c>
      <c r="E79" s="100"/>
      <c r="F79" s="97" t="s">
        <v>30</v>
      </c>
      <c r="G79" s="97" t="s">
        <v>30</v>
      </c>
      <c r="H79" s="96" t="s">
        <v>30</v>
      </c>
      <c r="I79" s="97" t="s">
        <v>30</v>
      </c>
      <c r="J79" s="97" t="s">
        <v>30</v>
      </c>
      <c r="K79" s="97" t="s">
        <v>30</v>
      </c>
      <c r="L79" s="97" t="s">
        <v>30</v>
      </c>
      <c r="M79" s="97" t="s">
        <v>30</v>
      </c>
      <c r="N79" s="97" t="s">
        <v>30</v>
      </c>
      <c r="O79" s="97" t="s">
        <v>30</v>
      </c>
      <c r="P79" s="97" t="s">
        <v>30</v>
      </c>
      <c r="Q79" s="97" t="s">
        <v>30</v>
      </c>
      <c r="R79" s="109" t="s">
        <v>30</v>
      </c>
      <c r="S79" s="98" t="s">
        <v>30</v>
      </c>
      <c r="T79" s="97" t="s">
        <v>30</v>
      </c>
      <c r="U79" s="97" t="s">
        <v>30</v>
      </c>
      <c r="V79" s="97" t="s">
        <v>30</v>
      </c>
      <c r="W79" s="97" t="s">
        <v>30</v>
      </c>
      <c r="X79" s="97" t="s">
        <v>30</v>
      </c>
      <c r="Y79" s="97" t="s">
        <v>30</v>
      </c>
      <c r="Z79" s="97" t="s">
        <v>30</v>
      </c>
      <c r="AA79" s="97" t="s">
        <v>30</v>
      </c>
      <c r="AB79" s="97" t="s">
        <v>30</v>
      </c>
      <c r="AC79" s="97" t="s">
        <v>30</v>
      </c>
      <c r="AD79" s="97" t="s">
        <v>30</v>
      </c>
      <c r="AE79" s="97" t="s">
        <v>30</v>
      </c>
    </row>
    <row r="80" spans="1:31" s="105" customFormat="1" ht="14.25" customHeight="1" x14ac:dyDescent="0.25">
      <c r="A80" s="171" t="s">
        <v>361</v>
      </c>
      <c r="B80" s="106" t="s">
        <v>362</v>
      </c>
      <c r="C80" s="112"/>
      <c r="D80" s="257" t="s">
        <v>10</v>
      </c>
      <c r="E80" s="100"/>
      <c r="F80" s="97" t="s">
        <v>30</v>
      </c>
      <c r="G80" s="97" t="s">
        <v>30</v>
      </c>
      <c r="H80" s="96" t="s">
        <v>30</v>
      </c>
      <c r="I80" s="97" t="s">
        <v>30</v>
      </c>
      <c r="J80" s="97" t="s">
        <v>30</v>
      </c>
      <c r="K80" s="97" t="s">
        <v>30</v>
      </c>
      <c r="L80" s="97" t="s">
        <v>30</v>
      </c>
      <c r="M80" s="97" t="s">
        <v>30</v>
      </c>
      <c r="N80" s="97" t="s">
        <v>30</v>
      </c>
      <c r="O80" s="97" t="s">
        <v>30</v>
      </c>
      <c r="P80" s="97" t="s">
        <v>30</v>
      </c>
      <c r="Q80" s="97" t="s">
        <v>30</v>
      </c>
      <c r="R80" s="109" t="s">
        <v>30</v>
      </c>
      <c r="S80" s="98" t="s">
        <v>30</v>
      </c>
      <c r="T80" s="97" t="s">
        <v>30</v>
      </c>
      <c r="U80" s="97" t="s">
        <v>30</v>
      </c>
      <c r="V80" s="97" t="s">
        <v>30</v>
      </c>
      <c r="W80" s="97" t="s">
        <v>30</v>
      </c>
      <c r="X80" s="97" t="s">
        <v>30</v>
      </c>
      <c r="Y80" s="97" t="s">
        <v>30</v>
      </c>
      <c r="Z80" s="97" t="s">
        <v>30</v>
      </c>
      <c r="AA80" s="97" t="s">
        <v>30</v>
      </c>
      <c r="AB80" s="97" t="s">
        <v>30</v>
      </c>
      <c r="AC80" s="97" t="s">
        <v>30</v>
      </c>
      <c r="AD80" s="97" t="s">
        <v>30</v>
      </c>
      <c r="AE80" s="97" t="s">
        <v>30</v>
      </c>
    </row>
    <row r="81" spans="1:31" s="105" customFormat="1" ht="14.25" customHeight="1" x14ac:dyDescent="0.25">
      <c r="A81" s="171" t="s">
        <v>363</v>
      </c>
      <c r="B81" s="106" t="s">
        <v>364</v>
      </c>
      <c r="C81" s="112"/>
      <c r="D81" s="257" t="s">
        <v>11</v>
      </c>
      <c r="E81" s="100"/>
      <c r="F81" s="97" t="s">
        <v>30</v>
      </c>
      <c r="G81" s="97" t="s">
        <v>30</v>
      </c>
      <c r="H81" s="96" t="s">
        <v>30</v>
      </c>
      <c r="I81" s="97" t="s">
        <v>30</v>
      </c>
      <c r="J81" s="97" t="s">
        <v>30</v>
      </c>
      <c r="K81" s="97" t="s">
        <v>30</v>
      </c>
      <c r="L81" s="97" t="s">
        <v>30</v>
      </c>
      <c r="M81" s="97" t="s">
        <v>30</v>
      </c>
      <c r="N81" s="97" t="s">
        <v>30</v>
      </c>
      <c r="O81" s="97" t="s">
        <v>30</v>
      </c>
      <c r="P81" s="97" t="s">
        <v>30</v>
      </c>
      <c r="Q81" s="97" t="s">
        <v>30</v>
      </c>
      <c r="R81" s="109" t="s">
        <v>30</v>
      </c>
      <c r="S81" s="98" t="s">
        <v>30</v>
      </c>
      <c r="T81" s="97" t="s">
        <v>30</v>
      </c>
      <c r="U81" s="97" t="s">
        <v>30</v>
      </c>
      <c r="V81" s="97" t="s">
        <v>30</v>
      </c>
      <c r="W81" s="97" t="s">
        <v>30</v>
      </c>
      <c r="X81" s="97" t="s">
        <v>30</v>
      </c>
      <c r="Y81" s="97" t="s">
        <v>30</v>
      </c>
      <c r="Z81" s="97" t="s">
        <v>30</v>
      </c>
      <c r="AA81" s="97" t="s">
        <v>30</v>
      </c>
      <c r="AB81" s="97" t="s">
        <v>30</v>
      </c>
      <c r="AC81" s="97" t="s">
        <v>30</v>
      </c>
      <c r="AD81" s="97" t="s">
        <v>30</v>
      </c>
      <c r="AE81" s="97" t="s">
        <v>30</v>
      </c>
    </row>
    <row r="82" spans="1:31" s="105" customFormat="1" ht="14.25" customHeight="1" x14ac:dyDescent="0.25">
      <c r="A82" s="171" t="s">
        <v>67</v>
      </c>
      <c r="B82" s="106" t="s">
        <v>98</v>
      </c>
      <c r="C82" s="112" t="s">
        <v>30</v>
      </c>
      <c r="D82" s="258" t="s">
        <v>235</v>
      </c>
      <c r="E82" s="95" t="s">
        <v>90</v>
      </c>
      <c r="F82" s="97" t="s">
        <v>538</v>
      </c>
      <c r="G82" s="97" t="s">
        <v>30</v>
      </c>
      <c r="H82" s="96" t="s">
        <v>30</v>
      </c>
      <c r="I82" s="97" t="s">
        <v>30</v>
      </c>
      <c r="J82" s="97" t="s">
        <v>30</v>
      </c>
      <c r="K82" s="97" t="s">
        <v>30</v>
      </c>
      <c r="L82" s="97" t="s">
        <v>30</v>
      </c>
      <c r="M82" s="97" t="s">
        <v>30</v>
      </c>
      <c r="N82" s="97" t="s">
        <v>25</v>
      </c>
      <c r="O82" s="97" t="s">
        <v>30</v>
      </c>
      <c r="P82" s="97" t="s">
        <v>30</v>
      </c>
      <c r="Q82" s="97" t="s">
        <v>30</v>
      </c>
      <c r="R82" s="109" t="s">
        <v>30</v>
      </c>
      <c r="S82" s="98" t="s">
        <v>30</v>
      </c>
      <c r="T82" s="97" t="s">
        <v>30</v>
      </c>
      <c r="U82" s="97" t="s">
        <v>30</v>
      </c>
      <c r="V82" s="97" t="s">
        <v>30</v>
      </c>
      <c r="W82" s="97" t="s">
        <v>30</v>
      </c>
      <c r="X82" s="97" t="s">
        <v>30</v>
      </c>
      <c r="Y82" s="97" t="s">
        <v>30</v>
      </c>
      <c r="Z82" s="97" t="s">
        <v>25</v>
      </c>
      <c r="AA82" s="97" t="s">
        <v>30</v>
      </c>
      <c r="AB82" s="97" t="s">
        <v>30</v>
      </c>
      <c r="AC82" s="97" t="s">
        <v>30</v>
      </c>
      <c r="AD82" s="97" t="s">
        <v>30</v>
      </c>
      <c r="AE82" s="97" t="s">
        <v>30</v>
      </c>
    </row>
    <row r="83" spans="1:31" s="105" customFormat="1" ht="14.25" customHeight="1" x14ac:dyDescent="0.25">
      <c r="A83" s="171" t="s">
        <v>99</v>
      </c>
      <c r="B83" s="106" t="s">
        <v>100</v>
      </c>
      <c r="C83" s="112" t="s">
        <v>30</v>
      </c>
      <c r="D83" s="258" t="s">
        <v>235</v>
      </c>
      <c r="E83" s="95" t="s">
        <v>90</v>
      </c>
      <c r="F83" s="97" t="s">
        <v>538</v>
      </c>
      <c r="G83" s="97" t="s">
        <v>30</v>
      </c>
      <c r="H83" s="96" t="s">
        <v>30</v>
      </c>
      <c r="I83" s="97" t="s">
        <v>30</v>
      </c>
      <c r="J83" s="97" t="s">
        <v>30</v>
      </c>
      <c r="K83" s="97" t="s">
        <v>30</v>
      </c>
      <c r="L83" s="97" t="s">
        <v>30</v>
      </c>
      <c r="M83" s="97" t="s">
        <v>30</v>
      </c>
      <c r="N83" s="97" t="s">
        <v>25</v>
      </c>
      <c r="O83" s="97" t="s">
        <v>30</v>
      </c>
      <c r="P83" s="97" t="s">
        <v>30</v>
      </c>
      <c r="Q83" s="97" t="s">
        <v>30</v>
      </c>
      <c r="R83" s="109" t="s">
        <v>30</v>
      </c>
      <c r="S83" s="98" t="s">
        <v>30</v>
      </c>
      <c r="T83" s="97" t="s">
        <v>30</v>
      </c>
      <c r="U83" s="97" t="s">
        <v>30</v>
      </c>
      <c r="V83" s="97" t="s">
        <v>30</v>
      </c>
      <c r="W83" s="97" t="s">
        <v>30</v>
      </c>
      <c r="X83" s="97" t="s">
        <v>30</v>
      </c>
      <c r="Y83" s="97" t="s">
        <v>30</v>
      </c>
      <c r="Z83" s="97" t="s">
        <v>25</v>
      </c>
      <c r="AA83" s="97" t="s">
        <v>30</v>
      </c>
      <c r="AB83" s="97" t="s">
        <v>30</v>
      </c>
      <c r="AC83" s="97" t="s">
        <v>30</v>
      </c>
      <c r="AD83" s="97" t="s">
        <v>30</v>
      </c>
      <c r="AE83" s="97" t="s">
        <v>30</v>
      </c>
    </row>
    <row r="84" spans="1:31" s="105" customFormat="1" ht="14.25" customHeight="1" x14ac:dyDescent="0.25">
      <c r="A84" s="172" t="s">
        <v>116</v>
      </c>
      <c r="B84" s="107" t="s">
        <v>117</v>
      </c>
      <c r="C84" s="112" t="s">
        <v>30</v>
      </c>
      <c r="D84" s="257" t="s">
        <v>10</v>
      </c>
      <c r="E84" s="95" t="s">
        <v>67</v>
      </c>
      <c r="F84" s="97" t="s">
        <v>30</v>
      </c>
      <c r="G84" s="97" t="s">
        <v>30</v>
      </c>
      <c r="H84" s="96" t="s">
        <v>30</v>
      </c>
      <c r="I84" s="97" t="s">
        <v>30</v>
      </c>
      <c r="J84" s="97" t="s">
        <v>30</v>
      </c>
      <c r="K84" s="97" t="s">
        <v>30</v>
      </c>
      <c r="L84" s="97" t="s">
        <v>30</v>
      </c>
      <c r="M84" s="97" t="s">
        <v>30</v>
      </c>
      <c r="N84" s="97" t="s">
        <v>30</v>
      </c>
      <c r="O84" s="97" t="s">
        <v>30</v>
      </c>
      <c r="P84" s="97" t="s">
        <v>30</v>
      </c>
      <c r="Q84" s="97" t="s">
        <v>30</v>
      </c>
      <c r="R84" s="109" t="s">
        <v>30</v>
      </c>
      <c r="S84" s="98" t="s">
        <v>30</v>
      </c>
      <c r="T84" s="97" t="s">
        <v>30</v>
      </c>
      <c r="U84" s="97" t="s">
        <v>30</v>
      </c>
      <c r="V84" s="97" t="s">
        <v>30</v>
      </c>
      <c r="W84" s="97" t="s">
        <v>30</v>
      </c>
      <c r="X84" s="97" t="s">
        <v>30</v>
      </c>
      <c r="Y84" s="97" t="s">
        <v>30</v>
      </c>
      <c r="Z84" s="97" t="s">
        <v>30</v>
      </c>
      <c r="AA84" s="97" t="s">
        <v>30</v>
      </c>
      <c r="AB84" s="97" t="s">
        <v>30</v>
      </c>
      <c r="AC84" s="97" t="s">
        <v>30</v>
      </c>
      <c r="AD84" s="97" t="s">
        <v>30</v>
      </c>
      <c r="AE84" s="97" t="s">
        <v>30</v>
      </c>
    </row>
    <row r="85" spans="1:31" s="105" customFormat="1" ht="14.25" customHeight="1" x14ac:dyDescent="0.25">
      <c r="A85" s="172" t="s">
        <v>125</v>
      </c>
      <c r="B85" s="107" t="s">
        <v>126</v>
      </c>
      <c r="C85" s="112" t="s">
        <v>30</v>
      </c>
      <c r="D85" s="257" t="s">
        <v>11</v>
      </c>
      <c r="E85" s="95" t="s">
        <v>67</v>
      </c>
      <c r="F85" s="97" t="s">
        <v>30</v>
      </c>
      <c r="G85" s="97" t="s">
        <v>30</v>
      </c>
      <c r="H85" s="96" t="s">
        <v>30</v>
      </c>
      <c r="I85" s="97" t="s">
        <v>30</v>
      </c>
      <c r="J85" s="97" t="s">
        <v>30</v>
      </c>
      <c r="K85" s="97" t="s">
        <v>30</v>
      </c>
      <c r="L85" s="97" t="s">
        <v>30</v>
      </c>
      <c r="M85" s="97" t="s">
        <v>30</v>
      </c>
      <c r="N85" s="97" t="s">
        <v>30</v>
      </c>
      <c r="O85" s="97" t="s">
        <v>30</v>
      </c>
      <c r="P85" s="97" t="s">
        <v>30</v>
      </c>
      <c r="Q85" s="97" t="s">
        <v>30</v>
      </c>
      <c r="R85" s="109" t="s">
        <v>30</v>
      </c>
      <c r="S85" s="98" t="s">
        <v>30</v>
      </c>
      <c r="T85" s="97" t="s">
        <v>30</v>
      </c>
      <c r="U85" s="97" t="s">
        <v>30</v>
      </c>
      <c r="V85" s="97" t="s">
        <v>30</v>
      </c>
      <c r="W85" s="97" t="s">
        <v>30</v>
      </c>
      <c r="X85" s="97" t="s">
        <v>30</v>
      </c>
      <c r="Y85" s="97" t="s">
        <v>30</v>
      </c>
      <c r="Z85" s="97" t="s">
        <v>30</v>
      </c>
      <c r="AA85" s="97" t="s">
        <v>30</v>
      </c>
      <c r="AB85" s="97" t="s">
        <v>30</v>
      </c>
      <c r="AC85" s="97" t="s">
        <v>30</v>
      </c>
      <c r="AD85" s="97" t="s">
        <v>30</v>
      </c>
      <c r="AE85" s="97" t="s">
        <v>30</v>
      </c>
    </row>
    <row r="86" spans="1:31" s="105" customFormat="1" ht="14.25" customHeight="1" x14ac:dyDescent="0.25">
      <c r="A86" s="171" t="s">
        <v>101</v>
      </c>
      <c r="B86" s="106" t="s">
        <v>102</v>
      </c>
      <c r="C86" s="112" t="s">
        <v>30</v>
      </c>
      <c r="D86" s="257" t="s">
        <v>10</v>
      </c>
      <c r="E86" s="95" t="s">
        <v>99</v>
      </c>
      <c r="F86" s="97" t="s">
        <v>30</v>
      </c>
      <c r="G86" s="97" t="s">
        <v>30</v>
      </c>
      <c r="H86" s="96" t="s">
        <v>30</v>
      </c>
      <c r="I86" s="97" t="s">
        <v>30</v>
      </c>
      <c r="J86" s="97" t="s">
        <v>30</v>
      </c>
      <c r="K86" s="97" t="s">
        <v>30</v>
      </c>
      <c r="L86" s="97" t="s">
        <v>30</v>
      </c>
      <c r="M86" s="97" t="s">
        <v>30</v>
      </c>
      <c r="N86" s="97" t="s">
        <v>25</v>
      </c>
      <c r="O86" s="97" t="s">
        <v>30</v>
      </c>
      <c r="P86" s="97" t="s">
        <v>30</v>
      </c>
      <c r="Q86" s="97" t="s">
        <v>30</v>
      </c>
      <c r="R86" s="109" t="s">
        <v>30</v>
      </c>
      <c r="S86" s="98" t="s">
        <v>30</v>
      </c>
      <c r="T86" s="97" t="s">
        <v>30</v>
      </c>
      <c r="U86" s="97" t="s">
        <v>30</v>
      </c>
      <c r="V86" s="97" t="s">
        <v>30</v>
      </c>
      <c r="W86" s="97" t="s">
        <v>30</v>
      </c>
      <c r="X86" s="97" t="s">
        <v>30</v>
      </c>
      <c r="Y86" s="97" t="s">
        <v>30</v>
      </c>
      <c r="Z86" s="97" t="s">
        <v>30</v>
      </c>
      <c r="AA86" s="97" t="s">
        <v>30</v>
      </c>
      <c r="AB86" s="97" t="s">
        <v>30</v>
      </c>
      <c r="AC86" s="97" t="s">
        <v>30</v>
      </c>
      <c r="AD86" s="97" t="s">
        <v>30</v>
      </c>
      <c r="AE86" s="97" t="s">
        <v>30</v>
      </c>
    </row>
    <row r="87" spans="1:31" s="105" customFormat="1" ht="14.25" customHeight="1" x14ac:dyDescent="0.25">
      <c r="A87" s="171" t="s">
        <v>103</v>
      </c>
      <c r="B87" s="106" t="s">
        <v>104</v>
      </c>
      <c r="C87" s="112" t="s">
        <v>30</v>
      </c>
      <c r="D87" s="257" t="s">
        <v>235</v>
      </c>
      <c r="E87" s="95" t="s">
        <v>67</v>
      </c>
      <c r="F87" s="97" t="s">
        <v>30</v>
      </c>
      <c r="G87" s="97" t="s">
        <v>30</v>
      </c>
      <c r="H87" s="96" t="s">
        <v>30</v>
      </c>
      <c r="I87" s="97" t="s">
        <v>30</v>
      </c>
      <c r="J87" s="97" t="s">
        <v>30</v>
      </c>
      <c r="K87" s="97" t="s">
        <v>30</v>
      </c>
      <c r="L87" s="97" t="s">
        <v>30</v>
      </c>
      <c r="M87" s="97" t="s">
        <v>30</v>
      </c>
      <c r="N87" s="97" t="s">
        <v>25</v>
      </c>
      <c r="O87" s="97" t="s">
        <v>30</v>
      </c>
      <c r="P87" s="97" t="s">
        <v>30</v>
      </c>
      <c r="Q87" s="97" t="s">
        <v>30</v>
      </c>
      <c r="R87" s="109" t="s">
        <v>30</v>
      </c>
      <c r="S87" s="98" t="s">
        <v>30</v>
      </c>
      <c r="T87" s="97" t="s">
        <v>30</v>
      </c>
      <c r="U87" s="97" t="s">
        <v>30</v>
      </c>
      <c r="V87" s="97" t="s">
        <v>30</v>
      </c>
      <c r="W87" s="97" t="s">
        <v>30</v>
      </c>
      <c r="X87" s="97" t="s">
        <v>30</v>
      </c>
      <c r="Y87" s="97" t="s">
        <v>30</v>
      </c>
      <c r="Z87" s="97" t="s">
        <v>25</v>
      </c>
      <c r="AA87" s="97" t="s">
        <v>30</v>
      </c>
      <c r="AB87" s="97" t="s">
        <v>30</v>
      </c>
      <c r="AC87" s="97" t="s">
        <v>30</v>
      </c>
      <c r="AD87" s="97" t="s">
        <v>30</v>
      </c>
      <c r="AE87" s="97" t="s">
        <v>30</v>
      </c>
    </row>
    <row r="88" spans="1:31" s="105" customFormat="1" ht="14.25" customHeight="1" x14ac:dyDescent="0.25">
      <c r="A88" s="171" t="s">
        <v>105</v>
      </c>
      <c r="B88" s="106" t="s">
        <v>365</v>
      </c>
      <c r="C88" s="112" t="s">
        <v>30</v>
      </c>
      <c r="D88" s="257" t="s">
        <v>11</v>
      </c>
      <c r="E88" s="100" t="s">
        <v>106</v>
      </c>
      <c r="F88" s="97" t="s">
        <v>30</v>
      </c>
      <c r="G88" s="97" t="s">
        <v>30</v>
      </c>
      <c r="H88" s="96" t="s">
        <v>30</v>
      </c>
      <c r="I88" s="97" t="s">
        <v>30</v>
      </c>
      <c r="J88" s="97" t="s">
        <v>30</v>
      </c>
      <c r="K88" s="97" t="s">
        <v>30</v>
      </c>
      <c r="L88" s="97" t="s">
        <v>30</v>
      </c>
      <c r="M88" s="97" t="s">
        <v>30</v>
      </c>
      <c r="N88" s="97" t="s">
        <v>30</v>
      </c>
      <c r="O88" s="97" t="s">
        <v>30</v>
      </c>
      <c r="P88" s="97" t="s">
        <v>30</v>
      </c>
      <c r="Q88" s="97" t="s">
        <v>30</v>
      </c>
      <c r="R88" s="109" t="s">
        <v>30</v>
      </c>
      <c r="S88" s="98" t="s">
        <v>30</v>
      </c>
      <c r="T88" s="97" t="s">
        <v>30</v>
      </c>
      <c r="U88" s="97" t="s">
        <v>30</v>
      </c>
      <c r="V88" s="97" t="s">
        <v>30</v>
      </c>
      <c r="W88" s="97" t="s">
        <v>30</v>
      </c>
      <c r="X88" s="97" t="s">
        <v>30</v>
      </c>
      <c r="Y88" s="97" t="s">
        <v>30</v>
      </c>
      <c r="Z88" s="97" t="s">
        <v>30</v>
      </c>
      <c r="AA88" s="97" t="s">
        <v>30</v>
      </c>
      <c r="AB88" s="97" t="s">
        <v>30</v>
      </c>
      <c r="AC88" s="97" t="s">
        <v>30</v>
      </c>
      <c r="AD88" s="97" t="s">
        <v>30</v>
      </c>
      <c r="AE88" s="97" t="s">
        <v>30</v>
      </c>
    </row>
    <row r="89" spans="1:31" s="105" customFormat="1" ht="14.25" customHeight="1" x14ac:dyDescent="0.25">
      <c r="A89" s="172" t="s">
        <v>107</v>
      </c>
      <c r="B89" s="107" t="s">
        <v>108</v>
      </c>
      <c r="C89" s="112" t="s">
        <v>30</v>
      </c>
      <c r="D89" s="257" t="s">
        <v>10</v>
      </c>
      <c r="E89" s="95" t="s">
        <v>109</v>
      </c>
      <c r="F89" s="97" t="s">
        <v>30</v>
      </c>
      <c r="G89" s="97" t="s">
        <v>30</v>
      </c>
      <c r="H89" s="96" t="s">
        <v>30</v>
      </c>
      <c r="I89" s="97" t="s">
        <v>30</v>
      </c>
      <c r="J89" s="97" t="s">
        <v>30</v>
      </c>
      <c r="K89" s="97" t="s">
        <v>30</v>
      </c>
      <c r="L89" s="97" t="s">
        <v>30</v>
      </c>
      <c r="M89" s="97" t="s">
        <v>30</v>
      </c>
      <c r="N89" s="97" t="s">
        <v>30</v>
      </c>
      <c r="O89" s="97" t="s">
        <v>30</v>
      </c>
      <c r="P89" s="97" t="s">
        <v>30</v>
      </c>
      <c r="Q89" s="97" t="s">
        <v>30</v>
      </c>
      <c r="R89" s="109" t="s">
        <v>30</v>
      </c>
      <c r="S89" s="98" t="s">
        <v>30</v>
      </c>
      <c r="T89" s="97" t="s">
        <v>30</v>
      </c>
      <c r="U89" s="97" t="s">
        <v>30</v>
      </c>
      <c r="V89" s="97" t="s">
        <v>30</v>
      </c>
      <c r="W89" s="97" t="s">
        <v>30</v>
      </c>
      <c r="X89" s="97" t="s">
        <v>30</v>
      </c>
      <c r="Y89" s="97" t="s">
        <v>30</v>
      </c>
      <c r="Z89" s="97" t="s">
        <v>30</v>
      </c>
      <c r="AA89" s="97" t="s">
        <v>30</v>
      </c>
      <c r="AB89" s="97" t="s">
        <v>30</v>
      </c>
      <c r="AC89" s="97" t="s">
        <v>30</v>
      </c>
      <c r="AD89" s="97" t="s">
        <v>30</v>
      </c>
      <c r="AE89" s="97" t="s">
        <v>30</v>
      </c>
    </row>
    <row r="90" spans="1:31" s="105" customFormat="1" ht="14.25" customHeight="1" x14ac:dyDescent="0.25">
      <c r="A90" s="171" t="s">
        <v>114</v>
      </c>
      <c r="B90" s="106" t="s">
        <v>115</v>
      </c>
      <c r="C90" s="112" t="s">
        <v>30</v>
      </c>
      <c r="D90" s="257" t="s">
        <v>235</v>
      </c>
      <c r="E90" s="100" t="s">
        <v>103</v>
      </c>
      <c r="F90" s="97" t="s">
        <v>30</v>
      </c>
      <c r="G90" s="97" t="s">
        <v>30</v>
      </c>
      <c r="H90" s="96" t="s">
        <v>30</v>
      </c>
      <c r="I90" s="97" t="s">
        <v>30</v>
      </c>
      <c r="J90" s="97" t="s">
        <v>30</v>
      </c>
      <c r="K90" s="97" t="s">
        <v>30</v>
      </c>
      <c r="L90" s="97" t="s">
        <v>30</v>
      </c>
      <c r="M90" s="97" t="s">
        <v>30</v>
      </c>
      <c r="N90" s="97" t="s">
        <v>25</v>
      </c>
      <c r="O90" s="97" t="s">
        <v>30</v>
      </c>
      <c r="P90" s="97" t="s">
        <v>30</v>
      </c>
      <c r="Q90" s="97" t="s">
        <v>30</v>
      </c>
      <c r="R90" s="109" t="s">
        <v>30</v>
      </c>
      <c r="S90" s="98" t="s">
        <v>30</v>
      </c>
      <c r="T90" s="97" t="s">
        <v>30</v>
      </c>
      <c r="U90" s="97" t="s">
        <v>30</v>
      </c>
      <c r="V90" s="97" t="s">
        <v>30</v>
      </c>
      <c r="W90" s="97" t="s">
        <v>30</v>
      </c>
      <c r="X90" s="97" t="s">
        <v>30</v>
      </c>
      <c r="Y90" s="97" t="s">
        <v>30</v>
      </c>
      <c r="Z90" s="97" t="s">
        <v>40</v>
      </c>
      <c r="AA90" s="97" t="s">
        <v>30</v>
      </c>
      <c r="AB90" s="97" t="s">
        <v>30</v>
      </c>
      <c r="AC90" s="97" t="s">
        <v>30</v>
      </c>
      <c r="AD90" s="97" t="s">
        <v>30</v>
      </c>
      <c r="AE90" s="97" t="s">
        <v>30</v>
      </c>
    </row>
    <row r="91" spans="1:31" s="105" customFormat="1" ht="28.5" customHeight="1" x14ac:dyDescent="0.25">
      <c r="A91" s="171" t="s">
        <v>305</v>
      </c>
      <c r="B91" s="106" t="s">
        <v>306</v>
      </c>
      <c r="C91" s="112"/>
      <c r="D91" s="257" t="s">
        <v>11</v>
      </c>
      <c r="E91" s="100"/>
      <c r="F91" s="97" t="s">
        <v>30</v>
      </c>
      <c r="G91" s="97" t="s">
        <v>30</v>
      </c>
      <c r="H91" s="96" t="s">
        <v>30</v>
      </c>
      <c r="I91" s="97" t="s">
        <v>30</v>
      </c>
      <c r="J91" s="97" t="s">
        <v>30</v>
      </c>
      <c r="K91" s="97" t="s">
        <v>30</v>
      </c>
      <c r="L91" s="97" t="s">
        <v>30</v>
      </c>
      <c r="M91" s="97" t="s">
        <v>30</v>
      </c>
      <c r="N91" s="97" t="s">
        <v>30</v>
      </c>
      <c r="O91" s="97" t="s">
        <v>30</v>
      </c>
      <c r="P91" s="97" t="s">
        <v>30</v>
      </c>
      <c r="Q91" s="97" t="s">
        <v>30</v>
      </c>
      <c r="R91" s="109" t="s">
        <v>30</v>
      </c>
      <c r="S91" s="98" t="s">
        <v>30</v>
      </c>
      <c r="T91" s="97" t="s">
        <v>30</v>
      </c>
      <c r="U91" s="97" t="s">
        <v>30</v>
      </c>
      <c r="V91" s="97" t="s">
        <v>30</v>
      </c>
      <c r="W91" s="97" t="s">
        <v>30</v>
      </c>
      <c r="X91" s="97" t="s">
        <v>30</v>
      </c>
      <c r="Y91" s="97" t="s">
        <v>30</v>
      </c>
      <c r="Z91" s="97" t="s">
        <v>30</v>
      </c>
      <c r="AA91" s="97" t="s">
        <v>30</v>
      </c>
      <c r="AB91" s="97" t="s">
        <v>30</v>
      </c>
      <c r="AC91" s="97" t="s">
        <v>30</v>
      </c>
      <c r="AD91" s="97" t="s">
        <v>30</v>
      </c>
      <c r="AE91" s="97" t="s">
        <v>40</v>
      </c>
    </row>
    <row r="92" spans="1:31" s="105" customFormat="1" ht="14.25" customHeight="1" x14ac:dyDescent="0.25">
      <c r="A92" s="171" t="s">
        <v>307</v>
      </c>
      <c r="B92" s="106" t="s">
        <v>308</v>
      </c>
      <c r="C92" s="112"/>
      <c r="D92" s="257" t="s">
        <v>11</v>
      </c>
      <c r="E92" s="100"/>
      <c r="F92" s="97" t="s">
        <v>30</v>
      </c>
      <c r="G92" s="97" t="s">
        <v>30</v>
      </c>
      <c r="H92" s="96" t="s">
        <v>30</v>
      </c>
      <c r="I92" s="97" t="s">
        <v>30</v>
      </c>
      <c r="J92" s="97" t="s">
        <v>30</v>
      </c>
      <c r="K92" s="97" t="s">
        <v>30</v>
      </c>
      <c r="L92" s="97" t="s">
        <v>30</v>
      </c>
      <c r="M92" s="97" t="s">
        <v>30</v>
      </c>
      <c r="N92" s="97" t="s">
        <v>30</v>
      </c>
      <c r="O92" s="97" t="s">
        <v>30</v>
      </c>
      <c r="P92" s="97" t="s">
        <v>30</v>
      </c>
      <c r="Q92" s="97" t="s">
        <v>30</v>
      </c>
      <c r="R92" s="109" t="s">
        <v>30</v>
      </c>
      <c r="S92" s="98" t="s">
        <v>30</v>
      </c>
      <c r="T92" s="97" t="s">
        <v>30</v>
      </c>
      <c r="U92" s="97" t="s">
        <v>30</v>
      </c>
      <c r="V92" s="97" t="s">
        <v>30</v>
      </c>
      <c r="W92" s="97" t="s">
        <v>30</v>
      </c>
      <c r="X92" s="97" t="s">
        <v>30</v>
      </c>
      <c r="Y92" s="97" t="s">
        <v>30</v>
      </c>
      <c r="Z92" s="97" t="s">
        <v>30</v>
      </c>
      <c r="AA92" s="97" t="s">
        <v>30</v>
      </c>
      <c r="AB92" s="97" t="s">
        <v>30</v>
      </c>
      <c r="AC92" s="97" t="s">
        <v>30</v>
      </c>
      <c r="AD92" s="97" t="s">
        <v>30</v>
      </c>
      <c r="AE92" s="97" t="s">
        <v>40</v>
      </c>
    </row>
    <row r="93" spans="1:31" s="105" customFormat="1" ht="14.25" customHeight="1" x14ac:dyDescent="0.25">
      <c r="A93" s="171" t="s">
        <v>529</v>
      </c>
      <c r="B93" s="106" t="s">
        <v>530</v>
      </c>
      <c r="C93" s="112"/>
      <c r="D93" s="257" t="s">
        <v>235</v>
      </c>
      <c r="E93" s="100"/>
      <c r="F93" s="97" t="s">
        <v>30</v>
      </c>
      <c r="G93" s="97" t="s">
        <v>30</v>
      </c>
      <c r="H93" s="96" t="s">
        <v>30</v>
      </c>
      <c r="I93" s="97" t="s">
        <v>30</v>
      </c>
      <c r="J93" s="97" t="s">
        <v>30</v>
      </c>
      <c r="K93" s="97" t="s">
        <v>30</v>
      </c>
      <c r="L93" s="97" t="s">
        <v>30</v>
      </c>
      <c r="M93" s="97" t="s">
        <v>30</v>
      </c>
      <c r="N93" s="97" t="s">
        <v>30</v>
      </c>
      <c r="O93" s="97" t="s">
        <v>30</v>
      </c>
      <c r="P93" s="97" t="s">
        <v>30</v>
      </c>
      <c r="Q93" s="97" t="s">
        <v>30</v>
      </c>
      <c r="R93" s="109" t="s">
        <v>30</v>
      </c>
      <c r="S93" s="98" t="s">
        <v>30</v>
      </c>
      <c r="T93" s="97" t="s">
        <v>30</v>
      </c>
      <c r="U93" s="97" t="s">
        <v>30</v>
      </c>
      <c r="V93" s="97" t="s">
        <v>30</v>
      </c>
      <c r="W93" s="97" t="s">
        <v>30</v>
      </c>
      <c r="X93" s="97" t="s">
        <v>30</v>
      </c>
      <c r="Y93" s="97" t="s">
        <v>30</v>
      </c>
      <c r="Z93" s="97" t="s">
        <v>30</v>
      </c>
      <c r="AA93" s="97" t="s">
        <v>30</v>
      </c>
      <c r="AB93" s="97" t="s">
        <v>30</v>
      </c>
      <c r="AC93" s="97" t="s">
        <v>30</v>
      </c>
      <c r="AD93" s="97" t="s">
        <v>30</v>
      </c>
      <c r="AE93" s="97" t="s">
        <v>30</v>
      </c>
    </row>
    <row r="94" spans="1:31" s="105" customFormat="1" ht="14.25" customHeight="1" x14ac:dyDescent="0.25">
      <c r="A94" s="171" t="s">
        <v>366</v>
      </c>
      <c r="B94" s="106" t="s">
        <v>367</v>
      </c>
      <c r="C94" s="112"/>
      <c r="D94" s="257" t="s">
        <v>235</v>
      </c>
      <c r="E94" s="100"/>
      <c r="F94" s="97" t="s">
        <v>30</v>
      </c>
      <c r="G94" s="97" t="s">
        <v>30</v>
      </c>
      <c r="H94" s="96" t="s">
        <v>30</v>
      </c>
      <c r="I94" s="97" t="s">
        <v>30</v>
      </c>
      <c r="J94" s="97" t="s">
        <v>30</v>
      </c>
      <c r="K94" s="97" t="s">
        <v>25</v>
      </c>
      <c r="L94" s="97" t="s">
        <v>30</v>
      </c>
      <c r="M94" s="97" t="s">
        <v>25</v>
      </c>
      <c r="N94" s="97" t="s">
        <v>30</v>
      </c>
      <c r="O94" s="97" t="s">
        <v>30</v>
      </c>
      <c r="P94" s="97" t="s">
        <v>30</v>
      </c>
      <c r="Q94" s="97" t="s">
        <v>30</v>
      </c>
      <c r="R94" s="109" t="s">
        <v>30</v>
      </c>
      <c r="S94" s="98" t="s">
        <v>30</v>
      </c>
      <c r="T94" s="97" t="s">
        <v>30</v>
      </c>
      <c r="U94" s="97" t="s">
        <v>30</v>
      </c>
      <c r="V94" s="97" t="s">
        <v>30</v>
      </c>
      <c r="W94" s="97" t="s">
        <v>25</v>
      </c>
      <c r="X94" s="97" t="s">
        <v>30</v>
      </c>
      <c r="Y94" s="97" t="s">
        <v>25</v>
      </c>
      <c r="Z94" s="97" t="s">
        <v>30</v>
      </c>
      <c r="AA94" s="97" t="s">
        <v>30</v>
      </c>
      <c r="AB94" s="97" t="s">
        <v>30</v>
      </c>
      <c r="AC94" s="97" t="s">
        <v>30</v>
      </c>
      <c r="AD94" s="97" t="s">
        <v>30</v>
      </c>
      <c r="AE94" s="97" t="s">
        <v>30</v>
      </c>
    </row>
    <row r="95" spans="1:31" s="105" customFormat="1" ht="14.25" customHeight="1" x14ac:dyDescent="0.25">
      <c r="A95" s="171" t="s">
        <v>368</v>
      </c>
      <c r="B95" s="106" t="s">
        <v>289</v>
      </c>
      <c r="C95" s="112"/>
      <c r="D95" s="257" t="s">
        <v>11</v>
      </c>
      <c r="E95" s="100"/>
      <c r="F95" s="97" t="s">
        <v>30</v>
      </c>
      <c r="G95" s="97" t="s">
        <v>30</v>
      </c>
      <c r="H95" s="96" t="s">
        <v>30</v>
      </c>
      <c r="I95" s="97" t="s">
        <v>30</v>
      </c>
      <c r="J95" s="97" t="s">
        <v>30</v>
      </c>
      <c r="K95" s="97" t="s">
        <v>25</v>
      </c>
      <c r="L95" s="97" t="s">
        <v>30</v>
      </c>
      <c r="M95" s="97" t="s">
        <v>30</v>
      </c>
      <c r="N95" s="97" t="s">
        <v>30</v>
      </c>
      <c r="O95" s="97" t="s">
        <v>30</v>
      </c>
      <c r="P95" s="97" t="s">
        <v>30</v>
      </c>
      <c r="Q95" s="97" t="s">
        <v>30</v>
      </c>
      <c r="R95" s="109" t="s">
        <v>30</v>
      </c>
      <c r="S95" s="98" t="s">
        <v>30</v>
      </c>
      <c r="T95" s="97" t="s">
        <v>30</v>
      </c>
      <c r="U95" s="97" t="s">
        <v>30</v>
      </c>
      <c r="V95" s="97" t="s">
        <v>30</v>
      </c>
      <c r="W95" s="97" t="s">
        <v>40</v>
      </c>
      <c r="X95" s="97" t="s">
        <v>30</v>
      </c>
      <c r="Y95" s="97" t="s">
        <v>30</v>
      </c>
      <c r="Z95" s="97" t="s">
        <v>30</v>
      </c>
      <c r="AA95" s="97" t="s">
        <v>30</v>
      </c>
      <c r="AB95" s="97" t="s">
        <v>30</v>
      </c>
      <c r="AC95" s="97" t="s">
        <v>30</v>
      </c>
      <c r="AD95" s="97" t="s">
        <v>30</v>
      </c>
      <c r="AE95" s="97" t="s">
        <v>30</v>
      </c>
    </row>
    <row r="96" spans="1:31" s="105" customFormat="1" ht="14.25" customHeight="1" x14ac:dyDescent="0.25">
      <c r="A96" s="171" t="s">
        <v>369</v>
      </c>
      <c r="B96" s="106" t="s">
        <v>370</v>
      </c>
      <c r="C96" s="112"/>
      <c r="D96" s="257" t="s">
        <v>11</v>
      </c>
      <c r="E96" s="100"/>
      <c r="F96" s="97" t="s">
        <v>30</v>
      </c>
      <c r="G96" s="97" t="s">
        <v>30</v>
      </c>
      <c r="H96" s="96" t="s">
        <v>30</v>
      </c>
      <c r="I96" s="97" t="s">
        <v>30</v>
      </c>
      <c r="J96" s="97" t="s">
        <v>30</v>
      </c>
      <c r="K96" s="97" t="s">
        <v>30</v>
      </c>
      <c r="L96" s="97" t="s">
        <v>30</v>
      </c>
      <c r="M96" s="97" t="s">
        <v>30</v>
      </c>
      <c r="N96" s="97" t="s">
        <v>30</v>
      </c>
      <c r="O96" s="97" t="s">
        <v>30</v>
      </c>
      <c r="P96" s="97" t="s">
        <v>30</v>
      </c>
      <c r="Q96" s="97" t="s">
        <v>30</v>
      </c>
      <c r="R96" s="109" t="s">
        <v>30</v>
      </c>
      <c r="S96" s="98" t="s">
        <v>30</v>
      </c>
      <c r="T96" s="97" t="s">
        <v>30</v>
      </c>
      <c r="U96" s="97" t="s">
        <v>30</v>
      </c>
      <c r="V96" s="97" t="s">
        <v>30</v>
      </c>
      <c r="W96" s="97" t="s">
        <v>30</v>
      </c>
      <c r="X96" s="97" t="s">
        <v>30</v>
      </c>
      <c r="Y96" s="97" t="s">
        <v>30</v>
      </c>
      <c r="Z96" s="97" t="s">
        <v>30</v>
      </c>
      <c r="AA96" s="97" t="s">
        <v>30</v>
      </c>
      <c r="AB96" s="97" t="s">
        <v>30</v>
      </c>
      <c r="AC96" s="97" t="s">
        <v>30</v>
      </c>
      <c r="AD96" s="97" t="s">
        <v>30</v>
      </c>
      <c r="AE96" s="97" t="s">
        <v>30</v>
      </c>
    </row>
    <row r="97" spans="1:31" s="105" customFormat="1" ht="14.25" customHeight="1" x14ac:dyDescent="0.25">
      <c r="A97" s="171" t="s">
        <v>371</v>
      </c>
      <c r="B97" s="106" t="s">
        <v>372</v>
      </c>
      <c r="C97" s="112"/>
      <c r="D97" s="257" t="s">
        <v>235</v>
      </c>
      <c r="E97" s="100"/>
      <c r="F97" s="97" t="s">
        <v>30</v>
      </c>
      <c r="G97" s="97" t="s">
        <v>30</v>
      </c>
      <c r="H97" s="96" t="s">
        <v>30</v>
      </c>
      <c r="I97" s="97" t="s">
        <v>30</v>
      </c>
      <c r="J97" s="97" t="s">
        <v>30</v>
      </c>
      <c r="K97" s="97" t="s">
        <v>30</v>
      </c>
      <c r="L97" s="97" t="s">
        <v>30</v>
      </c>
      <c r="M97" s="97" t="s">
        <v>30</v>
      </c>
      <c r="N97" s="97" t="s">
        <v>30</v>
      </c>
      <c r="O97" s="97" t="s">
        <v>30</v>
      </c>
      <c r="P97" s="97" t="s">
        <v>30</v>
      </c>
      <c r="Q97" s="97" t="s">
        <v>30</v>
      </c>
      <c r="R97" s="109" t="s">
        <v>30</v>
      </c>
      <c r="S97" s="98" t="s">
        <v>30</v>
      </c>
      <c r="T97" s="97" t="s">
        <v>30</v>
      </c>
      <c r="U97" s="97" t="s">
        <v>30</v>
      </c>
      <c r="V97" s="97" t="s">
        <v>30</v>
      </c>
      <c r="W97" s="97" t="s">
        <v>30</v>
      </c>
      <c r="X97" s="97" t="s">
        <v>30</v>
      </c>
      <c r="Y97" s="97" t="s">
        <v>30</v>
      </c>
      <c r="Z97" s="97" t="s">
        <v>30</v>
      </c>
      <c r="AA97" s="97" t="s">
        <v>30</v>
      </c>
      <c r="AB97" s="97" t="s">
        <v>30</v>
      </c>
      <c r="AC97" s="97" t="s">
        <v>30</v>
      </c>
      <c r="AD97" s="97" t="s">
        <v>30</v>
      </c>
      <c r="AE97" s="97" t="s">
        <v>30</v>
      </c>
    </row>
    <row r="98" spans="1:31" s="105" customFormat="1" ht="28.5" customHeight="1" x14ac:dyDescent="0.25">
      <c r="A98" s="172" t="s">
        <v>253</v>
      </c>
      <c r="B98" s="107" t="s">
        <v>266</v>
      </c>
      <c r="C98" s="113"/>
      <c r="D98" s="257" t="s">
        <v>235</v>
      </c>
      <c r="E98" s="95"/>
      <c r="F98" s="97" t="s">
        <v>30</v>
      </c>
      <c r="G98" s="97" t="s">
        <v>30</v>
      </c>
      <c r="H98" s="96" t="s">
        <v>30</v>
      </c>
      <c r="I98" s="97" t="s">
        <v>30</v>
      </c>
      <c r="J98" s="97" t="s">
        <v>30</v>
      </c>
      <c r="K98" s="97" t="s">
        <v>30</v>
      </c>
      <c r="L98" s="97" t="s">
        <v>30</v>
      </c>
      <c r="M98" s="97" t="s">
        <v>30</v>
      </c>
      <c r="N98" s="97" t="s">
        <v>30</v>
      </c>
      <c r="O98" s="97" t="s">
        <v>30</v>
      </c>
      <c r="P98" s="97" t="s">
        <v>30</v>
      </c>
      <c r="Q98" s="97" t="s">
        <v>30</v>
      </c>
      <c r="R98" s="109" t="s">
        <v>30</v>
      </c>
      <c r="S98" s="98" t="s">
        <v>30</v>
      </c>
      <c r="T98" s="97" t="s">
        <v>30</v>
      </c>
      <c r="U98" s="97" t="s">
        <v>30</v>
      </c>
      <c r="V98" s="97" t="s">
        <v>30</v>
      </c>
      <c r="W98" s="97" t="s">
        <v>30</v>
      </c>
      <c r="X98" s="97" t="s">
        <v>30</v>
      </c>
      <c r="Y98" s="97" t="s">
        <v>30</v>
      </c>
      <c r="Z98" s="97" t="s">
        <v>30</v>
      </c>
      <c r="AA98" s="97" t="s">
        <v>30</v>
      </c>
      <c r="AB98" s="97" t="s">
        <v>30</v>
      </c>
      <c r="AC98" s="97" t="s">
        <v>30</v>
      </c>
      <c r="AD98" s="97" t="s">
        <v>30</v>
      </c>
      <c r="AE98" s="97" t="s">
        <v>30</v>
      </c>
    </row>
    <row r="99" spans="1:31" s="105" customFormat="1" ht="14.25" customHeight="1" x14ac:dyDescent="0.25">
      <c r="A99" s="171" t="s">
        <v>127</v>
      </c>
      <c r="B99" s="106" t="s">
        <v>128</v>
      </c>
      <c r="C99" s="112" t="s">
        <v>129</v>
      </c>
      <c r="D99" s="258" t="s">
        <v>248</v>
      </c>
      <c r="E99" s="95" t="s">
        <v>90</v>
      </c>
      <c r="F99" s="97" t="s">
        <v>25</v>
      </c>
      <c r="G99" s="97" t="s">
        <v>30</v>
      </c>
      <c r="H99" s="96" t="s">
        <v>30</v>
      </c>
      <c r="I99" s="97" t="s">
        <v>30</v>
      </c>
      <c r="J99" s="97" t="s">
        <v>30</v>
      </c>
      <c r="K99" s="97" t="s">
        <v>25</v>
      </c>
      <c r="L99" s="97" t="s">
        <v>30</v>
      </c>
      <c r="M99" s="97" t="s">
        <v>25</v>
      </c>
      <c r="N99" s="97" t="s">
        <v>30</v>
      </c>
      <c r="O99" s="97" t="s">
        <v>30</v>
      </c>
      <c r="P99" s="97" t="s">
        <v>30</v>
      </c>
      <c r="Q99" s="97" t="s">
        <v>30</v>
      </c>
      <c r="R99" s="109" t="s">
        <v>30</v>
      </c>
      <c r="S99" s="98" t="s">
        <v>30</v>
      </c>
      <c r="T99" s="97" t="s">
        <v>30</v>
      </c>
      <c r="U99" s="97" t="s">
        <v>30</v>
      </c>
      <c r="V99" s="97" t="s">
        <v>30</v>
      </c>
      <c r="W99" s="97" t="s">
        <v>30</v>
      </c>
      <c r="X99" s="97" t="s">
        <v>30</v>
      </c>
      <c r="Y99" s="97" t="s">
        <v>30</v>
      </c>
      <c r="Z99" s="97" t="s">
        <v>30</v>
      </c>
      <c r="AA99" s="97" t="s">
        <v>30</v>
      </c>
      <c r="AB99" s="97" t="s">
        <v>30</v>
      </c>
      <c r="AC99" s="97" t="s">
        <v>30</v>
      </c>
      <c r="AD99" s="97" t="s">
        <v>30</v>
      </c>
      <c r="AE99" s="97" t="s">
        <v>30</v>
      </c>
    </row>
    <row r="100" spans="1:31" s="105" customFormat="1" ht="28.5" customHeight="1" x14ac:dyDescent="0.25">
      <c r="A100" s="172" t="s">
        <v>261</v>
      </c>
      <c r="B100" s="107" t="s">
        <v>274</v>
      </c>
      <c r="C100" s="113"/>
      <c r="D100" s="257" t="s">
        <v>235</v>
      </c>
      <c r="E100" s="95"/>
      <c r="F100" s="97" t="s">
        <v>30</v>
      </c>
      <c r="G100" s="97" t="s">
        <v>30</v>
      </c>
      <c r="H100" s="96" t="s">
        <v>30</v>
      </c>
      <c r="I100" s="97" t="s">
        <v>30</v>
      </c>
      <c r="J100" s="97" t="s">
        <v>30</v>
      </c>
      <c r="K100" s="97" t="s">
        <v>30</v>
      </c>
      <c r="L100" s="97" t="s">
        <v>30</v>
      </c>
      <c r="M100" s="97" t="s">
        <v>30</v>
      </c>
      <c r="N100" s="97" t="s">
        <v>30</v>
      </c>
      <c r="O100" s="97" t="s">
        <v>30</v>
      </c>
      <c r="P100" s="97" t="s">
        <v>30</v>
      </c>
      <c r="Q100" s="97" t="s">
        <v>30</v>
      </c>
      <c r="R100" s="109" t="s">
        <v>30</v>
      </c>
      <c r="S100" s="98" t="s">
        <v>30</v>
      </c>
      <c r="T100" s="97" t="s">
        <v>30</v>
      </c>
      <c r="U100" s="97" t="s">
        <v>30</v>
      </c>
      <c r="V100" s="97" t="s">
        <v>30</v>
      </c>
      <c r="W100" s="97" t="s">
        <v>30</v>
      </c>
      <c r="X100" s="97" t="s">
        <v>30</v>
      </c>
      <c r="Y100" s="97" t="s">
        <v>30</v>
      </c>
      <c r="Z100" s="97" t="s">
        <v>30</v>
      </c>
      <c r="AA100" s="97" t="s">
        <v>30</v>
      </c>
      <c r="AB100" s="97" t="s">
        <v>30</v>
      </c>
      <c r="AC100" s="97" t="s">
        <v>30</v>
      </c>
      <c r="AD100" s="97" t="s">
        <v>30</v>
      </c>
      <c r="AE100" s="97" t="s">
        <v>30</v>
      </c>
    </row>
    <row r="101" spans="1:31" s="105" customFormat="1" ht="28.5" customHeight="1" x14ac:dyDescent="0.25">
      <c r="A101" s="172" t="s">
        <v>254</v>
      </c>
      <c r="B101" s="107" t="s">
        <v>267</v>
      </c>
      <c r="C101" s="113"/>
      <c r="D101" s="257" t="s">
        <v>235</v>
      </c>
      <c r="E101" s="95"/>
      <c r="F101" s="97" t="s">
        <v>30</v>
      </c>
      <c r="G101" s="97" t="s">
        <v>30</v>
      </c>
      <c r="H101" s="96" t="s">
        <v>30</v>
      </c>
      <c r="I101" s="97" t="s">
        <v>30</v>
      </c>
      <c r="J101" s="97" t="s">
        <v>30</v>
      </c>
      <c r="K101" s="97" t="s">
        <v>30</v>
      </c>
      <c r="L101" s="97" t="s">
        <v>30</v>
      </c>
      <c r="M101" s="97" t="s">
        <v>30</v>
      </c>
      <c r="N101" s="97" t="s">
        <v>30</v>
      </c>
      <c r="O101" s="97" t="s">
        <v>30</v>
      </c>
      <c r="P101" s="97" t="s">
        <v>30</v>
      </c>
      <c r="Q101" s="97" t="s">
        <v>30</v>
      </c>
      <c r="R101" s="109" t="s">
        <v>30</v>
      </c>
      <c r="S101" s="98" t="s">
        <v>30</v>
      </c>
      <c r="T101" s="97" t="s">
        <v>30</v>
      </c>
      <c r="U101" s="97" t="s">
        <v>30</v>
      </c>
      <c r="V101" s="97" t="s">
        <v>30</v>
      </c>
      <c r="W101" s="97" t="s">
        <v>30</v>
      </c>
      <c r="X101" s="97" t="s">
        <v>30</v>
      </c>
      <c r="Y101" s="97" t="s">
        <v>30</v>
      </c>
      <c r="Z101" s="97" t="s">
        <v>30</v>
      </c>
      <c r="AA101" s="97" t="s">
        <v>30</v>
      </c>
      <c r="AB101" s="97" t="s">
        <v>30</v>
      </c>
      <c r="AC101" s="97" t="s">
        <v>30</v>
      </c>
      <c r="AD101" s="97" t="s">
        <v>30</v>
      </c>
      <c r="AE101" s="97" t="s">
        <v>30</v>
      </c>
    </row>
    <row r="102" spans="1:31" s="105" customFormat="1" ht="14.25" customHeight="1" x14ac:dyDescent="0.25">
      <c r="A102" s="171" t="s">
        <v>130</v>
      </c>
      <c r="B102" s="106" t="s">
        <v>373</v>
      </c>
      <c r="C102" s="112" t="s">
        <v>131</v>
      </c>
      <c r="D102" s="257" t="s">
        <v>235</v>
      </c>
      <c r="E102" s="95" t="s">
        <v>132</v>
      </c>
      <c r="F102" s="97" t="s">
        <v>30</v>
      </c>
      <c r="G102" s="97" t="s">
        <v>30</v>
      </c>
      <c r="H102" s="96" t="s">
        <v>30</v>
      </c>
      <c r="I102" s="97" t="s">
        <v>30</v>
      </c>
      <c r="J102" s="97" t="s">
        <v>30</v>
      </c>
      <c r="K102" s="97" t="s">
        <v>25</v>
      </c>
      <c r="L102" s="97" t="s">
        <v>30</v>
      </c>
      <c r="M102" s="97" t="s">
        <v>30</v>
      </c>
      <c r="N102" s="97" t="s">
        <v>30</v>
      </c>
      <c r="O102" s="97" t="s">
        <v>25</v>
      </c>
      <c r="P102" s="97" t="s">
        <v>30</v>
      </c>
      <c r="Q102" s="97" t="s">
        <v>30</v>
      </c>
      <c r="R102" s="109" t="s">
        <v>30</v>
      </c>
      <c r="S102" s="98" t="s">
        <v>30</v>
      </c>
      <c r="T102" s="97" t="s">
        <v>30</v>
      </c>
      <c r="U102" s="97" t="s">
        <v>30</v>
      </c>
      <c r="V102" s="97" t="s">
        <v>30</v>
      </c>
      <c r="W102" s="97" t="s">
        <v>25</v>
      </c>
      <c r="X102" s="97" t="s">
        <v>30</v>
      </c>
      <c r="Y102" s="97" t="s">
        <v>30</v>
      </c>
      <c r="Z102" s="97" t="s">
        <v>30</v>
      </c>
      <c r="AA102" s="97" t="s">
        <v>30</v>
      </c>
      <c r="AB102" s="97" t="s">
        <v>30</v>
      </c>
      <c r="AC102" s="97" t="s">
        <v>30</v>
      </c>
      <c r="AD102" s="97" t="s">
        <v>30</v>
      </c>
      <c r="AE102" s="97" t="s">
        <v>30</v>
      </c>
    </row>
    <row r="103" spans="1:31" s="105" customFormat="1" ht="15" customHeight="1" x14ac:dyDescent="0.25">
      <c r="A103" s="172" t="s">
        <v>262</v>
      </c>
      <c r="B103" s="107" t="s">
        <v>275</v>
      </c>
      <c r="C103" s="113"/>
      <c r="D103" s="257" t="s">
        <v>235</v>
      </c>
      <c r="E103" s="95"/>
      <c r="F103" s="97" t="s">
        <v>30</v>
      </c>
      <c r="G103" s="97" t="s">
        <v>30</v>
      </c>
      <c r="H103" s="96" t="s">
        <v>30</v>
      </c>
      <c r="I103" s="97" t="s">
        <v>30</v>
      </c>
      <c r="J103" s="97" t="s">
        <v>30</v>
      </c>
      <c r="K103" s="97" t="s">
        <v>30</v>
      </c>
      <c r="L103" s="97" t="s">
        <v>30</v>
      </c>
      <c r="M103" s="97" t="s">
        <v>30</v>
      </c>
      <c r="N103" s="97" t="s">
        <v>30</v>
      </c>
      <c r="O103" s="97" t="s">
        <v>30</v>
      </c>
      <c r="P103" s="97" t="s">
        <v>30</v>
      </c>
      <c r="Q103" s="97" t="s">
        <v>30</v>
      </c>
      <c r="R103" s="109" t="s">
        <v>30</v>
      </c>
      <c r="S103" s="98" t="s">
        <v>30</v>
      </c>
      <c r="T103" s="97" t="s">
        <v>30</v>
      </c>
      <c r="U103" s="97" t="s">
        <v>30</v>
      </c>
      <c r="V103" s="97" t="s">
        <v>30</v>
      </c>
      <c r="W103" s="97" t="s">
        <v>30</v>
      </c>
      <c r="X103" s="97" t="s">
        <v>30</v>
      </c>
      <c r="Y103" s="97" t="s">
        <v>30</v>
      </c>
      <c r="Z103" s="97" t="s">
        <v>30</v>
      </c>
      <c r="AA103" s="97" t="s">
        <v>30</v>
      </c>
      <c r="AB103" s="97" t="s">
        <v>30</v>
      </c>
      <c r="AC103" s="97" t="s">
        <v>30</v>
      </c>
      <c r="AD103" s="97" t="s">
        <v>30</v>
      </c>
      <c r="AE103" s="97" t="s">
        <v>30</v>
      </c>
    </row>
    <row r="104" spans="1:31" s="105" customFormat="1" ht="28.5" customHeight="1" x14ac:dyDescent="0.25">
      <c r="A104" s="172" t="s">
        <v>263</v>
      </c>
      <c r="B104" s="107" t="s">
        <v>276</v>
      </c>
      <c r="C104" s="113"/>
      <c r="D104" s="257" t="s">
        <v>235</v>
      </c>
      <c r="E104" s="95"/>
      <c r="F104" s="97" t="s">
        <v>30</v>
      </c>
      <c r="G104" s="97" t="s">
        <v>30</v>
      </c>
      <c r="H104" s="96" t="s">
        <v>30</v>
      </c>
      <c r="I104" s="97" t="s">
        <v>30</v>
      </c>
      <c r="J104" s="97" t="s">
        <v>30</v>
      </c>
      <c r="K104" s="97" t="s">
        <v>30</v>
      </c>
      <c r="L104" s="97" t="s">
        <v>30</v>
      </c>
      <c r="M104" s="97" t="s">
        <v>30</v>
      </c>
      <c r="N104" s="97" t="s">
        <v>30</v>
      </c>
      <c r="O104" s="97" t="s">
        <v>30</v>
      </c>
      <c r="P104" s="97" t="s">
        <v>30</v>
      </c>
      <c r="Q104" s="97" t="s">
        <v>30</v>
      </c>
      <c r="R104" s="109" t="s">
        <v>30</v>
      </c>
      <c r="S104" s="98" t="s">
        <v>30</v>
      </c>
      <c r="T104" s="97" t="s">
        <v>30</v>
      </c>
      <c r="U104" s="97" t="s">
        <v>30</v>
      </c>
      <c r="V104" s="97" t="s">
        <v>30</v>
      </c>
      <c r="W104" s="97" t="s">
        <v>30</v>
      </c>
      <c r="X104" s="97" t="s">
        <v>30</v>
      </c>
      <c r="Y104" s="97" t="s">
        <v>30</v>
      </c>
      <c r="Z104" s="97" t="s">
        <v>30</v>
      </c>
      <c r="AA104" s="97" t="s">
        <v>30</v>
      </c>
      <c r="AB104" s="97" t="s">
        <v>30</v>
      </c>
      <c r="AC104" s="97" t="s">
        <v>30</v>
      </c>
      <c r="AD104" s="97" t="s">
        <v>30</v>
      </c>
      <c r="AE104" s="97" t="s">
        <v>30</v>
      </c>
    </row>
    <row r="105" spans="1:31" s="105" customFormat="1" ht="14.25" customHeight="1" x14ac:dyDescent="0.25">
      <c r="A105" s="171" t="s">
        <v>151</v>
      </c>
      <c r="B105" s="106" t="s">
        <v>374</v>
      </c>
      <c r="C105" s="113" t="s">
        <v>30</v>
      </c>
      <c r="D105" s="257" t="s">
        <v>11</v>
      </c>
      <c r="E105" s="100" t="s">
        <v>135</v>
      </c>
      <c r="F105" s="97" t="s">
        <v>30</v>
      </c>
      <c r="G105" s="97" t="s">
        <v>30</v>
      </c>
      <c r="H105" s="96" t="s">
        <v>30</v>
      </c>
      <c r="I105" s="97" t="s">
        <v>30</v>
      </c>
      <c r="J105" s="97" t="s">
        <v>30</v>
      </c>
      <c r="K105" s="97" t="s">
        <v>30</v>
      </c>
      <c r="L105" s="97" t="s">
        <v>30</v>
      </c>
      <c r="M105" s="97" t="s">
        <v>25</v>
      </c>
      <c r="N105" s="97" t="s">
        <v>30</v>
      </c>
      <c r="O105" s="97" t="s">
        <v>30</v>
      </c>
      <c r="P105" s="97" t="s">
        <v>30</v>
      </c>
      <c r="Q105" s="97" t="s">
        <v>30</v>
      </c>
      <c r="R105" s="109" t="s">
        <v>30</v>
      </c>
      <c r="S105" s="98" t="s">
        <v>30</v>
      </c>
      <c r="T105" s="97" t="s">
        <v>30</v>
      </c>
      <c r="U105" s="97" t="s">
        <v>30</v>
      </c>
      <c r="V105" s="97" t="s">
        <v>30</v>
      </c>
      <c r="W105" s="97" t="s">
        <v>30</v>
      </c>
      <c r="X105" s="97" t="s">
        <v>30</v>
      </c>
      <c r="Y105" s="97" t="s">
        <v>40</v>
      </c>
      <c r="Z105" s="97" t="s">
        <v>30</v>
      </c>
      <c r="AA105" s="97" t="s">
        <v>30</v>
      </c>
      <c r="AB105" s="97" t="s">
        <v>30</v>
      </c>
      <c r="AC105" s="97" t="s">
        <v>30</v>
      </c>
      <c r="AD105" s="97" t="s">
        <v>30</v>
      </c>
      <c r="AE105" s="97" t="s">
        <v>30</v>
      </c>
    </row>
    <row r="106" spans="1:31" s="105" customFormat="1" ht="14.25" customHeight="1" x14ac:dyDescent="0.25">
      <c r="A106" s="171" t="s">
        <v>136</v>
      </c>
      <c r="B106" s="106" t="s">
        <v>137</v>
      </c>
      <c r="C106" s="112" t="s">
        <v>30</v>
      </c>
      <c r="D106" s="257" t="s">
        <v>10</v>
      </c>
      <c r="E106" s="95" t="s">
        <v>135</v>
      </c>
      <c r="F106" s="97" t="s">
        <v>30</v>
      </c>
      <c r="G106" s="97" t="s">
        <v>30</v>
      </c>
      <c r="H106" s="96" t="s">
        <v>30</v>
      </c>
      <c r="I106" s="97" t="s">
        <v>30</v>
      </c>
      <c r="J106" s="97" t="s">
        <v>30</v>
      </c>
      <c r="K106" s="97" t="s">
        <v>25</v>
      </c>
      <c r="L106" s="97" t="s">
        <v>30</v>
      </c>
      <c r="M106" s="97" t="s">
        <v>30</v>
      </c>
      <c r="N106" s="97" t="s">
        <v>30</v>
      </c>
      <c r="O106" s="97" t="s">
        <v>30</v>
      </c>
      <c r="P106" s="97" t="s">
        <v>30</v>
      </c>
      <c r="Q106" s="97" t="s">
        <v>30</v>
      </c>
      <c r="R106" s="109" t="s">
        <v>30</v>
      </c>
      <c r="S106" s="98" t="s">
        <v>30</v>
      </c>
      <c r="T106" s="97" t="s">
        <v>30</v>
      </c>
      <c r="U106" s="97" t="s">
        <v>30</v>
      </c>
      <c r="V106" s="97" t="s">
        <v>30</v>
      </c>
      <c r="W106" s="97" t="s">
        <v>30</v>
      </c>
      <c r="X106" s="97" t="s">
        <v>30</v>
      </c>
      <c r="Y106" s="97" t="s">
        <v>30</v>
      </c>
      <c r="Z106" s="97" t="s">
        <v>30</v>
      </c>
      <c r="AA106" s="97" t="s">
        <v>30</v>
      </c>
      <c r="AB106" s="97" t="s">
        <v>30</v>
      </c>
      <c r="AC106" s="97" t="s">
        <v>30</v>
      </c>
      <c r="AD106" s="97" t="s">
        <v>30</v>
      </c>
      <c r="AE106" s="97" t="s">
        <v>30</v>
      </c>
    </row>
    <row r="107" spans="1:31" s="105" customFormat="1" ht="14.25" customHeight="1" x14ac:dyDescent="0.25">
      <c r="A107" s="172" t="s">
        <v>147</v>
      </c>
      <c r="B107" s="107" t="s">
        <v>287</v>
      </c>
      <c r="C107" s="113" t="s">
        <v>30</v>
      </c>
      <c r="D107" s="257" t="s">
        <v>11</v>
      </c>
      <c r="E107" s="95" t="s">
        <v>90</v>
      </c>
      <c r="F107" s="97" t="s">
        <v>30</v>
      </c>
      <c r="G107" s="97" t="s">
        <v>30</v>
      </c>
      <c r="H107" s="96" t="s">
        <v>30</v>
      </c>
      <c r="I107" s="97" t="s">
        <v>30</v>
      </c>
      <c r="J107" s="97" t="s">
        <v>30</v>
      </c>
      <c r="K107" s="97" t="s">
        <v>30</v>
      </c>
      <c r="L107" s="97" t="s">
        <v>30</v>
      </c>
      <c r="M107" s="97" t="s">
        <v>30</v>
      </c>
      <c r="N107" s="97" t="s">
        <v>30</v>
      </c>
      <c r="O107" s="97" t="s">
        <v>30</v>
      </c>
      <c r="P107" s="97" t="s">
        <v>30</v>
      </c>
      <c r="Q107" s="97" t="s">
        <v>30</v>
      </c>
      <c r="R107" s="109" t="s">
        <v>30</v>
      </c>
      <c r="S107" s="98" t="s">
        <v>30</v>
      </c>
      <c r="T107" s="97" t="s">
        <v>30</v>
      </c>
      <c r="U107" s="97" t="s">
        <v>30</v>
      </c>
      <c r="V107" s="97" t="s">
        <v>30</v>
      </c>
      <c r="W107" s="97" t="s">
        <v>30</v>
      </c>
      <c r="X107" s="97" t="s">
        <v>30</v>
      </c>
      <c r="Y107" s="97" t="s">
        <v>30</v>
      </c>
      <c r="Z107" s="97" t="s">
        <v>30</v>
      </c>
      <c r="AA107" s="97" t="s">
        <v>30</v>
      </c>
      <c r="AB107" s="97" t="s">
        <v>30</v>
      </c>
      <c r="AC107" s="97" t="s">
        <v>30</v>
      </c>
      <c r="AD107" s="97" t="s">
        <v>30</v>
      </c>
      <c r="AE107" s="97" t="s">
        <v>30</v>
      </c>
    </row>
    <row r="108" spans="1:31" s="105" customFormat="1" ht="14.25" customHeight="1" x14ac:dyDescent="0.25">
      <c r="A108" s="171" t="s">
        <v>133</v>
      </c>
      <c r="B108" s="106" t="s">
        <v>375</v>
      </c>
      <c r="C108" s="112" t="s">
        <v>134</v>
      </c>
      <c r="D108" s="257" t="s">
        <v>235</v>
      </c>
      <c r="E108" s="95" t="s">
        <v>135</v>
      </c>
      <c r="F108" s="97" t="s">
        <v>30</v>
      </c>
      <c r="G108" s="97" t="s">
        <v>30</v>
      </c>
      <c r="H108" s="96" t="s">
        <v>30</v>
      </c>
      <c r="I108" s="97" t="s">
        <v>30</v>
      </c>
      <c r="J108" s="97" t="s">
        <v>30</v>
      </c>
      <c r="K108" s="97" t="s">
        <v>25</v>
      </c>
      <c r="L108" s="97" t="s">
        <v>30</v>
      </c>
      <c r="M108" s="97" t="s">
        <v>30</v>
      </c>
      <c r="N108" s="97" t="s">
        <v>30</v>
      </c>
      <c r="O108" s="97" t="s">
        <v>30</v>
      </c>
      <c r="P108" s="97" t="s">
        <v>30</v>
      </c>
      <c r="Q108" s="97" t="s">
        <v>30</v>
      </c>
      <c r="R108" s="109" t="s">
        <v>30</v>
      </c>
      <c r="S108" s="98" t="s">
        <v>30</v>
      </c>
      <c r="T108" s="97" t="s">
        <v>30</v>
      </c>
      <c r="U108" s="97" t="s">
        <v>30</v>
      </c>
      <c r="V108" s="97" t="s">
        <v>30</v>
      </c>
      <c r="W108" s="97" t="s">
        <v>40</v>
      </c>
      <c r="X108" s="97" t="s">
        <v>30</v>
      </c>
      <c r="Y108" s="97" t="s">
        <v>30</v>
      </c>
      <c r="Z108" s="97" t="s">
        <v>30</v>
      </c>
      <c r="AA108" s="97" t="s">
        <v>30</v>
      </c>
      <c r="AB108" s="97" t="s">
        <v>30</v>
      </c>
      <c r="AC108" s="97" t="s">
        <v>30</v>
      </c>
      <c r="AD108" s="97" t="s">
        <v>30</v>
      </c>
      <c r="AE108" s="97" t="s">
        <v>30</v>
      </c>
    </row>
    <row r="109" spans="1:31" s="105" customFormat="1" ht="14.25" customHeight="1" x14ac:dyDescent="0.25">
      <c r="A109" s="171" t="s">
        <v>148</v>
      </c>
      <c r="B109" s="106" t="s">
        <v>149</v>
      </c>
      <c r="C109" s="113" t="s">
        <v>150</v>
      </c>
      <c r="D109" s="257" t="s">
        <v>235</v>
      </c>
      <c r="E109" s="100" t="s">
        <v>135</v>
      </c>
      <c r="F109" s="97" t="s">
        <v>30</v>
      </c>
      <c r="G109" s="97" t="s">
        <v>30</v>
      </c>
      <c r="H109" s="96" t="s">
        <v>30</v>
      </c>
      <c r="I109" s="97" t="s">
        <v>30</v>
      </c>
      <c r="J109" s="99" t="s">
        <v>30</v>
      </c>
      <c r="K109" s="97" t="s">
        <v>30</v>
      </c>
      <c r="L109" s="97" t="s">
        <v>30</v>
      </c>
      <c r="M109" s="97" t="s">
        <v>25</v>
      </c>
      <c r="N109" s="97" t="s">
        <v>30</v>
      </c>
      <c r="O109" s="97" t="s">
        <v>30</v>
      </c>
      <c r="P109" s="97" t="s">
        <v>30</v>
      </c>
      <c r="Q109" s="97" t="s">
        <v>30</v>
      </c>
      <c r="R109" s="109" t="s">
        <v>30</v>
      </c>
      <c r="S109" s="98" t="s">
        <v>30</v>
      </c>
      <c r="T109" s="97" t="s">
        <v>30</v>
      </c>
      <c r="U109" s="97" t="s">
        <v>30</v>
      </c>
      <c r="V109" s="97" t="s">
        <v>30</v>
      </c>
      <c r="W109" s="97" t="s">
        <v>30</v>
      </c>
      <c r="X109" s="97" t="s">
        <v>30</v>
      </c>
      <c r="Y109" s="97" t="s">
        <v>25</v>
      </c>
      <c r="Z109" s="97" t="s">
        <v>30</v>
      </c>
      <c r="AA109" s="97" t="s">
        <v>30</v>
      </c>
      <c r="AB109" s="97" t="s">
        <v>30</v>
      </c>
      <c r="AC109" s="97" t="s">
        <v>30</v>
      </c>
      <c r="AD109" s="97" t="s">
        <v>30</v>
      </c>
      <c r="AE109" s="97" t="s">
        <v>30</v>
      </c>
    </row>
    <row r="110" spans="1:31" s="105" customFormat="1" ht="14.25" customHeight="1" x14ac:dyDescent="0.25">
      <c r="A110" s="172" t="s">
        <v>288</v>
      </c>
      <c r="B110" s="107" t="s">
        <v>289</v>
      </c>
      <c r="C110" s="113"/>
      <c r="D110" s="257" t="s">
        <v>11</v>
      </c>
      <c r="E110" s="100"/>
      <c r="F110" s="97" t="s">
        <v>30</v>
      </c>
      <c r="G110" s="97" t="s">
        <v>30</v>
      </c>
      <c r="H110" s="96" t="s">
        <v>30</v>
      </c>
      <c r="I110" s="97" t="s">
        <v>30</v>
      </c>
      <c r="J110" s="97" t="s">
        <v>30</v>
      </c>
      <c r="K110" s="97" t="s">
        <v>30</v>
      </c>
      <c r="L110" s="97" t="s">
        <v>30</v>
      </c>
      <c r="M110" s="97" t="s">
        <v>30</v>
      </c>
      <c r="N110" s="97" t="s">
        <v>30</v>
      </c>
      <c r="O110" s="97" t="s">
        <v>30</v>
      </c>
      <c r="P110" s="97" t="s">
        <v>30</v>
      </c>
      <c r="Q110" s="97" t="s">
        <v>30</v>
      </c>
      <c r="R110" s="109" t="s">
        <v>30</v>
      </c>
      <c r="S110" s="98" t="s">
        <v>30</v>
      </c>
      <c r="T110" s="97" t="s">
        <v>30</v>
      </c>
      <c r="U110" s="97" t="s">
        <v>30</v>
      </c>
      <c r="V110" s="97" t="s">
        <v>30</v>
      </c>
      <c r="W110" s="97" t="s">
        <v>30</v>
      </c>
      <c r="X110" s="97" t="s">
        <v>30</v>
      </c>
      <c r="Y110" s="97" t="s">
        <v>30</v>
      </c>
      <c r="Z110" s="97" t="s">
        <v>30</v>
      </c>
      <c r="AA110" s="97" t="s">
        <v>30</v>
      </c>
      <c r="AB110" s="97" t="s">
        <v>30</v>
      </c>
      <c r="AC110" s="97" t="s">
        <v>30</v>
      </c>
      <c r="AD110" s="97" t="s">
        <v>30</v>
      </c>
      <c r="AE110" s="97" t="s">
        <v>30</v>
      </c>
    </row>
    <row r="111" spans="1:31" s="105" customFormat="1" ht="14.25" customHeight="1" x14ac:dyDescent="0.25">
      <c r="A111" s="171" t="s">
        <v>138</v>
      </c>
      <c r="B111" s="106" t="s">
        <v>376</v>
      </c>
      <c r="C111" s="114" t="s">
        <v>139</v>
      </c>
      <c r="D111" s="257" t="s">
        <v>235</v>
      </c>
      <c r="E111" s="95" t="s">
        <v>140</v>
      </c>
      <c r="F111" s="97" t="s">
        <v>30</v>
      </c>
      <c r="G111" s="97" t="s">
        <v>30</v>
      </c>
      <c r="H111" s="96" t="s">
        <v>30</v>
      </c>
      <c r="I111" s="97" t="s">
        <v>30</v>
      </c>
      <c r="J111" s="97" t="s">
        <v>30</v>
      </c>
      <c r="K111" s="97" t="s">
        <v>30</v>
      </c>
      <c r="L111" s="97" t="s">
        <v>30</v>
      </c>
      <c r="M111" s="97" t="s">
        <v>25</v>
      </c>
      <c r="N111" s="97" t="s">
        <v>30</v>
      </c>
      <c r="O111" s="97" t="s">
        <v>30</v>
      </c>
      <c r="P111" s="97" t="s">
        <v>30</v>
      </c>
      <c r="Q111" s="97" t="s">
        <v>30</v>
      </c>
      <c r="R111" s="109" t="s">
        <v>30</v>
      </c>
      <c r="S111" s="98" t="s">
        <v>30</v>
      </c>
      <c r="T111" s="97" t="s">
        <v>30</v>
      </c>
      <c r="U111" s="97" t="s">
        <v>30</v>
      </c>
      <c r="V111" s="97" t="s">
        <v>30</v>
      </c>
      <c r="W111" s="97" t="s">
        <v>30</v>
      </c>
      <c r="X111" s="97" t="s">
        <v>30</v>
      </c>
      <c r="Y111" s="97" t="s">
        <v>40</v>
      </c>
      <c r="Z111" s="97" t="s">
        <v>30</v>
      </c>
      <c r="AA111" s="97" t="s">
        <v>30</v>
      </c>
      <c r="AB111" s="97" t="s">
        <v>30</v>
      </c>
      <c r="AC111" s="97" t="s">
        <v>30</v>
      </c>
      <c r="AD111" s="97" t="s">
        <v>30</v>
      </c>
      <c r="AE111" s="97" t="s">
        <v>30</v>
      </c>
    </row>
    <row r="112" spans="1:31" s="105" customFormat="1" ht="14.25" customHeight="1" x14ac:dyDescent="0.25">
      <c r="A112" s="171" t="s">
        <v>152</v>
      </c>
      <c r="B112" s="106" t="s">
        <v>153</v>
      </c>
      <c r="C112" s="113" t="s">
        <v>30</v>
      </c>
      <c r="D112" s="257" t="s">
        <v>10</v>
      </c>
      <c r="E112" s="95" t="s">
        <v>142</v>
      </c>
      <c r="F112" s="97" t="s">
        <v>30</v>
      </c>
      <c r="G112" s="97" t="s">
        <v>30</v>
      </c>
      <c r="H112" s="96" t="s">
        <v>30</v>
      </c>
      <c r="I112" s="97" t="s">
        <v>30</v>
      </c>
      <c r="J112" s="97" t="s">
        <v>30</v>
      </c>
      <c r="K112" s="97" t="s">
        <v>30</v>
      </c>
      <c r="L112" s="97" t="s">
        <v>30</v>
      </c>
      <c r="M112" s="97" t="s">
        <v>25</v>
      </c>
      <c r="N112" s="97" t="s">
        <v>30</v>
      </c>
      <c r="O112" s="97" t="s">
        <v>30</v>
      </c>
      <c r="P112" s="97" t="s">
        <v>30</v>
      </c>
      <c r="Q112" s="97" t="s">
        <v>30</v>
      </c>
      <c r="R112" s="109" t="s">
        <v>30</v>
      </c>
      <c r="S112" s="98" t="s">
        <v>30</v>
      </c>
      <c r="T112" s="97" t="s">
        <v>30</v>
      </c>
      <c r="U112" s="97" t="s">
        <v>30</v>
      </c>
      <c r="V112" s="97" t="s">
        <v>30</v>
      </c>
      <c r="W112" s="97" t="s">
        <v>30</v>
      </c>
      <c r="X112" s="97" t="s">
        <v>30</v>
      </c>
      <c r="Y112" s="97" t="s">
        <v>30</v>
      </c>
      <c r="Z112" s="97" t="s">
        <v>30</v>
      </c>
      <c r="AA112" s="97" t="s">
        <v>30</v>
      </c>
      <c r="AB112" s="97" t="s">
        <v>30</v>
      </c>
      <c r="AC112" s="97" t="s">
        <v>30</v>
      </c>
      <c r="AD112" s="97" t="s">
        <v>30</v>
      </c>
      <c r="AE112" s="97" t="s">
        <v>30</v>
      </c>
    </row>
    <row r="113" spans="1:31" s="105" customFormat="1" ht="15" customHeight="1" x14ac:dyDescent="0.25">
      <c r="A113" s="171" t="s">
        <v>141</v>
      </c>
      <c r="B113" s="106" t="s">
        <v>377</v>
      </c>
      <c r="C113" s="114" t="s">
        <v>139</v>
      </c>
      <c r="D113" s="257" t="s">
        <v>11</v>
      </c>
      <c r="E113" s="95" t="s">
        <v>142</v>
      </c>
      <c r="F113" s="97" t="s">
        <v>30</v>
      </c>
      <c r="G113" s="97" t="s">
        <v>30</v>
      </c>
      <c r="H113" s="96" t="s">
        <v>30</v>
      </c>
      <c r="I113" s="97" t="s">
        <v>30</v>
      </c>
      <c r="J113" s="97" t="s">
        <v>40</v>
      </c>
      <c r="K113" s="97" t="s">
        <v>30</v>
      </c>
      <c r="L113" s="97" t="s">
        <v>30</v>
      </c>
      <c r="M113" s="97" t="s">
        <v>25</v>
      </c>
      <c r="N113" s="97" t="s">
        <v>30</v>
      </c>
      <c r="O113" s="97" t="s">
        <v>30</v>
      </c>
      <c r="P113" s="97" t="s">
        <v>30</v>
      </c>
      <c r="Q113" s="97" t="s">
        <v>30</v>
      </c>
      <c r="R113" s="109" t="s">
        <v>30</v>
      </c>
      <c r="S113" s="98" t="s">
        <v>30</v>
      </c>
      <c r="T113" s="97" t="s">
        <v>30</v>
      </c>
      <c r="U113" s="97" t="s">
        <v>30</v>
      </c>
      <c r="V113" s="97" t="s">
        <v>30</v>
      </c>
      <c r="W113" s="97" t="s">
        <v>30</v>
      </c>
      <c r="X113" s="97" t="s">
        <v>30</v>
      </c>
      <c r="Y113" s="97" t="s">
        <v>40</v>
      </c>
      <c r="Z113" s="97" t="s">
        <v>30</v>
      </c>
      <c r="AA113" s="97" t="s">
        <v>30</v>
      </c>
      <c r="AB113" s="97" t="s">
        <v>30</v>
      </c>
      <c r="AC113" s="97" t="s">
        <v>30</v>
      </c>
      <c r="AD113" s="97" t="s">
        <v>30</v>
      </c>
      <c r="AE113" s="97" t="s">
        <v>30</v>
      </c>
    </row>
    <row r="114" spans="1:31" s="105" customFormat="1" ht="14.25" customHeight="1" x14ac:dyDescent="0.25">
      <c r="A114" s="171" t="s">
        <v>143</v>
      </c>
      <c r="B114" s="106" t="s">
        <v>378</v>
      </c>
      <c r="C114" s="113" t="s">
        <v>30</v>
      </c>
      <c r="D114" s="258" t="s">
        <v>235</v>
      </c>
      <c r="E114" s="95" t="s">
        <v>144</v>
      </c>
      <c r="F114" s="97" t="s">
        <v>30</v>
      </c>
      <c r="G114" s="97" t="s">
        <v>538</v>
      </c>
      <c r="H114" s="96" t="s">
        <v>30</v>
      </c>
      <c r="I114" s="97" t="s">
        <v>30</v>
      </c>
      <c r="J114" s="97" t="s">
        <v>30</v>
      </c>
      <c r="K114" s="97" t="s">
        <v>25</v>
      </c>
      <c r="L114" s="97" t="s">
        <v>30</v>
      </c>
      <c r="M114" s="97" t="s">
        <v>30</v>
      </c>
      <c r="N114" s="97" t="s">
        <v>30</v>
      </c>
      <c r="O114" s="97" t="s">
        <v>25</v>
      </c>
      <c r="P114" s="97" t="s">
        <v>30</v>
      </c>
      <c r="Q114" s="97" t="s">
        <v>30</v>
      </c>
      <c r="R114" s="109" t="s">
        <v>30</v>
      </c>
      <c r="S114" s="98" t="s">
        <v>30</v>
      </c>
      <c r="T114" s="97" t="s">
        <v>30</v>
      </c>
      <c r="U114" s="97" t="s">
        <v>30</v>
      </c>
      <c r="V114" s="97" t="s">
        <v>30</v>
      </c>
      <c r="W114" s="97" t="s">
        <v>40</v>
      </c>
      <c r="X114" s="97" t="s">
        <v>30</v>
      </c>
      <c r="Y114" s="97" t="s">
        <v>30</v>
      </c>
      <c r="Z114" s="97" t="s">
        <v>30</v>
      </c>
      <c r="AA114" s="97" t="s">
        <v>25</v>
      </c>
      <c r="AB114" s="97" t="s">
        <v>30</v>
      </c>
      <c r="AC114" s="97" t="s">
        <v>30</v>
      </c>
      <c r="AD114" s="97" t="s">
        <v>30</v>
      </c>
      <c r="AE114" s="97" t="s">
        <v>30</v>
      </c>
    </row>
    <row r="115" spans="1:31" s="105" customFormat="1" ht="14.25" customHeight="1" x14ac:dyDescent="0.25">
      <c r="A115" s="171" t="s">
        <v>145</v>
      </c>
      <c r="B115" s="106" t="s">
        <v>146</v>
      </c>
      <c r="C115" s="113" t="s">
        <v>30</v>
      </c>
      <c r="D115" s="257" t="s">
        <v>235</v>
      </c>
      <c r="E115" s="95" t="s">
        <v>133</v>
      </c>
      <c r="F115" s="97" t="s">
        <v>30</v>
      </c>
      <c r="G115" s="97" t="s">
        <v>30</v>
      </c>
      <c r="H115" s="96" t="s">
        <v>30</v>
      </c>
      <c r="I115" s="97" t="s">
        <v>30</v>
      </c>
      <c r="J115" s="97" t="s">
        <v>30</v>
      </c>
      <c r="K115" s="97" t="s">
        <v>25</v>
      </c>
      <c r="L115" s="97" t="s">
        <v>30</v>
      </c>
      <c r="M115" s="97" t="s">
        <v>30</v>
      </c>
      <c r="N115" s="97" t="s">
        <v>30</v>
      </c>
      <c r="O115" s="97" t="s">
        <v>30</v>
      </c>
      <c r="P115" s="97" t="s">
        <v>30</v>
      </c>
      <c r="Q115" s="97" t="s">
        <v>30</v>
      </c>
      <c r="R115" s="109" t="s">
        <v>30</v>
      </c>
      <c r="S115" s="98" t="s">
        <v>30</v>
      </c>
      <c r="T115" s="97" t="s">
        <v>30</v>
      </c>
      <c r="U115" s="97" t="s">
        <v>30</v>
      </c>
      <c r="V115" s="97" t="s">
        <v>30</v>
      </c>
      <c r="W115" s="97" t="s">
        <v>40</v>
      </c>
      <c r="X115" s="97" t="s">
        <v>30</v>
      </c>
      <c r="Y115" s="97" t="s">
        <v>30</v>
      </c>
      <c r="Z115" s="97" t="s">
        <v>30</v>
      </c>
      <c r="AA115" s="97" t="s">
        <v>30</v>
      </c>
      <c r="AB115" s="97" t="s">
        <v>30</v>
      </c>
      <c r="AC115" s="97" t="s">
        <v>30</v>
      </c>
      <c r="AD115" s="97" t="s">
        <v>30</v>
      </c>
      <c r="AE115" s="97" t="s">
        <v>30</v>
      </c>
    </row>
    <row r="116" spans="1:31" s="105" customFormat="1" ht="14.25" customHeight="1" x14ac:dyDescent="0.25">
      <c r="A116" s="171" t="s">
        <v>154</v>
      </c>
      <c r="B116" s="106" t="s">
        <v>155</v>
      </c>
      <c r="C116" s="113" t="s">
        <v>30</v>
      </c>
      <c r="D116" s="257" t="s">
        <v>10</v>
      </c>
      <c r="E116" s="95" t="s">
        <v>142</v>
      </c>
      <c r="F116" s="97" t="s">
        <v>30</v>
      </c>
      <c r="G116" s="97" t="s">
        <v>30</v>
      </c>
      <c r="H116" s="96" t="s">
        <v>30</v>
      </c>
      <c r="I116" s="97" t="s">
        <v>30</v>
      </c>
      <c r="J116" s="97" t="s">
        <v>30</v>
      </c>
      <c r="K116" s="97" t="s">
        <v>30</v>
      </c>
      <c r="L116" s="97" t="s">
        <v>30</v>
      </c>
      <c r="M116" s="97" t="s">
        <v>25</v>
      </c>
      <c r="N116" s="97" t="s">
        <v>30</v>
      </c>
      <c r="O116" s="97" t="s">
        <v>30</v>
      </c>
      <c r="P116" s="97" t="s">
        <v>30</v>
      </c>
      <c r="Q116" s="97" t="s">
        <v>30</v>
      </c>
      <c r="R116" s="109" t="s">
        <v>30</v>
      </c>
      <c r="S116" s="98" t="s">
        <v>30</v>
      </c>
      <c r="T116" s="97" t="s">
        <v>30</v>
      </c>
      <c r="U116" s="97" t="s">
        <v>30</v>
      </c>
      <c r="V116" s="97" t="s">
        <v>30</v>
      </c>
      <c r="W116" s="97" t="s">
        <v>30</v>
      </c>
      <c r="X116" s="97" t="s">
        <v>30</v>
      </c>
      <c r="Y116" s="97" t="s">
        <v>40</v>
      </c>
      <c r="Z116" s="97" t="s">
        <v>30</v>
      </c>
      <c r="AA116" s="97" t="s">
        <v>30</v>
      </c>
      <c r="AB116" s="97" t="s">
        <v>30</v>
      </c>
      <c r="AC116" s="97" t="s">
        <v>30</v>
      </c>
      <c r="AD116" s="97" t="s">
        <v>30</v>
      </c>
      <c r="AE116" s="97" t="s">
        <v>30</v>
      </c>
    </row>
    <row r="117" spans="1:31" s="105" customFormat="1" ht="13" x14ac:dyDescent="0.25">
      <c r="A117" s="171" t="s">
        <v>539</v>
      </c>
      <c r="B117" s="106" t="s">
        <v>540</v>
      </c>
      <c r="C117" s="113"/>
      <c r="D117" s="258" t="s">
        <v>10</v>
      </c>
      <c r="E117" s="95"/>
      <c r="F117" s="97" t="s">
        <v>25</v>
      </c>
      <c r="G117" s="97" t="s">
        <v>30</v>
      </c>
      <c r="H117" s="96" t="s">
        <v>30</v>
      </c>
      <c r="I117" s="97" t="s">
        <v>30</v>
      </c>
      <c r="J117" s="97" t="s">
        <v>30</v>
      </c>
      <c r="K117" s="97" t="s">
        <v>30</v>
      </c>
      <c r="L117" s="97" t="s">
        <v>30</v>
      </c>
      <c r="M117" s="97" t="s">
        <v>30</v>
      </c>
      <c r="N117" s="97" t="s">
        <v>30</v>
      </c>
      <c r="O117" s="97" t="s">
        <v>30</v>
      </c>
      <c r="P117" s="97" t="s">
        <v>30</v>
      </c>
      <c r="Q117" s="97" t="s">
        <v>30</v>
      </c>
      <c r="R117" s="109" t="s">
        <v>30</v>
      </c>
      <c r="S117" s="98" t="s">
        <v>30</v>
      </c>
      <c r="T117" s="97" t="s">
        <v>30</v>
      </c>
      <c r="U117" s="97" t="s">
        <v>30</v>
      </c>
      <c r="V117" s="97" t="s">
        <v>30</v>
      </c>
      <c r="W117" s="97" t="s">
        <v>30</v>
      </c>
      <c r="X117" s="97" t="s">
        <v>30</v>
      </c>
      <c r="Y117" s="97" t="s">
        <v>30</v>
      </c>
      <c r="Z117" s="97" t="s">
        <v>30</v>
      </c>
      <c r="AA117" s="97" t="s">
        <v>30</v>
      </c>
      <c r="AB117" s="97" t="s">
        <v>30</v>
      </c>
      <c r="AC117" s="97" t="s">
        <v>30</v>
      </c>
      <c r="AD117" s="97" t="s">
        <v>30</v>
      </c>
      <c r="AE117" s="97" t="s">
        <v>30</v>
      </c>
    </row>
    <row r="118" spans="1:31" s="105" customFormat="1" ht="14.25" customHeight="1" x14ac:dyDescent="0.25">
      <c r="A118" s="171" t="s">
        <v>379</v>
      </c>
      <c r="B118" s="106" t="s">
        <v>380</v>
      </c>
      <c r="C118" s="113"/>
      <c r="D118" s="257" t="s">
        <v>10</v>
      </c>
      <c r="E118" s="95"/>
      <c r="F118" s="97" t="s">
        <v>30</v>
      </c>
      <c r="G118" s="97" t="s">
        <v>30</v>
      </c>
      <c r="H118" s="96" t="s">
        <v>30</v>
      </c>
      <c r="I118" s="97" t="s">
        <v>30</v>
      </c>
      <c r="J118" s="97" t="s">
        <v>30</v>
      </c>
      <c r="K118" s="97" t="s">
        <v>30</v>
      </c>
      <c r="L118" s="97" t="s">
        <v>30</v>
      </c>
      <c r="M118" s="97" t="s">
        <v>30</v>
      </c>
      <c r="N118" s="97" t="s">
        <v>30</v>
      </c>
      <c r="O118" s="97" t="s">
        <v>30</v>
      </c>
      <c r="P118" s="97" t="s">
        <v>25</v>
      </c>
      <c r="Q118" s="97" t="s">
        <v>30</v>
      </c>
      <c r="R118" s="109" t="s">
        <v>30</v>
      </c>
      <c r="S118" s="98" t="s">
        <v>30</v>
      </c>
      <c r="T118" s="97" t="s">
        <v>30</v>
      </c>
      <c r="U118" s="97" t="s">
        <v>30</v>
      </c>
      <c r="V118" s="97" t="s">
        <v>30</v>
      </c>
      <c r="W118" s="97" t="s">
        <v>30</v>
      </c>
      <c r="X118" s="97" t="s">
        <v>30</v>
      </c>
      <c r="Y118" s="97" t="s">
        <v>30</v>
      </c>
      <c r="Z118" s="97" t="s">
        <v>30</v>
      </c>
      <c r="AA118" s="97" t="s">
        <v>30</v>
      </c>
      <c r="AB118" s="97" t="s">
        <v>30</v>
      </c>
      <c r="AC118" s="97" t="s">
        <v>30</v>
      </c>
      <c r="AD118" s="97" t="s">
        <v>30</v>
      </c>
      <c r="AE118" s="97" t="s">
        <v>30</v>
      </c>
    </row>
    <row r="119" spans="1:31" s="105" customFormat="1" ht="14.25" customHeight="1" x14ac:dyDescent="0.25">
      <c r="A119" s="171" t="s">
        <v>381</v>
      </c>
      <c r="B119" s="106" t="s">
        <v>382</v>
      </c>
      <c r="C119" s="113"/>
      <c r="D119" s="257" t="s">
        <v>11</v>
      </c>
      <c r="E119" s="95"/>
      <c r="F119" s="97" t="s">
        <v>30</v>
      </c>
      <c r="G119" s="97" t="s">
        <v>30</v>
      </c>
      <c r="H119" s="96" t="s">
        <v>30</v>
      </c>
      <c r="I119" s="97" t="s">
        <v>30</v>
      </c>
      <c r="J119" s="97" t="s">
        <v>30</v>
      </c>
      <c r="K119" s="97" t="s">
        <v>30</v>
      </c>
      <c r="L119" s="97" t="s">
        <v>30</v>
      </c>
      <c r="M119" s="97" t="s">
        <v>30</v>
      </c>
      <c r="N119" s="97" t="s">
        <v>30</v>
      </c>
      <c r="O119" s="97" t="s">
        <v>30</v>
      </c>
      <c r="P119" s="97" t="s">
        <v>25</v>
      </c>
      <c r="Q119" s="97" t="s">
        <v>30</v>
      </c>
      <c r="R119" s="109" t="s">
        <v>30</v>
      </c>
      <c r="S119" s="98" t="s">
        <v>30</v>
      </c>
      <c r="T119" s="97" t="s">
        <v>30</v>
      </c>
      <c r="U119" s="97" t="s">
        <v>30</v>
      </c>
      <c r="V119" s="97" t="s">
        <v>30</v>
      </c>
      <c r="W119" s="97" t="s">
        <v>30</v>
      </c>
      <c r="X119" s="97" t="s">
        <v>30</v>
      </c>
      <c r="Y119" s="97" t="s">
        <v>30</v>
      </c>
      <c r="Z119" s="97" t="s">
        <v>30</v>
      </c>
      <c r="AA119" s="97" t="s">
        <v>30</v>
      </c>
      <c r="AB119" s="97" t="s">
        <v>25</v>
      </c>
      <c r="AC119" s="97" t="s">
        <v>30</v>
      </c>
      <c r="AD119" s="97" t="s">
        <v>30</v>
      </c>
      <c r="AE119" s="97" t="s">
        <v>30</v>
      </c>
    </row>
    <row r="120" spans="1:31" s="105" customFormat="1" ht="14.25" customHeight="1" x14ac:dyDescent="0.25">
      <c r="A120" s="171" t="s">
        <v>383</v>
      </c>
      <c r="B120" s="106" t="s">
        <v>384</v>
      </c>
      <c r="C120" s="113"/>
      <c r="D120" s="257" t="s">
        <v>235</v>
      </c>
      <c r="E120" s="95"/>
      <c r="F120" s="97" t="s">
        <v>30</v>
      </c>
      <c r="G120" s="97" t="s">
        <v>30</v>
      </c>
      <c r="H120" s="96" t="s">
        <v>30</v>
      </c>
      <c r="I120" s="97" t="s">
        <v>30</v>
      </c>
      <c r="J120" s="97" t="s">
        <v>30</v>
      </c>
      <c r="K120" s="97" t="s">
        <v>30</v>
      </c>
      <c r="L120" s="97" t="s">
        <v>30</v>
      </c>
      <c r="M120" s="97" t="s">
        <v>30</v>
      </c>
      <c r="N120" s="97" t="s">
        <v>30</v>
      </c>
      <c r="O120" s="97" t="s">
        <v>30</v>
      </c>
      <c r="P120" s="97" t="s">
        <v>30</v>
      </c>
      <c r="Q120" s="97" t="s">
        <v>30</v>
      </c>
      <c r="R120" s="109" t="s">
        <v>30</v>
      </c>
      <c r="S120" s="98" t="s">
        <v>30</v>
      </c>
      <c r="T120" s="97" t="s">
        <v>30</v>
      </c>
      <c r="U120" s="97" t="s">
        <v>30</v>
      </c>
      <c r="V120" s="97" t="s">
        <v>30</v>
      </c>
      <c r="W120" s="97" t="s">
        <v>30</v>
      </c>
      <c r="X120" s="97" t="s">
        <v>30</v>
      </c>
      <c r="Y120" s="97" t="s">
        <v>30</v>
      </c>
      <c r="Z120" s="97" t="s">
        <v>30</v>
      </c>
      <c r="AA120" s="97" t="s">
        <v>30</v>
      </c>
      <c r="AB120" s="97" t="s">
        <v>30</v>
      </c>
      <c r="AC120" s="97" t="s">
        <v>30</v>
      </c>
      <c r="AD120" s="97" t="s">
        <v>30</v>
      </c>
      <c r="AE120" s="97" t="s">
        <v>30</v>
      </c>
    </row>
    <row r="121" spans="1:31" s="105" customFormat="1" ht="14.25" customHeight="1" x14ac:dyDescent="0.25">
      <c r="A121" s="171" t="s">
        <v>385</v>
      </c>
      <c r="B121" s="106" t="s">
        <v>386</v>
      </c>
      <c r="C121" s="113"/>
      <c r="D121" s="257" t="s">
        <v>235</v>
      </c>
      <c r="E121" s="95"/>
      <c r="F121" s="97" t="s">
        <v>30</v>
      </c>
      <c r="G121" s="97" t="s">
        <v>30</v>
      </c>
      <c r="H121" s="96" t="s">
        <v>30</v>
      </c>
      <c r="I121" s="97" t="s">
        <v>30</v>
      </c>
      <c r="J121" s="97" t="s">
        <v>30</v>
      </c>
      <c r="K121" s="97" t="s">
        <v>30</v>
      </c>
      <c r="L121" s="97" t="s">
        <v>30</v>
      </c>
      <c r="M121" s="97" t="s">
        <v>30</v>
      </c>
      <c r="N121" s="97" t="s">
        <v>30</v>
      </c>
      <c r="O121" s="97" t="s">
        <v>30</v>
      </c>
      <c r="P121" s="97" t="s">
        <v>30</v>
      </c>
      <c r="Q121" s="97" t="s">
        <v>30</v>
      </c>
      <c r="R121" s="109" t="s">
        <v>30</v>
      </c>
      <c r="S121" s="98" t="s">
        <v>30</v>
      </c>
      <c r="T121" s="97" t="s">
        <v>30</v>
      </c>
      <c r="U121" s="97" t="s">
        <v>30</v>
      </c>
      <c r="V121" s="97" t="s">
        <v>30</v>
      </c>
      <c r="W121" s="97" t="s">
        <v>30</v>
      </c>
      <c r="X121" s="97" t="s">
        <v>30</v>
      </c>
      <c r="Y121" s="97" t="s">
        <v>30</v>
      </c>
      <c r="Z121" s="97" t="s">
        <v>30</v>
      </c>
      <c r="AA121" s="97" t="s">
        <v>30</v>
      </c>
      <c r="AB121" s="97" t="s">
        <v>30</v>
      </c>
      <c r="AC121" s="97" t="s">
        <v>30</v>
      </c>
      <c r="AD121" s="97" t="s">
        <v>30</v>
      </c>
      <c r="AE121" s="97" t="s">
        <v>30</v>
      </c>
    </row>
    <row r="122" spans="1:31" s="105" customFormat="1" ht="14.25" customHeight="1" x14ac:dyDescent="0.25">
      <c r="A122" s="171" t="s">
        <v>387</v>
      </c>
      <c r="B122" s="106" t="s">
        <v>388</v>
      </c>
      <c r="C122" s="113"/>
      <c r="D122" s="257" t="s">
        <v>10</v>
      </c>
      <c r="E122" s="95"/>
      <c r="F122" s="97" t="s">
        <v>30</v>
      </c>
      <c r="G122" s="97" t="s">
        <v>30</v>
      </c>
      <c r="H122" s="96" t="s">
        <v>30</v>
      </c>
      <c r="I122" s="97" t="s">
        <v>30</v>
      </c>
      <c r="J122" s="97" t="s">
        <v>30</v>
      </c>
      <c r="K122" s="97" t="s">
        <v>30</v>
      </c>
      <c r="L122" s="97" t="s">
        <v>30</v>
      </c>
      <c r="M122" s="97" t="s">
        <v>30</v>
      </c>
      <c r="N122" s="97" t="s">
        <v>30</v>
      </c>
      <c r="O122" s="97" t="s">
        <v>30</v>
      </c>
      <c r="P122" s="97" t="s">
        <v>30</v>
      </c>
      <c r="Q122" s="97" t="s">
        <v>30</v>
      </c>
      <c r="R122" s="109" t="s">
        <v>30</v>
      </c>
      <c r="S122" s="98" t="s">
        <v>30</v>
      </c>
      <c r="T122" s="97" t="s">
        <v>30</v>
      </c>
      <c r="U122" s="97" t="s">
        <v>30</v>
      </c>
      <c r="V122" s="97" t="s">
        <v>30</v>
      </c>
      <c r="W122" s="97" t="s">
        <v>30</v>
      </c>
      <c r="X122" s="97" t="s">
        <v>30</v>
      </c>
      <c r="Y122" s="97" t="s">
        <v>30</v>
      </c>
      <c r="Z122" s="97" t="s">
        <v>30</v>
      </c>
      <c r="AA122" s="97" t="s">
        <v>30</v>
      </c>
      <c r="AB122" s="97" t="s">
        <v>30</v>
      </c>
      <c r="AC122" s="97" t="s">
        <v>30</v>
      </c>
      <c r="AD122" s="97" t="s">
        <v>30</v>
      </c>
      <c r="AE122" s="97" t="s">
        <v>30</v>
      </c>
    </row>
    <row r="123" spans="1:31" s="105" customFormat="1" ht="14.25" customHeight="1" x14ac:dyDescent="0.25">
      <c r="A123" s="171" t="s">
        <v>389</v>
      </c>
      <c r="B123" s="106" t="s">
        <v>183</v>
      </c>
      <c r="C123" s="113"/>
      <c r="D123" s="257" t="s">
        <v>235</v>
      </c>
      <c r="E123" s="95"/>
      <c r="F123" s="97" t="s">
        <v>30</v>
      </c>
      <c r="G123" s="97" t="s">
        <v>30</v>
      </c>
      <c r="H123" s="96" t="s">
        <v>30</v>
      </c>
      <c r="I123" s="97" t="s">
        <v>30</v>
      </c>
      <c r="J123" s="97" t="s">
        <v>30</v>
      </c>
      <c r="K123" s="97" t="s">
        <v>30</v>
      </c>
      <c r="L123" s="97" t="s">
        <v>30</v>
      </c>
      <c r="M123" s="97" t="s">
        <v>30</v>
      </c>
      <c r="N123" s="97" t="s">
        <v>30</v>
      </c>
      <c r="O123" s="97" t="s">
        <v>30</v>
      </c>
      <c r="P123" s="97" t="s">
        <v>30</v>
      </c>
      <c r="Q123" s="97" t="s">
        <v>30</v>
      </c>
      <c r="R123" s="109" t="s">
        <v>30</v>
      </c>
      <c r="S123" s="98" t="s">
        <v>30</v>
      </c>
      <c r="T123" s="97" t="s">
        <v>30</v>
      </c>
      <c r="U123" s="97" t="s">
        <v>30</v>
      </c>
      <c r="V123" s="97" t="s">
        <v>30</v>
      </c>
      <c r="W123" s="97" t="s">
        <v>30</v>
      </c>
      <c r="X123" s="97" t="s">
        <v>30</v>
      </c>
      <c r="Y123" s="97" t="s">
        <v>30</v>
      </c>
      <c r="Z123" s="97" t="s">
        <v>30</v>
      </c>
      <c r="AA123" s="97" t="s">
        <v>30</v>
      </c>
      <c r="AB123" s="97" t="s">
        <v>30</v>
      </c>
      <c r="AC123" s="97" t="s">
        <v>30</v>
      </c>
      <c r="AD123" s="97" t="s">
        <v>30</v>
      </c>
      <c r="AE123" s="97" t="s">
        <v>30</v>
      </c>
    </row>
    <row r="124" spans="1:31" s="105" customFormat="1" ht="14.25" customHeight="1" x14ac:dyDescent="0.25">
      <c r="A124" s="171" t="s">
        <v>390</v>
      </c>
      <c r="B124" s="106" t="s">
        <v>391</v>
      </c>
      <c r="C124" s="113"/>
      <c r="D124" s="257" t="s">
        <v>10</v>
      </c>
      <c r="E124" s="95"/>
      <c r="F124" s="97" t="s">
        <v>30</v>
      </c>
      <c r="G124" s="97" t="s">
        <v>30</v>
      </c>
      <c r="H124" s="96" t="s">
        <v>30</v>
      </c>
      <c r="I124" s="97" t="s">
        <v>30</v>
      </c>
      <c r="J124" s="97" t="s">
        <v>30</v>
      </c>
      <c r="K124" s="97" t="s">
        <v>30</v>
      </c>
      <c r="L124" s="97" t="s">
        <v>30</v>
      </c>
      <c r="M124" s="97" t="s">
        <v>30</v>
      </c>
      <c r="N124" s="97" t="s">
        <v>30</v>
      </c>
      <c r="O124" s="97" t="s">
        <v>30</v>
      </c>
      <c r="P124" s="97" t="s">
        <v>30</v>
      </c>
      <c r="Q124" s="97" t="s">
        <v>30</v>
      </c>
      <c r="R124" s="109" t="s">
        <v>30</v>
      </c>
      <c r="S124" s="98" t="s">
        <v>30</v>
      </c>
      <c r="T124" s="97" t="s">
        <v>30</v>
      </c>
      <c r="U124" s="97" t="s">
        <v>30</v>
      </c>
      <c r="V124" s="97" t="s">
        <v>30</v>
      </c>
      <c r="W124" s="97" t="s">
        <v>30</v>
      </c>
      <c r="X124" s="97" t="s">
        <v>30</v>
      </c>
      <c r="Y124" s="97" t="s">
        <v>30</v>
      </c>
      <c r="Z124" s="97" t="s">
        <v>30</v>
      </c>
      <c r="AA124" s="97" t="s">
        <v>30</v>
      </c>
      <c r="AB124" s="97" t="s">
        <v>30</v>
      </c>
      <c r="AC124" s="97" t="s">
        <v>30</v>
      </c>
      <c r="AD124" s="97" t="s">
        <v>30</v>
      </c>
      <c r="AE124" s="97" t="s">
        <v>30</v>
      </c>
    </row>
    <row r="125" spans="1:31" s="105" customFormat="1" ht="14.25" customHeight="1" x14ac:dyDescent="0.25">
      <c r="A125" s="171" t="s">
        <v>392</v>
      </c>
      <c r="B125" s="106" t="s">
        <v>393</v>
      </c>
      <c r="C125" s="113"/>
      <c r="D125" s="257" t="s">
        <v>11</v>
      </c>
      <c r="E125" s="95"/>
      <c r="F125" s="97" t="s">
        <v>30</v>
      </c>
      <c r="G125" s="97" t="s">
        <v>30</v>
      </c>
      <c r="H125" s="96" t="s">
        <v>30</v>
      </c>
      <c r="I125" s="97" t="s">
        <v>30</v>
      </c>
      <c r="J125" s="97" t="s">
        <v>30</v>
      </c>
      <c r="K125" s="97" t="s">
        <v>30</v>
      </c>
      <c r="L125" s="97" t="s">
        <v>30</v>
      </c>
      <c r="M125" s="97" t="s">
        <v>30</v>
      </c>
      <c r="N125" s="97" t="s">
        <v>30</v>
      </c>
      <c r="O125" s="97" t="s">
        <v>30</v>
      </c>
      <c r="P125" s="97" t="s">
        <v>30</v>
      </c>
      <c r="Q125" s="97" t="s">
        <v>30</v>
      </c>
      <c r="R125" s="109" t="s">
        <v>30</v>
      </c>
      <c r="S125" s="98" t="s">
        <v>30</v>
      </c>
      <c r="T125" s="97" t="s">
        <v>30</v>
      </c>
      <c r="U125" s="97" t="s">
        <v>30</v>
      </c>
      <c r="V125" s="97" t="s">
        <v>30</v>
      </c>
      <c r="W125" s="97" t="s">
        <v>30</v>
      </c>
      <c r="X125" s="97" t="s">
        <v>30</v>
      </c>
      <c r="Y125" s="97" t="s">
        <v>30</v>
      </c>
      <c r="Z125" s="97" t="s">
        <v>30</v>
      </c>
      <c r="AA125" s="97" t="s">
        <v>30</v>
      </c>
      <c r="AB125" s="97" t="s">
        <v>30</v>
      </c>
      <c r="AC125" s="97" t="s">
        <v>30</v>
      </c>
      <c r="AD125" s="97" t="s">
        <v>30</v>
      </c>
      <c r="AE125" s="97" t="s">
        <v>30</v>
      </c>
    </row>
    <row r="126" spans="1:31" s="105" customFormat="1" ht="14.25" customHeight="1" x14ac:dyDescent="0.25">
      <c r="A126" s="171" t="s">
        <v>394</v>
      </c>
      <c r="B126" s="106" t="s">
        <v>395</v>
      </c>
      <c r="C126" s="113"/>
      <c r="D126" s="257" t="s">
        <v>235</v>
      </c>
      <c r="E126" s="95"/>
      <c r="F126" s="97" t="s">
        <v>30</v>
      </c>
      <c r="G126" s="97" t="s">
        <v>30</v>
      </c>
      <c r="H126" s="96" t="s">
        <v>30</v>
      </c>
      <c r="I126" s="97" t="s">
        <v>30</v>
      </c>
      <c r="J126" s="97" t="s">
        <v>30</v>
      </c>
      <c r="K126" s="97" t="s">
        <v>30</v>
      </c>
      <c r="L126" s="97" t="s">
        <v>30</v>
      </c>
      <c r="M126" s="97" t="s">
        <v>30</v>
      </c>
      <c r="N126" s="97" t="s">
        <v>30</v>
      </c>
      <c r="O126" s="97" t="s">
        <v>30</v>
      </c>
      <c r="P126" s="97" t="s">
        <v>30</v>
      </c>
      <c r="Q126" s="97" t="s">
        <v>30</v>
      </c>
      <c r="R126" s="109" t="s">
        <v>30</v>
      </c>
      <c r="S126" s="98" t="s">
        <v>30</v>
      </c>
      <c r="T126" s="97" t="s">
        <v>30</v>
      </c>
      <c r="U126" s="97" t="s">
        <v>30</v>
      </c>
      <c r="V126" s="97" t="s">
        <v>30</v>
      </c>
      <c r="W126" s="97" t="s">
        <v>30</v>
      </c>
      <c r="X126" s="97" t="s">
        <v>30</v>
      </c>
      <c r="Y126" s="97" t="s">
        <v>30</v>
      </c>
      <c r="Z126" s="97" t="s">
        <v>30</v>
      </c>
      <c r="AA126" s="97" t="s">
        <v>30</v>
      </c>
      <c r="AB126" s="97" t="s">
        <v>30</v>
      </c>
      <c r="AC126" s="97" t="s">
        <v>30</v>
      </c>
      <c r="AD126" s="97" t="s">
        <v>30</v>
      </c>
      <c r="AE126" s="97" t="s">
        <v>30</v>
      </c>
    </row>
    <row r="127" spans="1:31" s="105" customFormat="1" ht="14.25" customHeight="1" x14ac:dyDescent="0.25">
      <c r="A127" s="171" t="s">
        <v>156</v>
      </c>
      <c r="B127" s="106" t="s">
        <v>157</v>
      </c>
      <c r="C127" s="113" t="s">
        <v>30</v>
      </c>
      <c r="D127" s="258" t="s">
        <v>248</v>
      </c>
      <c r="E127" s="95" t="s">
        <v>90</v>
      </c>
      <c r="F127" s="97" t="s">
        <v>25</v>
      </c>
      <c r="G127" s="97" t="s">
        <v>30</v>
      </c>
      <c r="H127" s="96" t="s">
        <v>30</v>
      </c>
      <c r="I127" s="97" t="s">
        <v>30</v>
      </c>
      <c r="J127" s="97" t="s">
        <v>30</v>
      </c>
      <c r="K127" s="97" t="s">
        <v>30</v>
      </c>
      <c r="L127" s="97" t="s">
        <v>30</v>
      </c>
      <c r="M127" s="97" t="s">
        <v>30</v>
      </c>
      <c r="N127" s="97" t="s">
        <v>30</v>
      </c>
      <c r="O127" s="97" t="s">
        <v>30</v>
      </c>
      <c r="P127" s="97" t="s">
        <v>25</v>
      </c>
      <c r="Q127" s="97" t="s">
        <v>25</v>
      </c>
      <c r="R127" s="109" t="s">
        <v>30</v>
      </c>
      <c r="S127" s="98" t="s">
        <v>30</v>
      </c>
      <c r="T127" s="97" t="s">
        <v>30</v>
      </c>
      <c r="U127" s="97" t="s">
        <v>30</v>
      </c>
      <c r="V127" s="97" t="s">
        <v>30</v>
      </c>
      <c r="W127" s="97" t="s">
        <v>30</v>
      </c>
      <c r="X127" s="97" t="s">
        <v>30</v>
      </c>
      <c r="Y127" s="97" t="s">
        <v>30</v>
      </c>
      <c r="Z127" s="97" t="s">
        <v>30</v>
      </c>
      <c r="AA127" s="97" t="s">
        <v>30</v>
      </c>
      <c r="AB127" s="97" t="s">
        <v>30</v>
      </c>
      <c r="AC127" s="97" t="s">
        <v>25</v>
      </c>
      <c r="AD127" s="97" t="s">
        <v>30</v>
      </c>
      <c r="AE127" s="97" t="s">
        <v>30</v>
      </c>
    </row>
    <row r="128" spans="1:31" s="105" customFormat="1" ht="14.25" customHeight="1" x14ac:dyDescent="0.25">
      <c r="A128" s="172" t="s">
        <v>158</v>
      </c>
      <c r="B128" s="107" t="s">
        <v>159</v>
      </c>
      <c r="C128" s="114" t="s">
        <v>510</v>
      </c>
      <c r="D128" s="257" t="s">
        <v>234</v>
      </c>
      <c r="E128" s="95" t="s">
        <v>160</v>
      </c>
      <c r="F128" s="97" t="s">
        <v>30</v>
      </c>
      <c r="G128" s="97" t="s">
        <v>30</v>
      </c>
      <c r="H128" s="96" t="s">
        <v>30</v>
      </c>
      <c r="I128" s="97" t="s">
        <v>30</v>
      </c>
      <c r="J128" s="97" t="s">
        <v>30</v>
      </c>
      <c r="K128" s="97" t="s">
        <v>30</v>
      </c>
      <c r="L128" s="97" t="s">
        <v>30</v>
      </c>
      <c r="M128" s="97" t="s">
        <v>30</v>
      </c>
      <c r="N128" s="97" t="s">
        <v>30</v>
      </c>
      <c r="O128" s="97" t="s">
        <v>30</v>
      </c>
      <c r="P128" s="97" t="s">
        <v>30</v>
      </c>
      <c r="Q128" s="97" t="s">
        <v>30</v>
      </c>
      <c r="R128" s="109" t="s">
        <v>30</v>
      </c>
      <c r="S128" s="98" t="s">
        <v>30</v>
      </c>
      <c r="T128" s="97" t="s">
        <v>30</v>
      </c>
      <c r="U128" s="97" t="s">
        <v>30</v>
      </c>
      <c r="V128" s="97" t="s">
        <v>30</v>
      </c>
      <c r="W128" s="97" t="s">
        <v>30</v>
      </c>
      <c r="X128" s="97" t="s">
        <v>30</v>
      </c>
      <c r="Y128" s="97" t="s">
        <v>30</v>
      </c>
      <c r="Z128" s="97" t="s">
        <v>30</v>
      </c>
      <c r="AA128" s="97" t="s">
        <v>30</v>
      </c>
      <c r="AB128" s="97" t="s">
        <v>30</v>
      </c>
      <c r="AC128" s="97" t="s">
        <v>30</v>
      </c>
      <c r="AD128" s="97" t="s">
        <v>30</v>
      </c>
      <c r="AE128" s="97" t="s">
        <v>30</v>
      </c>
    </row>
    <row r="129" spans="1:32" s="105" customFormat="1" ht="14.25" customHeight="1" x14ac:dyDescent="0.25">
      <c r="A129" s="172" t="s">
        <v>161</v>
      </c>
      <c r="B129" s="107" t="s">
        <v>162</v>
      </c>
      <c r="C129" s="114" t="s">
        <v>511</v>
      </c>
      <c r="D129" s="257" t="s">
        <v>11</v>
      </c>
      <c r="E129" s="95" t="s">
        <v>29</v>
      </c>
      <c r="F129" s="97" t="s">
        <v>30</v>
      </c>
      <c r="G129" s="97" t="s">
        <v>30</v>
      </c>
      <c r="H129" s="96" t="s">
        <v>30</v>
      </c>
      <c r="I129" s="97" t="s">
        <v>30</v>
      </c>
      <c r="J129" s="97" t="s">
        <v>30</v>
      </c>
      <c r="K129" s="97" t="s">
        <v>30</v>
      </c>
      <c r="L129" s="97" t="s">
        <v>30</v>
      </c>
      <c r="M129" s="97" t="s">
        <v>30</v>
      </c>
      <c r="N129" s="97" t="s">
        <v>30</v>
      </c>
      <c r="O129" s="97" t="s">
        <v>30</v>
      </c>
      <c r="P129" s="97" t="s">
        <v>30</v>
      </c>
      <c r="Q129" s="97" t="s">
        <v>30</v>
      </c>
      <c r="R129" s="109" t="s">
        <v>30</v>
      </c>
      <c r="S129" s="98" t="s">
        <v>30</v>
      </c>
      <c r="T129" s="97" t="s">
        <v>30</v>
      </c>
      <c r="U129" s="97" t="s">
        <v>30</v>
      </c>
      <c r="V129" s="97" t="s">
        <v>30</v>
      </c>
      <c r="W129" s="97" t="s">
        <v>30</v>
      </c>
      <c r="X129" s="97" t="s">
        <v>30</v>
      </c>
      <c r="Y129" s="97" t="s">
        <v>30</v>
      </c>
      <c r="Z129" s="97" t="s">
        <v>30</v>
      </c>
      <c r="AA129" s="97" t="s">
        <v>30</v>
      </c>
      <c r="AB129" s="97" t="s">
        <v>30</v>
      </c>
      <c r="AC129" s="97" t="s">
        <v>30</v>
      </c>
      <c r="AD129" s="97" t="s">
        <v>30</v>
      </c>
      <c r="AE129" s="97" t="s">
        <v>30</v>
      </c>
    </row>
    <row r="130" spans="1:32" s="105" customFormat="1" ht="14.25" customHeight="1" x14ac:dyDescent="0.25">
      <c r="A130" s="172" t="s">
        <v>294</v>
      </c>
      <c r="B130" s="107" t="s">
        <v>295</v>
      </c>
      <c r="C130" s="114"/>
      <c r="D130" s="257" t="s">
        <v>234</v>
      </c>
      <c r="E130" s="95"/>
      <c r="F130" s="97" t="s">
        <v>30</v>
      </c>
      <c r="G130" s="97" t="s">
        <v>30</v>
      </c>
      <c r="H130" s="96" t="s">
        <v>30</v>
      </c>
      <c r="I130" s="97" t="s">
        <v>30</v>
      </c>
      <c r="J130" s="97" t="s">
        <v>30</v>
      </c>
      <c r="K130" s="97" t="s">
        <v>30</v>
      </c>
      <c r="L130" s="97" t="s">
        <v>30</v>
      </c>
      <c r="M130" s="97" t="s">
        <v>30</v>
      </c>
      <c r="N130" s="97" t="s">
        <v>30</v>
      </c>
      <c r="O130" s="97" t="s">
        <v>30</v>
      </c>
      <c r="P130" s="97" t="s">
        <v>30</v>
      </c>
      <c r="Q130" s="97" t="s">
        <v>30</v>
      </c>
      <c r="R130" s="109" t="s">
        <v>30</v>
      </c>
      <c r="S130" s="98" t="s">
        <v>30</v>
      </c>
      <c r="T130" s="97" t="s">
        <v>30</v>
      </c>
      <c r="U130" s="97" t="s">
        <v>30</v>
      </c>
      <c r="V130" s="97" t="s">
        <v>30</v>
      </c>
      <c r="W130" s="97" t="s">
        <v>30</v>
      </c>
      <c r="X130" s="97" t="s">
        <v>30</v>
      </c>
      <c r="Y130" s="97" t="s">
        <v>30</v>
      </c>
      <c r="Z130" s="97" t="s">
        <v>30</v>
      </c>
      <c r="AA130" s="97" t="s">
        <v>30</v>
      </c>
      <c r="AB130" s="97" t="s">
        <v>30</v>
      </c>
      <c r="AC130" s="97" t="s">
        <v>30</v>
      </c>
      <c r="AD130" s="97" t="s">
        <v>30</v>
      </c>
      <c r="AE130" s="97" t="s">
        <v>30</v>
      </c>
    </row>
    <row r="131" spans="1:32" s="105" customFormat="1" ht="26" x14ac:dyDescent="0.25">
      <c r="A131" s="172" t="s">
        <v>163</v>
      </c>
      <c r="B131" s="107" t="s">
        <v>292</v>
      </c>
      <c r="C131" s="113" t="s">
        <v>30</v>
      </c>
      <c r="D131" s="257" t="s">
        <v>10</v>
      </c>
      <c r="E131" s="95" t="s">
        <v>90</v>
      </c>
      <c r="F131" s="97" t="s">
        <v>30</v>
      </c>
      <c r="G131" s="97" t="s">
        <v>30</v>
      </c>
      <c r="H131" s="96" t="s">
        <v>30</v>
      </c>
      <c r="I131" s="97" t="s">
        <v>30</v>
      </c>
      <c r="J131" s="97" t="s">
        <v>30</v>
      </c>
      <c r="K131" s="97" t="s">
        <v>30</v>
      </c>
      <c r="L131" s="97" t="s">
        <v>30</v>
      </c>
      <c r="M131" s="97" t="s">
        <v>30</v>
      </c>
      <c r="N131" s="97" t="s">
        <v>30</v>
      </c>
      <c r="O131" s="97" t="s">
        <v>30</v>
      </c>
      <c r="P131" s="97" t="s">
        <v>30</v>
      </c>
      <c r="Q131" s="97" t="s">
        <v>30</v>
      </c>
      <c r="R131" s="109" t="s">
        <v>30</v>
      </c>
      <c r="S131" s="98" t="s">
        <v>30</v>
      </c>
      <c r="T131" s="97" t="s">
        <v>30</v>
      </c>
      <c r="U131" s="97" t="s">
        <v>30</v>
      </c>
      <c r="V131" s="97" t="s">
        <v>30</v>
      </c>
      <c r="W131" s="97" t="s">
        <v>30</v>
      </c>
      <c r="X131" s="97" t="s">
        <v>30</v>
      </c>
      <c r="Y131" s="97" t="s">
        <v>30</v>
      </c>
      <c r="Z131" s="97" t="s">
        <v>30</v>
      </c>
      <c r="AA131" s="97" t="s">
        <v>30</v>
      </c>
      <c r="AB131" s="97" t="s">
        <v>30</v>
      </c>
      <c r="AC131" s="97" t="s">
        <v>30</v>
      </c>
      <c r="AD131" s="97" t="s">
        <v>30</v>
      </c>
      <c r="AE131" s="97" t="s">
        <v>30</v>
      </c>
    </row>
    <row r="132" spans="1:32" s="105" customFormat="1" ht="13" x14ac:dyDescent="0.25">
      <c r="A132" s="171" t="s">
        <v>164</v>
      </c>
      <c r="B132" s="106" t="s">
        <v>165</v>
      </c>
      <c r="C132" s="113" t="s">
        <v>30</v>
      </c>
      <c r="D132" s="257" t="s">
        <v>10</v>
      </c>
      <c r="E132" s="95" t="s">
        <v>90</v>
      </c>
      <c r="F132" s="97" t="s">
        <v>30</v>
      </c>
      <c r="G132" s="97" t="s">
        <v>30</v>
      </c>
      <c r="H132" s="96" t="s">
        <v>30</v>
      </c>
      <c r="I132" s="97" t="s">
        <v>30</v>
      </c>
      <c r="J132" s="97" t="s">
        <v>30</v>
      </c>
      <c r="K132" s="97" t="s">
        <v>30</v>
      </c>
      <c r="L132" s="97" t="s">
        <v>30</v>
      </c>
      <c r="M132" s="97" t="s">
        <v>30</v>
      </c>
      <c r="N132" s="97" t="s">
        <v>30</v>
      </c>
      <c r="O132" s="97" t="s">
        <v>30</v>
      </c>
      <c r="P132" s="97" t="s">
        <v>25</v>
      </c>
      <c r="Q132" s="97" t="s">
        <v>25</v>
      </c>
      <c r="R132" s="109" t="s">
        <v>30</v>
      </c>
      <c r="S132" s="98" t="s">
        <v>30</v>
      </c>
      <c r="T132" s="97" t="s">
        <v>30</v>
      </c>
      <c r="U132" s="97" t="s">
        <v>30</v>
      </c>
      <c r="V132" s="97" t="s">
        <v>30</v>
      </c>
      <c r="W132" s="97" t="s">
        <v>30</v>
      </c>
      <c r="X132" s="97" t="s">
        <v>30</v>
      </c>
      <c r="Y132" s="97" t="s">
        <v>30</v>
      </c>
      <c r="Z132" s="97" t="s">
        <v>30</v>
      </c>
      <c r="AA132" s="97" t="s">
        <v>30</v>
      </c>
      <c r="AB132" s="97" t="s">
        <v>25</v>
      </c>
      <c r="AC132" s="97" t="s">
        <v>30</v>
      </c>
      <c r="AD132" s="97" t="s">
        <v>30</v>
      </c>
      <c r="AE132" s="97" t="s">
        <v>30</v>
      </c>
    </row>
    <row r="133" spans="1:32" s="105" customFormat="1" ht="13" x14ac:dyDescent="0.25">
      <c r="A133" s="171" t="s">
        <v>166</v>
      </c>
      <c r="B133" s="106" t="s">
        <v>167</v>
      </c>
      <c r="C133" s="113" t="s">
        <v>30</v>
      </c>
      <c r="D133" s="258" t="s">
        <v>11</v>
      </c>
      <c r="E133" s="95" t="s">
        <v>156</v>
      </c>
      <c r="F133" s="97" t="s">
        <v>25</v>
      </c>
      <c r="G133" s="97" t="s">
        <v>30</v>
      </c>
      <c r="H133" s="96" t="s">
        <v>30</v>
      </c>
      <c r="I133" s="97" t="s">
        <v>30</v>
      </c>
      <c r="J133" s="97" t="s">
        <v>30</v>
      </c>
      <c r="K133" s="97" t="s">
        <v>30</v>
      </c>
      <c r="L133" s="97" t="s">
        <v>30</v>
      </c>
      <c r="M133" s="97" t="s">
        <v>30</v>
      </c>
      <c r="N133" s="97" t="s">
        <v>30</v>
      </c>
      <c r="O133" s="97" t="s">
        <v>30</v>
      </c>
      <c r="P133" s="97" t="s">
        <v>30</v>
      </c>
      <c r="Q133" s="97" t="s">
        <v>25</v>
      </c>
      <c r="R133" s="109" t="s">
        <v>30</v>
      </c>
      <c r="S133" s="98" t="s">
        <v>30</v>
      </c>
      <c r="T133" s="97" t="s">
        <v>30</v>
      </c>
      <c r="U133" s="97" t="s">
        <v>30</v>
      </c>
      <c r="V133" s="97" t="s">
        <v>30</v>
      </c>
      <c r="W133" s="97" t="s">
        <v>30</v>
      </c>
      <c r="X133" s="97" t="s">
        <v>30</v>
      </c>
      <c r="Y133" s="97" t="s">
        <v>30</v>
      </c>
      <c r="Z133" s="97" t="s">
        <v>30</v>
      </c>
      <c r="AA133" s="97" t="s">
        <v>30</v>
      </c>
      <c r="AB133" s="97" t="s">
        <v>30</v>
      </c>
      <c r="AC133" s="97" t="s">
        <v>25</v>
      </c>
      <c r="AD133" s="97" t="s">
        <v>30</v>
      </c>
      <c r="AE133" s="97" t="s">
        <v>30</v>
      </c>
    </row>
    <row r="134" spans="1:32" s="105" customFormat="1" ht="26.25" customHeight="1" x14ac:dyDescent="0.25">
      <c r="A134" s="172" t="s">
        <v>168</v>
      </c>
      <c r="B134" s="107" t="s">
        <v>169</v>
      </c>
      <c r="C134" s="113" t="s">
        <v>30</v>
      </c>
      <c r="D134" s="257" t="s">
        <v>11</v>
      </c>
      <c r="E134" s="100" t="s">
        <v>170</v>
      </c>
      <c r="F134" s="97" t="s">
        <v>30</v>
      </c>
      <c r="G134" s="97" t="s">
        <v>30</v>
      </c>
      <c r="H134" s="96" t="s">
        <v>30</v>
      </c>
      <c r="I134" s="97" t="s">
        <v>30</v>
      </c>
      <c r="J134" s="97" t="s">
        <v>30</v>
      </c>
      <c r="K134" s="97" t="s">
        <v>30</v>
      </c>
      <c r="L134" s="97" t="s">
        <v>30</v>
      </c>
      <c r="M134" s="97" t="s">
        <v>30</v>
      </c>
      <c r="N134" s="97" t="s">
        <v>30</v>
      </c>
      <c r="O134" s="97" t="s">
        <v>30</v>
      </c>
      <c r="P134" s="97" t="s">
        <v>30</v>
      </c>
      <c r="Q134" s="97" t="s">
        <v>30</v>
      </c>
      <c r="R134" s="109" t="s">
        <v>30</v>
      </c>
      <c r="S134" s="98" t="s">
        <v>30</v>
      </c>
      <c r="T134" s="97" t="s">
        <v>30</v>
      </c>
      <c r="U134" s="97" t="s">
        <v>30</v>
      </c>
      <c r="V134" s="97" t="s">
        <v>30</v>
      </c>
      <c r="W134" s="97" t="s">
        <v>30</v>
      </c>
      <c r="X134" s="97" t="s">
        <v>30</v>
      </c>
      <c r="Y134" s="97" t="s">
        <v>30</v>
      </c>
      <c r="Z134" s="97" t="s">
        <v>30</v>
      </c>
      <c r="AA134" s="97" t="s">
        <v>30</v>
      </c>
      <c r="AB134" s="97" t="s">
        <v>30</v>
      </c>
      <c r="AC134" s="97" t="s">
        <v>30</v>
      </c>
      <c r="AD134" s="97" t="s">
        <v>30</v>
      </c>
      <c r="AE134" s="97" t="s">
        <v>30</v>
      </c>
    </row>
    <row r="135" spans="1:32" s="105" customFormat="1" ht="13" x14ac:dyDescent="0.25">
      <c r="A135" s="171" t="s">
        <v>171</v>
      </c>
      <c r="B135" s="106" t="s">
        <v>172</v>
      </c>
      <c r="C135" s="113" t="s">
        <v>30</v>
      </c>
      <c r="D135" s="257" t="s">
        <v>10</v>
      </c>
      <c r="E135" s="95" t="s">
        <v>90</v>
      </c>
      <c r="F135" s="97" t="s">
        <v>30</v>
      </c>
      <c r="G135" s="97" t="s">
        <v>30</v>
      </c>
      <c r="H135" s="96" t="s">
        <v>30</v>
      </c>
      <c r="I135" s="97" t="s">
        <v>30</v>
      </c>
      <c r="J135" s="97" t="s">
        <v>30</v>
      </c>
      <c r="K135" s="97" t="s">
        <v>30</v>
      </c>
      <c r="L135" s="97" t="s">
        <v>30</v>
      </c>
      <c r="M135" s="97" t="s">
        <v>30</v>
      </c>
      <c r="N135" s="97" t="s">
        <v>30</v>
      </c>
      <c r="O135" s="97" t="s">
        <v>30</v>
      </c>
      <c r="P135" s="97" t="s">
        <v>30</v>
      </c>
      <c r="Q135" s="97" t="s">
        <v>25</v>
      </c>
      <c r="R135" s="109" t="s">
        <v>30</v>
      </c>
      <c r="S135" s="98" t="s">
        <v>30</v>
      </c>
      <c r="T135" s="97" t="s">
        <v>30</v>
      </c>
      <c r="U135" s="97" t="s">
        <v>30</v>
      </c>
      <c r="V135" s="97" t="s">
        <v>30</v>
      </c>
      <c r="W135" s="97" t="s">
        <v>30</v>
      </c>
      <c r="X135" s="97" t="s">
        <v>30</v>
      </c>
      <c r="Y135" s="97" t="s">
        <v>30</v>
      </c>
      <c r="Z135" s="97" t="s">
        <v>30</v>
      </c>
      <c r="AA135" s="97" t="s">
        <v>30</v>
      </c>
      <c r="AB135" s="97" t="s">
        <v>30</v>
      </c>
      <c r="AC135" s="97" t="s">
        <v>30</v>
      </c>
      <c r="AD135" s="97" t="s">
        <v>30</v>
      </c>
      <c r="AE135" s="97" t="s">
        <v>30</v>
      </c>
    </row>
    <row r="136" spans="1:32" s="105" customFormat="1" ht="13" x14ac:dyDescent="0.25">
      <c r="A136" s="172" t="s">
        <v>173</v>
      </c>
      <c r="B136" s="107" t="s">
        <v>174</v>
      </c>
      <c r="C136" s="113" t="s">
        <v>175</v>
      </c>
      <c r="D136" s="257" t="s">
        <v>11</v>
      </c>
      <c r="E136" s="95" t="s">
        <v>164</v>
      </c>
      <c r="F136" s="97" t="s">
        <v>30</v>
      </c>
      <c r="G136" s="97" t="s">
        <v>30</v>
      </c>
      <c r="H136" s="96" t="s">
        <v>30</v>
      </c>
      <c r="I136" s="97" t="s">
        <v>30</v>
      </c>
      <c r="J136" s="97" t="s">
        <v>30</v>
      </c>
      <c r="K136" s="97" t="s">
        <v>30</v>
      </c>
      <c r="L136" s="97" t="s">
        <v>30</v>
      </c>
      <c r="M136" s="97" t="s">
        <v>30</v>
      </c>
      <c r="N136" s="97" t="s">
        <v>30</v>
      </c>
      <c r="O136" s="97" t="s">
        <v>30</v>
      </c>
      <c r="P136" s="97" t="s">
        <v>30</v>
      </c>
      <c r="Q136" s="97" t="s">
        <v>30</v>
      </c>
      <c r="R136" s="109" t="s">
        <v>30</v>
      </c>
      <c r="S136" s="98" t="s">
        <v>30</v>
      </c>
      <c r="T136" s="97" t="s">
        <v>30</v>
      </c>
      <c r="U136" s="97" t="s">
        <v>30</v>
      </c>
      <c r="V136" s="97" t="s">
        <v>30</v>
      </c>
      <c r="W136" s="97" t="s">
        <v>30</v>
      </c>
      <c r="X136" s="97" t="s">
        <v>30</v>
      </c>
      <c r="Y136" s="97" t="s">
        <v>30</v>
      </c>
      <c r="Z136" s="97" t="s">
        <v>30</v>
      </c>
      <c r="AA136" s="97" t="s">
        <v>30</v>
      </c>
      <c r="AB136" s="97" t="s">
        <v>30</v>
      </c>
      <c r="AC136" s="97" t="s">
        <v>30</v>
      </c>
      <c r="AD136" s="97" t="s">
        <v>30</v>
      </c>
      <c r="AE136" s="97" t="s">
        <v>30</v>
      </c>
    </row>
    <row r="137" spans="1:32" ht="13" x14ac:dyDescent="0.25">
      <c r="A137" s="172" t="s">
        <v>519</v>
      </c>
      <c r="B137" s="107" t="s">
        <v>520</v>
      </c>
      <c r="C137" s="113" t="s">
        <v>30</v>
      </c>
      <c r="D137" s="259" t="s">
        <v>11</v>
      </c>
      <c r="E137" s="95"/>
      <c r="F137" s="97" t="s">
        <v>30</v>
      </c>
      <c r="G137" s="97" t="s">
        <v>30</v>
      </c>
      <c r="H137" s="97" t="s">
        <v>30</v>
      </c>
      <c r="I137" s="97" t="s">
        <v>30</v>
      </c>
      <c r="J137" s="97" t="s">
        <v>30</v>
      </c>
      <c r="K137" s="97" t="s">
        <v>30</v>
      </c>
      <c r="L137" s="97" t="s">
        <v>30</v>
      </c>
      <c r="M137" s="97" t="s">
        <v>30</v>
      </c>
      <c r="N137" s="97" t="s">
        <v>30</v>
      </c>
      <c r="O137" s="97" t="s">
        <v>30</v>
      </c>
      <c r="P137" s="97" t="s">
        <v>30</v>
      </c>
      <c r="Q137" s="97" t="s">
        <v>30</v>
      </c>
      <c r="R137" s="109" t="s">
        <v>30</v>
      </c>
      <c r="S137" s="98" t="s">
        <v>30</v>
      </c>
      <c r="T137" s="97" t="s">
        <v>30</v>
      </c>
      <c r="U137" s="97" t="s">
        <v>30</v>
      </c>
      <c r="V137" s="97" t="s">
        <v>30</v>
      </c>
      <c r="W137" s="97" t="s">
        <v>30</v>
      </c>
      <c r="X137" s="97" t="s">
        <v>30</v>
      </c>
      <c r="Y137" s="97" t="s">
        <v>30</v>
      </c>
      <c r="Z137" s="97" t="s">
        <v>30</v>
      </c>
      <c r="AA137" s="97" t="s">
        <v>30</v>
      </c>
      <c r="AB137" s="97" t="s">
        <v>30</v>
      </c>
      <c r="AC137" s="97" t="s">
        <v>30</v>
      </c>
      <c r="AD137" s="97" t="s">
        <v>30</v>
      </c>
      <c r="AE137" s="97" t="s">
        <v>30</v>
      </c>
      <c r="AF137" s="203"/>
    </row>
    <row r="138" spans="1:32" ht="13" x14ac:dyDescent="0.25">
      <c r="A138" s="171" t="s">
        <v>290</v>
      </c>
      <c r="B138" s="106" t="s">
        <v>291</v>
      </c>
      <c r="C138" s="113"/>
      <c r="D138" s="257" t="s">
        <v>10</v>
      </c>
      <c r="E138" s="95"/>
      <c r="F138" s="97" t="s">
        <v>30</v>
      </c>
      <c r="G138" s="97" t="s">
        <v>30</v>
      </c>
      <c r="H138" s="97" t="s">
        <v>30</v>
      </c>
      <c r="I138" s="97" t="s">
        <v>30</v>
      </c>
      <c r="J138" s="97" t="s">
        <v>30</v>
      </c>
      <c r="K138" s="97" t="s">
        <v>30</v>
      </c>
      <c r="L138" s="97" t="s">
        <v>30</v>
      </c>
      <c r="M138" s="97" t="s">
        <v>30</v>
      </c>
      <c r="N138" s="97" t="s">
        <v>30</v>
      </c>
      <c r="O138" s="97" t="s">
        <v>30</v>
      </c>
      <c r="P138" s="97" t="s">
        <v>30</v>
      </c>
      <c r="Q138" s="97" t="s">
        <v>25</v>
      </c>
      <c r="R138" s="109" t="s">
        <v>30</v>
      </c>
      <c r="S138" s="98" t="s">
        <v>30</v>
      </c>
      <c r="T138" s="97" t="s">
        <v>30</v>
      </c>
      <c r="U138" s="97" t="s">
        <v>30</v>
      </c>
      <c r="V138" s="97" t="s">
        <v>30</v>
      </c>
      <c r="W138" s="97" t="s">
        <v>30</v>
      </c>
      <c r="X138" s="97" t="s">
        <v>30</v>
      </c>
      <c r="Y138" s="97" t="s">
        <v>30</v>
      </c>
      <c r="Z138" s="97" t="s">
        <v>30</v>
      </c>
      <c r="AA138" s="97" t="s">
        <v>30</v>
      </c>
      <c r="AB138" s="97" t="s">
        <v>30</v>
      </c>
      <c r="AC138" s="97" t="s">
        <v>40</v>
      </c>
      <c r="AD138" s="97" t="s">
        <v>30</v>
      </c>
      <c r="AE138" s="97" t="s">
        <v>30</v>
      </c>
    </row>
    <row r="139" spans="1:32" ht="13" x14ac:dyDescent="0.25">
      <c r="A139" s="171" t="s">
        <v>176</v>
      </c>
      <c r="B139" s="106" t="s">
        <v>177</v>
      </c>
      <c r="C139" s="113" t="s">
        <v>30</v>
      </c>
      <c r="D139" s="257" t="s">
        <v>11</v>
      </c>
      <c r="E139" s="95" t="s">
        <v>156</v>
      </c>
      <c r="F139" s="97" t="s">
        <v>30</v>
      </c>
      <c r="G139" s="97" t="s">
        <v>30</v>
      </c>
      <c r="H139" s="97" t="s">
        <v>30</v>
      </c>
      <c r="I139" s="97" t="s">
        <v>30</v>
      </c>
      <c r="J139" s="97" t="s">
        <v>30</v>
      </c>
      <c r="K139" s="97" t="s">
        <v>30</v>
      </c>
      <c r="L139" s="97" t="s">
        <v>30</v>
      </c>
      <c r="M139" s="97" t="s">
        <v>30</v>
      </c>
      <c r="N139" s="97" t="s">
        <v>30</v>
      </c>
      <c r="O139" s="97" t="s">
        <v>30</v>
      </c>
      <c r="P139" s="97" t="s">
        <v>30</v>
      </c>
      <c r="Q139" s="97" t="s">
        <v>25</v>
      </c>
      <c r="R139" s="109" t="s">
        <v>30</v>
      </c>
      <c r="S139" s="98" t="s">
        <v>30</v>
      </c>
      <c r="T139" s="97" t="s">
        <v>30</v>
      </c>
      <c r="U139" s="97" t="s">
        <v>30</v>
      </c>
      <c r="V139" s="97" t="s">
        <v>30</v>
      </c>
      <c r="W139" s="97" t="s">
        <v>30</v>
      </c>
      <c r="X139" s="97" t="s">
        <v>30</v>
      </c>
      <c r="Y139" s="97" t="s">
        <v>30</v>
      </c>
      <c r="Z139" s="97" t="s">
        <v>30</v>
      </c>
      <c r="AA139" s="97" t="s">
        <v>30</v>
      </c>
      <c r="AB139" s="97" t="s">
        <v>30</v>
      </c>
      <c r="AC139" s="97" t="s">
        <v>40</v>
      </c>
      <c r="AD139" s="97" t="s">
        <v>30</v>
      </c>
      <c r="AE139" s="97" t="s">
        <v>30</v>
      </c>
    </row>
    <row r="140" spans="1:32" ht="13" x14ac:dyDescent="0.25">
      <c r="A140" s="171" t="s">
        <v>178</v>
      </c>
      <c r="B140" s="106" t="s">
        <v>179</v>
      </c>
      <c r="C140" s="113" t="s">
        <v>30</v>
      </c>
      <c r="D140" s="257" t="s">
        <v>11</v>
      </c>
      <c r="E140" s="95" t="s">
        <v>90</v>
      </c>
      <c r="F140" s="97" t="s">
        <v>30</v>
      </c>
      <c r="G140" s="97" t="s">
        <v>30</v>
      </c>
      <c r="H140" s="97" t="s">
        <v>30</v>
      </c>
      <c r="I140" s="97" t="s">
        <v>30</v>
      </c>
      <c r="J140" s="97" t="s">
        <v>30</v>
      </c>
      <c r="K140" s="97" t="s">
        <v>30</v>
      </c>
      <c r="L140" s="97" t="s">
        <v>30</v>
      </c>
      <c r="M140" s="97" t="s">
        <v>30</v>
      </c>
      <c r="N140" s="97" t="s">
        <v>30</v>
      </c>
      <c r="O140" s="97" t="s">
        <v>30</v>
      </c>
      <c r="P140" s="97" t="s">
        <v>30</v>
      </c>
      <c r="Q140" s="97" t="s">
        <v>25</v>
      </c>
      <c r="R140" s="109" t="s">
        <v>30</v>
      </c>
      <c r="S140" s="98" t="s">
        <v>30</v>
      </c>
      <c r="T140" s="97" t="s">
        <v>30</v>
      </c>
      <c r="U140" s="97" t="s">
        <v>30</v>
      </c>
      <c r="V140" s="97" t="s">
        <v>30</v>
      </c>
      <c r="W140" s="97" t="s">
        <v>30</v>
      </c>
      <c r="X140" s="97" t="s">
        <v>30</v>
      </c>
      <c r="Y140" s="97" t="s">
        <v>30</v>
      </c>
      <c r="Z140" s="97" t="s">
        <v>30</v>
      </c>
      <c r="AA140" s="97" t="s">
        <v>30</v>
      </c>
      <c r="AB140" s="97" t="s">
        <v>30</v>
      </c>
      <c r="AC140" s="97" t="s">
        <v>30</v>
      </c>
      <c r="AD140" s="97" t="s">
        <v>30</v>
      </c>
      <c r="AE140" s="97" t="s">
        <v>30</v>
      </c>
    </row>
    <row r="141" spans="1:32" ht="13" x14ac:dyDescent="0.25">
      <c r="A141" s="171" t="s">
        <v>180</v>
      </c>
      <c r="B141" s="106" t="s">
        <v>181</v>
      </c>
      <c r="C141" s="113" t="s">
        <v>30</v>
      </c>
      <c r="D141" s="257" t="s">
        <v>10</v>
      </c>
      <c r="E141" s="95" t="s">
        <v>156</v>
      </c>
      <c r="F141" s="97" t="s">
        <v>30</v>
      </c>
      <c r="G141" s="97" t="s">
        <v>30</v>
      </c>
      <c r="H141" s="97" t="s">
        <v>30</v>
      </c>
      <c r="I141" s="97" t="s">
        <v>30</v>
      </c>
      <c r="J141" s="97" t="s">
        <v>30</v>
      </c>
      <c r="K141" s="97" t="s">
        <v>30</v>
      </c>
      <c r="L141" s="97" t="s">
        <v>30</v>
      </c>
      <c r="M141" s="97" t="s">
        <v>30</v>
      </c>
      <c r="N141" s="97" t="s">
        <v>30</v>
      </c>
      <c r="O141" s="97" t="s">
        <v>30</v>
      </c>
      <c r="P141" s="97" t="s">
        <v>30</v>
      </c>
      <c r="Q141" s="97" t="s">
        <v>25</v>
      </c>
      <c r="R141" s="109" t="s">
        <v>30</v>
      </c>
      <c r="S141" s="98" t="s">
        <v>30</v>
      </c>
      <c r="T141" s="97" t="s">
        <v>30</v>
      </c>
      <c r="U141" s="97" t="s">
        <v>30</v>
      </c>
      <c r="V141" s="97" t="s">
        <v>30</v>
      </c>
      <c r="W141" s="97" t="s">
        <v>30</v>
      </c>
      <c r="X141" s="97" t="s">
        <v>30</v>
      </c>
      <c r="Y141" s="97" t="s">
        <v>30</v>
      </c>
      <c r="Z141" s="97" t="s">
        <v>30</v>
      </c>
      <c r="AA141" s="97" t="s">
        <v>30</v>
      </c>
      <c r="AB141" s="97" t="s">
        <v>30</v>
      </c>
      <c r="AC141" s="97" t="s">
        <v>25</v>
      </c>
      <c r="AD141" s="97" t="s">
        <v>30</v>
      </c>
      <c r="AE141" s="97" t="s">
        <v>30</v>
      </c>
    </row>
    <row r="142" spans="1:32" ht="13" x14ac:dyDescent="0.25">
      <c r="A142" s="171" t="s">
        <v>182</v>
      </c>
      <c r="B142" s="106" t="s">
        <v>183</v>
      </c>
      <c r="C142" s="113" t="s">
        <v>30</v>
      </c>
      <c r="D142" s="258" t="s">
        <v>11</v>
      </c>
      <c r="E142" s="95" t="s">
        <v>164</v>
      </c>
      <c r="F142" s="97" t="s">
        <v>30</v>
      </c>
      <c r="G142" s="97" t="s">
        <v>538</v>
      </c>
      <c r="H142" s="97" t="s">
        <v>30</v>
      </c>
      <c r="I142" s="97" t="s">
        <v>30</v>
      </c>
      <c r="J142" s="97" t="s">
        <v>30</v>
      </c>
      <c r="K142" s="97" t="s">
        <v>30</v>
      </c>
      <c r="L142" s="97" t="s">
        <v>30</v>
      </c>
      <c r="M142" s="97" t="s">
        <v>30</v>
      </c>
      <c r="N142" s="97" t="s">
        <v>30</v>
      </c>
      <c r="O142" s="97" t="s">
        <v>30</v>
      </c>
      <c r="P142" s="97" t="s">
        <v>25</v>
      </c>
      <c r="Q142" s="97" t="s">
        <v>30</v>
      </c>
      <c r="R142" s="109" t="s">
        <v>30</v>
      </c>
      <c r="S142" s="98" t="s">
        <v>30</v>
      </c>
      <c r="T142" s="97" t="s">
        <v>30</v>
      </c>
      <c r="U142" s="97" t="s">
        <v>30</v>
      </c>
      <c r="V142" s="97" t="s">
        <v>30</v>
      </c>
      <c r="W142" s="97" t="s">
        <v>30</v>
      </c>
      <c r="X142" s="97" t="s">
        <v>30</v>
      </c>
      <c r="Y142" s="97" t="s">
        <v>30</v>
      </c>
      <c r="Z142" s="97" t="s">
        <v>30</v>
      </c>
      <c r="AA142" s="97" t="s">
        <v>30</v>
      </c>
      <c r="AB142" s="97" t="s">
        <v>25</v>
      </c>
      <c r="AC142" s="97" t="s">
        <v>30</v>
      </c>
      <c r="AD142" s="97" t="s">
        <v>30</v>
      </c>
      <c r="AE142" s="97" t="s">
        <v>30</v>
      </c>
    </row>
    <row r="143" spans="1:32" ht="13" x14ac:dyDescent="0.25">
      <c r="A143" s="171" t="s">
        <v>541</v>
      </c>
      <c r="B143" s="106" t="s">
        <v>542</v>
      </c>
      <c r="C143" s="113"/>
      <c r="D143" s="258" t="s">
        <v>10</v>
      </c>
      <c r="E143" s="95"/>
      <c r="F143" s="97" t="s">
        <v>25</v>
      </c>
      <c r="G143" s="97" t="s">
        <v>30</v>
      </c>
      <c r="H143" s="97" t="s">
        <v>30</v>
      </c>
      <c r="I143" s="97" t="s">
        <v>30</v>
      </c>
      <c r="J143" s="97" t="s">
        <v>30</v>
      </c>
      <c r="K143" s="97" t="s">
        <v>30</v>
      </c>
      <c r="L143" s="97" t="s">
        <v>30</v>
      </c>
      <c r="M143" s="97" t="s">
        <v>30</v>
      </c>
      <c r="N143" s="97" t="s">
        <v>30</v>
      </c>
      <c r="O143" s="97" t="s">
        <v>30</v>
      </c>
      <c r="P143" s="97" t="s">
        <v>30</v>
      </c>
      <c r="Q143" s="97" t="s">
        <v>30</v>
      </c>
      <c r="R143" s="109" t="s">
        <v>30</v>
      </c>
      <c r="S143" s="98" t="s">
        <v>30</v>
      </c>
      <c r="T143" s="97" t="s">
        <v>30</v>
      </c>
      <c r="U143" s="97" t="s">
        <v>30</v>
      </c>
      <c r="V143" s="97" t="s">
        <v>30</v>
      </c>
      <c r="W143" s="97" t="s">
        <v>30</v>
      </c>
      <c r="X143" s="97" t="s">
        <v>30</v>
      </c>
      <c r="Y143" s="97" t="s">
        <v>30</v>
      </c>
      <c r="Z143" s="97" t="s">
        <v>30</v>
      </c>
      <c r="AA143" s="97" t="s">
        <v>30</v>
      </c>
      <c r="AB143" s="97" t="s">
        <v>30</v>
      </c>
      <c r="AC143" s="97" t="s">
        <v>30</v>
      </c>
      <c r="AD143" s="97" t="s">
        <v>30</v>
      </c>
      <c r="AE143" s="97" t="s">
        <v>30</v>
      </c>
    </row>
    <row r="144" spans="1:32" s="116" customFormat="1" ht="13" x14ac:dyDescent="0.25">
      <c r="A144" s="172" t="s">
        <v>518</v>
      </c>
      <c r="B144" s="107" t="s">
        <v>386</v>
      </c>
      <c r="C144" s="113" t="s">
        <v>11</v>
      </c>
      <c r="D144" s="257" t="s">
        <v>11</v>
      </c>
      <c r="E144" s="95" t="s">
        <v>164</v>
      </c>
      <c r="F144" s="97" t="s">
        <v>30</v>
      </c>
      <c r="G144" s="97" t="s">
        <v>30</v>
      </c>
      <c r="H144" s="97" t="s">
        <v>30</v>
      </c>
      <c r="I144" s="97" t="s">
        <v>30</v>
      </c>
      <c r="J144" s="97" t="s">
        <v>30</v>
      </c>
      <c r="K144" s="97" t="s">
        <v>30</v>
      </c>
      <c r="L144" s="97" t="s">
        <v>30</v>
      </c>
      <c r="M144" s="97" t="s">
        <v>30</v>
      </c>
      <c r="N144" s="97" t="s">
        <v>30</v>
      </c>
      <c r="O144" s="97" t="s">
        <v>30</v>
      </c>
      <c r="P144" s="97" t="s">
        <v>30</v>
      </c>
      <c r="Q144" s="97" t="s">
        <v>30</v>
      </c>
      <c r="R144" s="109" t="s">
        <v>30</v>
      </c>
      <c r="S144" s="98" t="s">
        <v>30</v>
      </c>
      <c r="T144" s="97" t="s">
        <v>30</v>
      </c>
      <c r="U144" s="97" t="s">
        <v>30</v>
      </c>
      <c r="V144" s="97" t="s">
        <v>30</v>
      </c>
      <c r="W144" s="97" t="s">
        <v>30</v>
      </c>
      <c r="X144" s="97" t="s">
        <v>30</v>
      </c>
      <c r="Y144" s="97" t="s">
        <v>30</v>
      </c>
      <c r="Z144" s="97" t="s">
        <v>30</v>
      </c>
      <c r="AA144" s="97" t="s">
        <v>30</v>
      </c>
      <c r="AB144" s="97" t="s">
        <v>30</v>
      </c>
      <c r="AC144" s="97" t="s">
        <v>30</v>
      </c>
      <c r="AD144" s="97" t="s">
        <v>30</v>
      </c>
      <c r="AE144" s="97" t="s">
        <v>30</v>
      </c>
    </row>
    <row r="145" spans="1:31" ht="26" x14ac:dyDescent="0.25">
      <c r="A145" s="171" t="s">
        <v>396</v>
      </c>
      <c r="B145" s="106" t="s">
        <v>397</v>
      </c>
      <c r="C145" s="113"/>
      <c r="D145" s="257" t="s">
        <v>237</v>
      </c>
      <c r="E145" s="95"/>
      <c r="F145" s="97" t="s">
        <v>30</v>
      </c>
      <c r="G145" s="97" t="s">
        <v>30</v>
      </c>
      <c r="H145" s="97" t="s">
        <v>30</v>
      </c>
      <c r="I145" s="97" t="s">
        <v>30</v>
      </c>
      <c r="J145" s="97" t="s">
        <v>30</v>
      </c>
      <c r="K145" s="97" t="s">
        <v>30</v>
      </c>
      <c r="L145" s="97" t="s">
        <v>30</v>
      </c>
      <c r="M145" s="97" t="s">
        <v>30</v>
      </c>
      <c r="N145" s="97" t="s">
        <v>30</v>
      </c>
      <c r="O145" s="97" t="s">
        <v>30</v>
      </c>
      <c r="P145" s="97" t="s">
        <v>30</v>
      </c>
      <c r="Q145" s="97" t="s">
        <v>30</v>
      </c>
      <c r="R145" s="109" t="s">
        <v>30</v>
      </c>
      <c r="S145" s="98" t="s">
        <v>30</v>
      </c>
      <c r="T145" s="97" t="s">
        <v>30</v>
      </c>
      <c r="U145" s="97" t="s">
        <v>30</v>
      </c>
      <c r="V145" s="97" t="s">
        <v>30</v>
      </c>
      <c r="W145" s="97" t="s">
        <v>30</v>
      </c>
      <c r="X145" s="97" t="s">
        <v>30</v>
      </c>
      <c r="Y145" s="97" t="s">
        <v>30</v>
      </c>
      <c r="Z145" s="97" t="s">
        <v>30</v>
      </c>
      <c r="AA145" s="97" t="s">
        <v>30</v>
      </c>
      <c r="AB145" s="97" t="s">
        <v>30</v>
      </c>
      <c r="AC145" s="97" t="s">
        <v>30</v>
      </c>
      <c r="AD145" s="97" t="s">
        <v>30</v>
      </c>
      <c r="AE145" s="97" t="s">
        <v>30</v>
      </c>
    </row>
    <row r="146" spans="1:31" ht="13" x14ac:dyDescent="0.25">
      <c r="A146" s="171" t="s">
        <v>398</v>
      </c>
      <c r="B146" s="106" t="s">
        <v>399</v>
      </c>
      <c r="C146" s="113"/>
      <c r="D146" s="258" t="s">
        <v>235</v>
      </c>
      <c r="E146" s="95"/>
      <c r="F146" s="97" t="s">
        <v>30</v>
      </c>
      <c r="G146" s="97" t="s">
        <v>538</v>
      </c>
      <c r="H146" s="96" t="s">
        <v>30</v>
      </c>
      <c r="I146" s="97" t="s">
        <v>30</v>
      </c>
      <c r="J146" s="97" t="s">
        <v>30</v>
      </c>
      <c r="K146" s="97" t="s">
        <v>30</v>
      </c>
      <c r="L146" s="97" t="s">
        <v>25</v>
      </c>
      <c r="M146" s="97" t="s">
        <v>30</v>
      </c>
      <c r="N146" s="97" t="s">
        <v>30</v>
      </c>
      <c r="O146" s="97" t="s">
        <v>30</v>
      </c>
      <c r="P146" s="97" t="s">
        <v>30</v>
      </c>
      <c r="Q146" s="97" t="s">
        <v>30</v>
      </c>
      <c r="R146" s="109" t="s">
        <v>30</v>
      </c>
      <c r="S146" s="98" t="s">
        <v>30</v>
      </c>
      <c r="T146" s="97" t="s">
        <v>30</v>
      </c>
      <c r="U146" s="97" t="s">
        <v>30</v>
      </c>
      <c r="V146" s="97" t="s">
        <v>30</v>
      </c>
      <c r="W146" s="97" t="s">
        <v>30</v>
      </c>
      <c r="X146" s="97" t="s">
        <v>25</v>
      </c>
      <c r="Y146" s="97" t="s">
        <v>30</v>
      </c>
      <c r="Z146" s="97" t="s">
        <v>30</v>
      </c>
      <c r="AA146" s="97" t="s">
        <v>30</v>
      </c>
      <c r="AB146" s="97" t="s">
        <v>30</v>
      </c>
      <c r="AC146" s="97" t="s">
        <v>30</v>
      </c>
      <c r="AD146" s="97" t="s">
        <v>30</v>
      </c>
      <c r="AE146" s="97" t="s">
        <v>30</v>
      </c>
    </row>
    <row r="147" spans="1:31" ht="13" x14ac:dyDescent="0.25">
      <c r="A147" s="171" t="s">
        <v>400</v>
      </c>
      <c r="B147" s="106" t="s">
        <v>401</v>
      </c>
      <c r="C147" s="113"/>
      <c r="D147" s="257" t="s">
        <v>10</v>
      </c>
      <c r="E147" s="95"/>
      <c r="F147" s="97" t="s">
        <v>30</v>
      </c>
      <c r="G147" s="97" t="s">
        <v>30</v>
      </c>
      <c r="H147" s="96" t="s">
        <v>30</v>
      </c>
      <c r="I147" s="97" t="s">
        <v>30</v>
      </c>
      <c r="J147" s="97" t="s">
        <v>30</v>
      </c>
      <c r="K147" s="97" t="s">
        <v>30</v>
      </c>
      <c r="L147" s="97" t="s">
        <v>25</v>
      </c>
      <c r="M147" s="97" t="s">
        <v>30</v>
      </c>
      <c r="N147" s="97" t="s">
        <v>30</v>
      </c>
      <c r="O147" s="97" t="s">
        <v>30</v>
      </c>
      <c r="P147" s="97" t="s">
        <v>30</v>
      </c>
      <c r="Q147" s="97" t="s">
        <v>30</v>
      </c>
      <c r="R147" s="109" t="s">
        <v>30</v>
      </c>
      <c r="S147" s="98" t="s">
        <v>30</v>
      </c>
      <c r="T147" s="97" t="s">
        <v>30</v>
      </c>
      <c r="U147" s="97" t="s">
        <v>30</v>
      </c>
      <c r="V147" s="97" t="s">
        <v>30</v>
      </c>
      <c r="W147" s="97" t="s">
        <v>30</v>
      </c>
      <c r="X147" s="97" t="s">
        <v>30</v>
      </c>
      <c r="Y147" s="97" t="s">
        <v>30</v>
      </c>
      <c r="Z147" s="97" t="s">
        <v>30</v>
      </c>
      <c r="AA147" s="97" t="s">
        <v>30</v>
      </c>
      <c r="AB147" s="97" t="s">
        <v>30</v>
      </c>
      <c r="AC147" s="97" t="s">
        <v>30</v>
      </c>
      <c r="AD147" s="97" t="s">
        <v>30</v>
      </c>
      <c r="AE147" s="97" t="s">
        <v>30</v>
      </c>
    </row>
    <row r="148" spans="1:31" ht="13" x14ac:dyDescent="0.25">
      <c r="A148" s="171" t="s">
        <v>526</v>
      </c>
      <c r="B148" s="106" t="s">
        <v>527</v>
      </c>
      <c r="C148" s="113"/>
      <c r="D148" s="257" t="s">
        <v>237</v>
      </c>
      <c r="E148" s="95"/>
      <c r="F148" s="97" t="s">
        <v>30</v>
      </c>
      <c r="G148" s="97" t="s">
        <v>30</v>
      </c>
      <c r="H148" s="96" t="s">
        <v>30</v>
      </c>
      <c r="I148" s="97" t="s">
        <v>30</v>
      </c>
      <c r="J148" s="97" t="s">
        <v>30</v>
      </c>
      <c r="K148" s="97" t="s">
        <v>30</v>
      </c>
      <c r="L148" s="97" t="s">
        <v>30</v>
      </c>
      <c r="M148" s="97" t="s">
        <v>30</v>
      </c>
      <c r="N148" s="97" t="s">
        <v>30</v>
      </c>
      <c r="O148" s="97" t="s">
        <v>30</v>
      </c>
      <c r="P148" s="97" t="s">
        <v>30</v>
      </c>
      <c r="Q148" s="97" t="s">
        <v>30</v>
      </c>
      <c r="R148" s="109" t="s">
        <v>30</v>
      </c>
      <c r="S148" s="98" t="s">
        <v>30</v>
      </c>
      <c r="T148" s="97" t="s">
        <v>30</v>
      </c>
      <c r="U148" s="97" t="s">
        <v>30</v>
      </c>
      <c r="V148" s="97" t="s">
        <v>30</v>
      </c>
      <c r="W148" s="97" t="s">
        <v>30</v>
      </c>
      <c r="X148" s="97" t="s">
        <v>30</v>
      </c>
      <c r="Y148" s="97" t="s">
        <v>30</v>
      </c>
      <c r="Z148" s="97" t="s">
        <v>30</v>
      </c>
      <c r="AA148" s="97" t="s">
        <v>30</v>
      </c>
      <c r="AB148" s="97" t="s">
        <v>30</v>
      </c>
      <c r="AC148" s="97" t="s">
        <v>30</v>
      </c>
      <c r="AD148" s="97" t="s">
        <v>30</v>
      </c>
      <c r="AE148" s="97" t="s">
        <v>30</v>
      </c>
    </row>
    <row r="149" spans="1:31" ht="13" x14ac:dyDescent="0.25">
      <c r="A149" s="171" t="s">
        <v>402</v>
      </c>
      <c r="B149" s="106" t="s">
        <v>403</v>
      </c>
      <c r="C149" s="113"/>
      <c r="D149" s="257" t="s">
        <v>235</v>
      </c>
      <c r="E149" s="95"/>
      <c r="F149" s="97" t="s">
        <v>30</v>
      </c>
      <c r="G149" s="97" t="s">
        <v>30</v>
      </c>
      <c r="H149" s="96" t="s">
        <v>30</v>
      </c>
      <c r="I149" s="97" t="s">
        <v>30</v>
      </c>
      <c r="J149" s="97" t="s">
        <v>30</v>
      </c>
      <c r="K149" s="97" t="s">
        <v>30</v>
      </c>
      <c r="L149" s="97" t="s">
        <v>25</v>
      </c>
      <c r="M149" s="97" t="s">
        <v>30</v>
      </c>
      <c r="N149" s="97" t="s">
        <v>30</v>
      </c>
      <c r="O149" s="97" t="s">
        <v>30</v>
      </c>
      <c r="P149" s="97" t="s">
        <v>30</v>
      </c>
      <c r="Q149" s="97" t="s">
        <v>30</v>
      </c>
      <c r="R149" s="109" t="s">
        <v>30</v>
      </c>
      <c r="S149" s="98" t="s">
        <v>30</v>
      </c>
      <c r="T149" s="97" t="s">
        <v>30</v>
      </c>
      <c r="U149" s="97" t="s">
        <v>30</v>
      </c>
      <c r="V149" s="97" t="s">
        <v>30</v>
      </c>
      <c r="W149" s="97" t="s">
        <v>30</v>
      </c>
      <c r="X149" s="97" t="s">
        <v>25</v>
      </c>
      <c r="Y149" s="97" t="s">
        <v>30</v>
      </c>
      <c r="Z149" s="97" t="s">
        <v>30</v>
      </c>
      <c r="AA149" s="97" t="s">
        <v>30</v>
      </c>
      <c r="AB149" s="97" t="s">
        <v>30</v>
      </c>
      <c r="AC149" s="97" t="s">
        <v>30</v>
      </c>
      <c r="AD149" s="97" t="s">
        <v>30</v>
      </c>
      <c r="AE149" s="97" t="s">
        <v>30</v>
      </c>
    </row>
    <row r="150" spans="1:31" ht="13" x14ac:dyDescent="0.25">
      <c r="A150" s="171" t="s">
        <v>404</v>
      </c>
      <c r="B150" s="106" t="s">
        <v>405</v>
      </c>
      <c r="C150" s="113"/>
      <c r="D150" s="257" t="s">
        <v>11</v>
      </c>
      <c r="E150" s="95"/>
      <c r="F150" s="97" t="s">
        <v>30</v>
      </c>
      <c r="G150" s="97" t="s">
        <v>30</v>
      </c>
      <c r="H150" s="96" t="s">
        <v>30</v>
      </c>
      <c r="I150" s="97" t="s">
        <v>30</v>
      </c>
      <c r="J150" s="97" t="s">
        <v>30</v>
      </c>
      <c r="K150" s="97" t="s">
        <v>30</v>
      </c>
      <c r="L150" s="97" t="s">
        <v>25</v>
      </c>
      <c r="M150" s="97" t="s">
        <v>30</v>
      </c>
      <c r="N150" s="97" t="s">
        <v>30</v>
      </c>
      <c r="O150" s="97" t="s">
        <v>30</v>
      </c>
      <c r="P150" s="97" t="s">
        <v>30</v>
      </c>
      <c r="Q150" s="97" t="s">
        <v>30</v>
      </c>
      <c r="R150" s="109" t="s">
        <v>30</v>
      </c>
      <c r="S150" s="98" t="s">
        <v>30</v>
      </c>
      <c r="T150" s="97" t="s">
        <v>30</v>
      </c>
      <c r="U150" s="97" t="s">
        <v>30</v>
      </c>
      <c r="V150" s="97" t="s">
        <v>30</v>
      </c>
      <c r="W150" s="97" t="s">
        <v>30</v>
      </c>
      <c r="X150" s="97" t="s">
        <v>30</v>
      </c>
      <c r="Y150" s="97" t="s">
        <v>30</v>
      </c>
      <c r="Z150" s="97" t="s">
        <v>30</v>
      </c>
      <c r="AA150" s="97" t="s">
        <v>30</v>
      </c>
      <c r="AB150" s="97" t="s">
        <v>30</v>
      </c>
      <c r="AC150" s="97" t="s">
        <v>30</v>
      </c>
      <c r="AD150" s="97" t="s">
        <v>30</v>
      </c>
      <c r="AE150" s="97" t="s">
        <v>30</v>
      </c>
    </row>
    <row r="151" spans="1:31" ht="13" x14ac:dyDescent="0.25">
      <c r="A151" s="171" t="s">
        <v>406</v>
      </c>
      <c r="B151" s="106" t="s">
        <v>407</v>
      </c>
      <c r="C151" s="113"/>
      <c r="D151" s="257" t="s">
        <v>10</v>
      </c>
      <c r="E151" s="95"/>
      <c r="F151" s="97" t="s">
        <v>30</v>
      </c>
      <c r="G151" s="97" t="s">
        <v>30</v>
      </c>
      <c r="H151" s="96" t="s">
        <v>30</v>
      </c>
      <c r="I151" s="97" t="s">
        <v>30</v>
      </c>
      <c r="J151" s="97" t="s">
        <v>30</v>
      </c>
      <c r="K151" s="97" t="s">
        <v>30</v>
      </c>
      <c r="L151" s="97" t="s">
        <v>25</v>
      </c>
      <c r="M151" s="97" t="s">
        <v>30</v>
      </c>
      <c r="N151" s="97" t="s">
        <v>30</v>
      </c>
      <c r="O151" s="97" t="s">
        <v>30</v>
      </c>
      <c r="P151" s="97" t="s">
        <v>30</v>
      </c>
      <c r="Q151" s="97" t="s">
        <v>30</v>
      </c>
      <c r="R151" s="109" t="s">
        <v>30</v>
      </c>
      <c r="S151" s="98" t="s">
        <v>30</v>
      </c>
      <c r="T151" s="97" t="s">
        <v>30</v>
      </c>
      <c r="U151" s="97" t="s">
        <v>30</v>
      </c>
      <c r="V151" s="97" t="s">
        <v>30</v>
      </c>
      <c r="W151" s="97" t="s">
        <v>30</v>
      </c>
      <c r="X151" s="97" t="s">
        <v>30</v>
      </c>
      <c r="Y151" s="97" t="s">
        <v>30</v>
      </c>
      <c r="Z151" s="97" t="s">
        <v>30</v>
      </c>
      <c r="AA151" s="97" t="s">
        <v>30</v>
      </c>
      <c r="AB151" s="97" t="s">
        <v>30</v>
      </c>
      <c r="AC151" s="97" t="s">
        <v>30</v>
      </c>
      <c r="AD151" s="97" t="s">
        <v>30</v>
      </c>
      <c r="AE151" s="97" t="s">
        <v>30</v>
      </c>
    </row>
    <row r="152" spans="1:31" ht="13" x14ac:dyDescent="0.25">
      <c r="A152" s="171" t="s">
        <v>408</v>
      </c>
      <c r="B152" s="106" t="s">
        <v>409</v>
      </c>
      <c r="C152" s="113"/>
      <c r="D152" s="257" t="s">
        <v>11</v>
      </c>
      <c r="E152" s="95"/>
      <c r="F152" s="97" t="s">
        <v>30</v>
      </c>
      <c r="G152" s="97" t="s">
        <v>30</v>
      </c>
      <c r="H152" s="96" t="s">
        <v>30</v>
      </c>
      <c r="I152" s="97" t="s">
        <v>30</v>
      </c>
      <c r="J152" s="97" t="s">
        <v>30</v>
      </c>
      <c r="K152" s="97" t="s">
        <v>30</v>
      </c>
      <c r="L152" s="97" t="s">
        <v>25</v>
      </c>
      <c r="M152" s="97" t="s">
        <v>30</v>
      </c>
      <c r="N152" s="97" t="s">
        <v>30</v>
      </c>
      <c r="O152" s="97" t="s">
        <v>30</v>
      </c>
      <c r="P152" s="97" t="s">
        <v>30</v>
      </c>
      <c r="Q152" s="97" t="s">
        <v>30</v>
      </c>
      <c r="R152" s="109" t="s">
        <v>30</v>
      </c>
      <c r="S152" s="98" t="s">
        <v>30</v>
      </c>
      <c r="T152" s="97" t="s">
        <v>30</v>
      </c>
      <c r="U152" s="97" t="s">
        <v>30</v>
      </c>
      <c r="V152" s="97" t="s">
        <v>30</v>
      </c>
      <c r="W152" s="97" t="s">
        <v>30</v>
      </c>
      <c r="X152" s="97" t="s">
        <v>30</v>
      </c>
      <c r="Y152" s="97" t="s">
        <v>30</v>
      </c>
      <c r="Z152" s="97" t="s">
        <v>30</v>
      </c>
      <c r="AA152" s="97" t="s">
        <v>30</v>
      </c>
      <c r="AB152" s="97" t="s">
        <v>30</v>
      </c>
      <c r="AC152" s="97" t="s">
        <v>30</v>
      </c>
      <c r="AD152" s="97" t="s">
        <v>30</v>
      </c>
      <c r="AE152" s="97" t="s">
        <v>30</v>
      </c>
    </row>
    <row r="153" spans="1:31" ht="13" x14ac:dyDescent="0.25">
      <c r="A153" s="171" t="s">
        <v>410</v>
      </c>
      <c r="B153" s="106" t="s">
        <v>200</v>
      </c>
      <c r="C153" s="113"/>
      <c r="D153" s="257" t="s">
        <v>235</v>
      </c>
      <c r="E153" s="95"/>
      <c r="F153" s="97" t="s">
        <v>30</v>
      </c>
      <c r="G153" s="97" t="s">
        <v>30</v>
      </c>
      <c r="H153" s="96" t="s">
        <v>30</v>
      </c>
      <c r="I153" s="97" t="s">
        <v>30</v>
      </c>
      <c r="J153" s="97" t="s">
        <v>30</v>
      </c>
      <c r="K153" s="97" t="s">
        <v>30</v>
      </c>
      <c r="L153" s="97" t="s">
        <v>30</v>
      </c>
      <c r="M153" s="97" t="s">
        <v>30</v>
      </c>
      <c r="N153" s="97" t="s">
        <v>30</v>
      </c>
      <c r="O153" s="97" t="s">
        <v>30</v>
      </c>
      <c r="P153" s="97" t="s">
        <v>30</v>
      </c>
      <c r="Q153" s="97" t="s">
        <v>30</v>
      </c>
      <c r="R153" s="109" t="s">
        <v>30</v>
      </c>
      <c r="S153" s="98" t="s">
        <v>30</v>
      </c>
      <c r="T153" s="97" t="s">
        <v>30</v>
      </c>
      <c r="U153" s="97" t="s">
        <v>30</v>
      </c>
      <c r="V153" s="97" t="s">
        <v>30</v>
      </c>
      <c r="W153" s="97" t="s">
        <v>30</v>
      </c>
      <c r="X153" s="97" t="s">
        <v>30</v>
      </c>
      <c r="Y153" s="97" t="s">
        <v>30</v>
      </c>
      <c r="Z153" s="97" t="s">
        <v>30</v>
      </c>
      <c r="AA153" s="97" t="s">
        <v>30</v>
      </c>
      <c r="AB153" s="97" t="s">
        <v>30</v>
      </c>
      <c r="AC153" s="97" t="s">
        <v>30</v>
      </c>
      <c r="AD153" s="97" t="s">
        <v>30</v>
      </c>
      <c r="AE153" s="97" t="s">
        <v>30</v>
      </c>
    </row>
    <row r="154" spans="1:31" ht="13" x14ac:dyDescent="0.25">
      <c r="A154" s="171" t="s">
        <v>411</v>
      </c>
      <c r="B154" s="106" t="s">
        <v>412</v>
      </c>
      <c r="C154" s="113"/>
      <c r="D154" s="257" t="s">
        <v>10</v>
      </c>
      <c r="E154" s="95"/>
      <c r="F154" s="97" t="s">
        <v>30</v>
      </c>
      <c r="G154" s="97" t="s">
        <v>30</v>
      </c>
      <c r="H154" s="96" t="s">
        <v>30</v>
      </c>
      <c r="I154" s="97" t="s">
        <v>30</v>
      </c>
      <c r="J154" s="97" t="s">
        <v>30</v>
      </c>
      <c r="K154" s="97" t="s">
        <v>30</v>
      </c>
      <c r="L154" s="97" t="s">
        <v>30</v>
      </c>
      <c r="M154" s="97" t="s">
        <v>30</v>
      </c>
      <c r="N154" s="97" t="s">
        <v>30</v>
      </c>
      <c r="O154" s="97" t="s">
        <v>30</v>
      </c>
      <c r="P154" s="97" t="s">
        <v>30</v>
      </c>
      <c r="Q154" s="97" t="s">
        <v>30</v>
      </c>
      <c r="R154" s="109" t="s">
        <v>30</v>
      </c>
      <c r="S154" s="98" t="s">
        <v>30</v>
      </c>
      <c r="T154" s="97" t="s">
        <v>30</v>
      </c>
      <c r="U154" s="97" t="s">
        <v>30</v>
      </c>
      <c r="V154" s="97" t="s">
        <v>30</v>
      </c>
      <c r="W154" s="97" t="s">
        <v>30</v>
      </c>
      <c r="X154" s="97" t="s">
        <v>30</v>
      </c>
      <c r="Y154" s="97" t="s">
        <v>30</v>
      </c>
      <c r="Z154" s="97" t="s">
        <v>30</v>
      </c>
      <c r="AA154" s="97" t="s">
        <v>30</v>
      </c>
      <c r="AB154" s="97" t="s">
        <v>30</v>
      </c>
      <c r="AC154" s="97" t="s">
        <v>30</v>
      </c>
      <c r="AD154" s="97" t="s">
        <v>30</v>
      </c>
      <c r="AE154" s="97" t="s">
        <v>30</v>
      </c>
    </row>
    <row r="155" spans="1:31" ht="13" x14ac:dyDescent="0.25">
      <c r="A155" s="171" t="s">
        <v>413</v>
      </c>
      <c r="B155" s="106" t="s">
        <v>414</v>
      </c>
      <c r="C155" s="113"/>
      <c r="D155" s="257" t="s">
        <v>10</v>
      </c>
      <c r="E155" s="95"/>
      <c r="F155" s="97" t="s">
        <v>30</v>
      </c>
      <c r="G155" s="97" t="s">
        <v>30</v>
      </c>
      <c r="H155" s="96" t="s">
        <v>30</v>
      </c>
      <c r="I155" s="97" t="s">
        <v>30</v>
      </c>
      <c r="J155" s="97" t="s">
        <v>30</v>
      </c>
      <c r="K155" s="97" t="s">
        <v>30</v>
      </c>
      <c r="L155" s="97" t="s">
        <v>30</v>
      </c>
      <c r="M155" s="97" t="s">
        <v>30</v>
      </c>
      <c r="N155" s="97" t="s">
        <v>30</v>
      </c>
      <c r="O155" s="97" t="s">
        <v>30</v>
      </c>
      <c r="P155" s="97" t="s">
        <v>30</v>
      </c>
      <c r="Q155" s="97" t="s">
        <v>30</v>
      </c>
      <c r="R155" s="109" t="s">
        <v>30</v>
      </c>
      <c r="S155" s="98" t="s">
        <v>30</v>
      </c>
      <c r="T155" s="97" t="s">
        <v>30</v>
      </c>
      <c r="U155" s="97" t="s">
        <v>30</v>
      </c>
      <c r="V155" s="97" t="s">
        <v>30</v>
      </c>
      <c r="W155" s="97" t="s">
        <v>30</v>
      </c>
      <c r="X155" s="97" t="s">
        <v>30</v>
      </c>
      <c r="Y155" s="97" t="s">
        <v>30</v>
      </c>
      <c r="Z155" s="97" t="s">
        <v>30</v>
      </c>
      <c r="AA155" s="97" t="s">
        <v>30</v>
      </c>
      <c r="AB155" s="97" t="s">
        <v>30</v>
      </c>
      <c r="AC155" s="97" t="s">
        <v>30</v>
      </c>
      <c r="AD155" s="97" t="s">
        <v>30</v>
      </c>
      <c r="AE155" s="97" t="s">
        <v>30</v>
      </c>
    </row>
    <row r="156" spans="1:31" ht="13" x14ac:dyDescent="0.25">
      <c r="A156" s="171" t="s">
        <v>184</v>
      </c>
      <c r="B156" s="106" t="s">
        <v>415</v>
      </c>
      <c r="C156" s="113" t="s">
        <v>30</v>
      </c>
      <c r="D156" s="258" t="s">
        <v>248</v>
      </c>
      <c r="E156" s="95" t="s">
        <v>90</v>
      </c>
      <c r="F156" s="97" t="s">
        <v>528</v>
      </c>
      <c r="G156" s="97" t="s">
        <v>30</v>
      </c>
      <c r="H156" s="96" t="s">
        <v>30</v>
      </c>
      <c r="I156" s="97" t="s">
        <v>30</v>
      </c>
      <c r="J156" s="97" t="s">
        <v>30</v>
      </c>
      <c r="K156" s="97" t="s">
        <v>30</v>
      </c>
      <c r="L156" s="97" t="s">
        <v>25</v>
      </c>
      <c r="M156" s="97" t="s">
        <v>30</v>
      </c>
      <c r="N156" s="97" t="s">
        <v>30</v>
      </c>
      <c r="O156" s="97" t="s">
        <v>30</v>
      </c>
      <c r="P156" s="97" t="s">
        <v>30</v>
      </c>
      <c r="Q156" s="97" t="s">
        <v>30</v>
      </c>
      <c r="R156" s="109" t="s">
        <v>25</v>
      </c>
      <c r="S156" s="98" t="s">
        <v>30</v>
      </c>
      <c r="T156" s="97" t="s">
        <v>30</v>
      </c>
      <c r="U156" s="97" t="s">
        <v>30</v>
      </c>
      <c r="V156" s="97" t="s">
        <v>30</v>
      </c>
      <c r="W156" s="97" t="s">
        <v>30</v>
      </c>
      <c r="X156" s="97" t="s">
        <v>25</v>
      </c>
      <c r="Y156" s="97" t="s">
        <v>30</v>
      </c>
      <c r="Z156" s="97" t="s">
        <v>30</v>
      </c>
      <c r="AA156" s="97" t="s">
        <v>30</v>
      </c>
      <c r="AB156" s="97" t="s">
        <v>30</v>
      </c>
      <c r="AC156" s="97" t="s">
        <v>30</v>
      </c>
      <c r="AD156" s="97" t="s">
        <v>25</v>
      </c>
      <c r="AE156" s="97" t="s">
        <v>30</v>
      </c>
    </row>
    <row r="157" spans="1:31" ht="13" x14ac:dyDescent="0.25">
      <c r="A157" s="171" t="s">
        <v>185</v>
      </c>
      <c r="B157" s="106" t="s">
        <v>186</v>
      </c>
      <c r="C157" s="113" t="s">
        <v>30</v>
      </c>
      <c r="D157" s="257" t="s">
        <v>235</v>
      </c>
      <c r="E157" s="95" t="s">
        <v>184</v>
      </c>
      <c r="F157" s="97" t="s">
        <v>30</v>
      </c>
      <c r="G157" s="97" t="s">
        <v>30</v>
      </c>
      <c r="H157" s="96" t="s">
        <v>30</v>
      </c>
      <c r="I157" s="97" t="s">
        <v>30</v>
      </c>
      <c r="J157" s="97" t="s">
        <v>30</v>
      </c>
      <c r="K157" s="97" t="s">
        <v>30</v>
      </c>
      <c r="L157" s="97" t="s">
        <v>30</v>
      </c>
      <c r="M157" s="97" t="s">
        <v>30</v>
      </c>
      <c r="N157" s="97" t="s">
        <v>30</v>
      </c>
      <c r="O157" s="97" t="s">
        <v>30</v>
      </c>
      <c r="P157" s="97" t="s">
        <v>30</v>
      </c>
      <c r="Q157" s="97" t="s">
        <v>30</v>
      </c>
      <c r="R157" s="109" t="s">
        <v>25</v>
      </c>
      <c r="S157" s="98" t="s">
        <v>30</v>
      </c>
      <c r="T157" s="97" t="s">
        <v>30</v>
      </c>
      <c r="U157" s="97" t="s">
        <v>30</v>
      </c>
      <c r="V157" s="97" t="s">
        <v>30</v>
      </c>
      <c r="W157" s="97" t="s">
        <v>30</v>
      </c>
      <c r="X157" s="97" t="s">
        <v>30</v>
      </c>
      <c r="Y157" s="97" t="s">
        <v>30</v>
      </c>
      <c r="Z157" s="97" t="s">
        <v>30</v>
      </c>
      <c r="AA157" s="97" t="s">
        <v>30</v>
      </c>
      <c r="AB157" s="97" t="s">
        <v>30</v>
      </c>
      <c r="AC157" s="97" t="s">
        <v>30</v>
      </c>
      <c r="AD157" s="97" t="s">
        <v>25</v>
      </c>
      <c r="AE157" s="97" t="s">
        <v>30</v>
      </c>
    </row>
    <row r="158" spans="1:31" ht="14.25" customHeight="1" x14ac:dyDescent="0.25">
      <c r="A158" s="171" t="s">
        <v>187</v>
      </c>
      <c r="B158" s="106" t="s">
        <v>416</v>
      </c>
      <c r="C158" s="113" t="s">
        <v>30</v>
      </c>
      <c r="D158" s="257" t="s">
        <v>235</v>
      </c>
      <c r="E158" s="101" t="s">
        <v>188</v>
      </c>
      <c r="F158" s="97" t="s">
        <v>30</v>
      </c>
      <c r="G158" s="97" t="s">
        <v>30</v>
      </c>
      <c r="H158" s="96" t="s">
        <v>30</v>
      </c>
      <c r="I158" s="97" t="s">
        <v>30</v>
      </c>
      <c r="J158" s="97" t="s">
        <v>30</v>
      </c>
      <c r="K158" s="97" t="s">
        <v>30</v>
      </c>
      <c r="L158" s="97" t="s">
        <v>25</v>
      </c>
      <c r="M158" s="97" t="s">
        <v>30</v>
      </c>
      <c r="N158" s="97" t="s">
        <v>30</v>
      </c>
      <c r="O158" s="97" t="s">
        <v>30</v>
      </c>
      <c r="P158" s="97" t="s">
        <v>30</v>
      </c>
      <c r="Q158" s="97" t="s">
        <v>30</v>
      </c>
      <c r="R158" s="109" t="s">
        <v>25</v>
      </c>
      <c r="S158" s="98" t="s">
        <v>30</v>
      </c>
      <c r="T158" s="97" t="s">
        <v>30</v>
      </c>
      <c r="U158" s="97" t="s">
        <v>30</v>
      </c>
      <c r="V158" s="97" t="s">
        <v>30</v>
      </c>
      <c r="W158" s="97" t="s">
        <v>30</v>
      </c>
      <c r="X158" s="97" t="s">
        <v>25</v>
      </c>
      <c r="Y158" s="97" t="s">
        <v>30</v>
      </c>
      <c r="Z158" s="97" t="s">
        <v>30</v>
      </c>
      <c r="AA158" s="97" t="s">
        <v>30</v>
      </c>
      <c r="AB158" s="97" t="s">
        <v>30</v>
      </c>
      <c r="AC158" s="97" t="s">
        <v>30</v>
      </c>
      <c r="AD158" s="97" t="s">
        <v>30</v>
      </c>
      <c r="AE158" s="97" t="s">
        <v>30</v>
      </c>
    </row>
    <row r="159" spans="1:31" ht="14.25" customHeight="1" x14ac:dyDescent="0.25">
      <c r="A159" s="172" t="s">
        <v>303</v>
      </c>
      <c r="B159" s="107" t="s">
        <v>304</v>
      </c>
      <c r="C159" s="113"/>
      <c r="D159" s="257" t="s">
        <v>10</v>
      </c>
      <c r="E159" s="101"/>
      <c r="F159" s="97" t="s">
        <v>30</v>
      </c>
      <c r="G159" s="97" t="s">
        <v>30</v>
      </c>
      <c r="H159" s="96" t="s">
        <v>30</v>
      </c>
      <c r="I159" s="97" t="s">
        <v>30</v>
      </c>
      <c r="J159" s="97" t="s">
        <v>30</v>
      </c>
      <c r="K159" s="97" t="s">
        <v>30</v>
      </c>
      <c r="L159" s="97" t="s">
        <v>30</v>
      </c>
      <c r="M159" s="97" t="s">
        <v>30</v>
      </c>
      <c r="N159" s="97" t="s">
        <v>30</v>
      </c>
      <c r="O159" s="97" t="s">
        <v>30</v>
      </c>
      <c r="P159" s="97" t="s">
        <v>30</v>
      </c>
      <c r="Q159" s="97" t="s">
        <v>30</v>
      </c>
      <c r="R159" s="109" t="s">
        <v>30</v>
      </c>
      <c r="S159" s="98" t="s">
        <v>30</v>
      </c>
      <c r="T159" s="97" t="s">
        <v>30</v>
      </c>
      <c r="U159" s="97" t="s">
        <v>30</v>
      </c>
      <c r="V159" s="97" t="s">
        <v>30</v>
      </c>
      <c r="W159" s="97" t="s">
        <v>30</v>
      </c>
      <c r="X159" s="97" t="s">
        <v>30</v>
      </c>
      <c r="Y159" s="97" t="s">
        <v>30</v>
      </c>
      <c r="Z159" s="97" t="s">
        <v>30</v>
      </c>
      <c r="AA159" s="97" t="s">
        <v>30</v>
      </c>
      <c r="AB159" s="97" t="s">
        <v>30</v>
      </c>
      <c r="AC159" s="97" t="s">
        <v>30</v>
      </c>
      <c r="AD159" s="97" t="s">
        <v>30</v>
      </c>
      <c r="AE159" s="97" t="s">
        <v>30</v>
      </c>
    </row>
    <row r="160" spans="1:31" ht="14.25" customHeight="1" x14ac:dyDescent="0.25">
      <c r="A160" s="171" t="s">
        <v>189</v>
      </c>
      <c r="B160" s="106" t="s">
        <v>190</v>
      </c>
      <c r="C160" s="113" t="s">
        <v>30</v>
      </c>
      <c r="D160" s="257" t="s">
        <v>235</v>
      </c>
      <c r="E160" s="101" t="s">
        <v>191</v>
      </c>
      <c r="F160" s="97" t="s">
        <v>30</v>
      </c>
      <c r="G160" s="97" t="s">
        <v>30</v>
      </c>
      <c r="H160" s="96" t="s">
        <v>30</v>
      </c>
      <c r="I160" s="97" t="s">
        <v>30</v>
      </c>
      <c r="J160" s="97" t="s">
        <v>30</v>
      </c>
      <c r="K160" s="97" t="s">
        <v>30</v>
      </c>
      <c r="L160" s="97" t="s">
        <v>30</v>
      </c>
      <c r="M160" s="97" t="s">
        <v>30</v>
      </c>
      <c r="N160" s="97" t="s">
        <v>30</v>
      </c>
      <c r="O160" s="97" t="s">
        <v>30</v>
      </c>
      <c r="P160" s="97" t="s">
        <v>30</v>
      </c>
      <c r="Q160" s="97" t="s">
        <v>30</v>
      </c>
      <c r="R160" s="109" t="s">
        <v>25</v>
      </c>
      <c r="S160" s="98" t="s">
        <v>30</v>
      </c>
      <c r="T160" s="97" t="s">
        <v>30</v>
      </c>
      <c r="U160" s="97" t="s">
        <v>30</v>
      </c>
      <c r="V160" s="97" t="s">
        <v>30</v>
      </c>
      <c r="W160" s="97" t="s">
        <v>30</v>
      </c>
      <c r="X160" s="97" t="s">
        <v>30</v>
      </c>
      <c r="Y160" s="97" t="s">
        <v>30</v>
      </c>
      <c r="Z160" s="97" t="s">
        <v>30</v>
      </c>
      <c r="AA160" s="97" t="s">
        <v>30</v>
      </c>
      <c r="AB160" s="97" t="s">
        <v>30</v>
      </c>
      <c r="AC160" s="97" t="s">
        <v>30</v>
      </c>
      <c r="AD160" s="97" t="s">
        <v>25</v>
      </c>
      <c r="AE160" s="97" t="s">
        <v>30</v>
      </c>
    </row>
    <row r="161" spans="1:31" ht="14.25" customHeight="1" x14ac:dyDescent="0.25">
      <c r="A161" s="171" t="s">
        <v>192</v>
      </c>
      <c r="B161" s="106" t="s">
        <v>193</v>
      </c>
      <c r="C161" s="113" t="s">
        <v>30</v>
      </c>
      <c r="D161" s="257" t="s">
        <v>235</v>
      </c>
      <c r="E161" s="101" t="s">
        <v>189</v>
      </c>
      <c r="F161" s="97" t="s">
        <v>30</v>
      </c>
      <c r="G161" s="97" t="s">
        <v>30</v>
      </c>
      <c r="H161" s="96" t="s">
        <v>30</v>
      </c>
      <c r="I161" s="97" t="s">
        <v>30</v>
      </c>
      <c r="J161" s="97" t="s">
        <v>30</v>
      </c>
      <c r="K161" s="97" t="s">
        <v>30</v>
      </c>
      <c r="L161" s="97" t="s">
        <v>30</v>
      </c>
      <c r="M161" s="97" t="s">
        <v>30</v>
      </c>
      <c r="N161" s="97" t="s">
        <v>30</v>
      </c>
      <c r="O161" s="97" t="s">
        <v>30</v>
      </c>
      <c r="P161" s="97" t="s">
        <v>30</v>
      </c>
      <c r="Q161" s="97" t="s">
        <v>30</v>
      </c>
      <c r="R161" s="109" t="s">
        <v>25</v>
      </c>
      <c r="S161" s="98" t="s">
        <v>30</v>
      </c>
      <c r="T161" s="97" t="s">
        <v>30</v>
      </c>
      <c r="U161" s="97" t="s">
        <v>30</v>
      </c>
      <c r="V161" s="97" t="s">
        <v>30</v>
      </c>
      <c r="W161" s="97" t="s">
        <v>30</v>
      </c>
      <c r="X161" s="97" t="s">
        <v>30</v>
      </c>
      <c r="Y161" s="97" t="s">
        <v>30</v>
      </c>
      <c r="Z161" s="97" t="s">
        <v>30</v>
      </c>
      <c r="AA161" s="97" t="s">
        <v>30</v>
      </c>
      <c r="AB161" s="97" t="s">
        <v>30</v>
      </c>
      <c r="AC161" s="97" t="s">
        <v>30</v>
      </c>
      <c r="AD161" s="97" t="s">
        <v>30</v>
      </c>
      <c r="AE161" s="97" t="s">
        <v>30</v>
      </c>
    </row>
    <row r="162" spans="1:31" ht="14.25" customHeight="1" x14ac:dyDescent="0.25">
      <c r="A162" s="172" t="s">
        <v>194</v>
      </c>
      <c r="B162" s="107" t="s">
        <v>195</v>
      </c>
      <c r="C162" s="113" t="s">
        <v>30</v>
      </c>
      <c r="D162" s="257" t="s">
        <v>11</v>
      </c>
      <c r="E162" s="100" t="s">
        <v>185</v>
      </c>
      <c r="F162" s="97" t="s">
        <v>30</v>
      </c>
      <c r="G162" s="97" t="s">
        <v>30</v>
      </c>
      <c r="H162" s="96" t="s">
        <v>30</v>
      </c>
      <c r="I162" s="97" t="s">
        <v>30</v>
      </c>
      <c r="J162" s="97" t="s">
        <v>30</v>
      </c>
      <c r="K162" s="97" t="s">
        <v>30</v>
      </c>
      <c r="L162" s="97" t="s">
        <v>30</v>
      </c>
      <c r="M162" s="97" t="s">
        <v>30</v>
      </c>
      <c r="N162" s="97" t="s">
        <v>30</v>
      </c>
      <c r="O162" s="97" t="s">
        <v>30</v>
      </c>
      <c r="P162" s="97" t="s">
        <v>30</v>
      </c>
      <c r="Q162" s="97" t="s">
        <v>30</v>
      </c>
      <c r="R162" s="109" t="s">
        <v>30</v>
      </c>
      <c r="S162" s="98" t="s">
        <v>30</v>
      </c>
      <c r="T162" s="97" t="s">
        <v>30</v>
      </c>
      <c r="U162" s="97" t="s">
        <v>30</v>
      </c>
      <c r="V162" s="97" t="s">
        <v>30</v>
      </c>
      <c r="W162" s="97" t="s">
        <v>30</v>
      </c>
      <c r="X162" s="97" t="s">
        <v>30</v>
      </c>
      <c r="Y162" s="97" t="s">
        <v>30</v>
      </c>
      <c r="Z162" s="97" t="s">
        <v>30</v>
      </c>
      <c r="AA162" s="97" t="s">
        <v>30</v>
      </c>
      <c r="AB162" s="97" t="s">
        <v>30</v>
      </c>
      <c r="AC162" s="97" t="s">
        <v>30</v>
      </c>
      <c r="AD162" s="97" t="s">
        <v>30</v>
      </c>
      <c r="AE162" s="97" t="s">
        <v>30</v>
      </c>
    </row>
    <row r="163" spans="1:31" ht="14.25" customHeight="1" x14ac:dyDescent="0.25">
      <c r="A163" s="171" t="s">
        <v>196</v>
      </c>
      <c r="B163" s="106" t="s">
        <v>197</v>
      </c>
      <c r="C163" s="113" t="s">
        <v>30</v>
      </c>
      <c r="D163" s="257" t="s">
        <v>235</v>
      </c>
      <c r="E163" s="101" t="s">
        <v>198</v>
      </c>
      <c r="F163" s="97" t="s">
        <v>30</v>
      </c>
      <c r="G163" s="97" t="s">
        <v>30</v>
      </c>
      <c r="H163" s="96" t="s">
        <v>30</v>
      </c>
      <c r="I163" s="97" t="s">
        <v>30</v>
      </c>
      <c r="J163" s="97" t="s">
        <v>30</v>
      </c>
      <c r="K163" s="97" t="s">
        <v>30</v>
      </c>
      <c r="L163" s="97" t="s">
        <v>30</v>
      </c>
      <c r="M163" s="97" t="s">
        <v>30</v>
      </c>
      <c r="N163" s="97" t="s">
        <v>30</v>
      </c>
      <c r="O163" s="97" t="s">
        <v>30</v>
      </c>
      <c r="P163" s="97" t="s">
        <v>30</v>
      </c>
      <c r="Q163" s="97" t="s">
        <v>30</v>
      </c>
      <c r="R163" s="109" t="s">
        <v>25</v>
      </c>
      <c r="S163" s="98" t="s">
        <v>30</v>
      </c>
      <c r="T163" s="97" t="s">
        <v>30</v>
      </c>
      <c r="U163" s="97" t="s">
        <v>30</v>
      </c>
      <c r="V163" s="97" t="s">
        <v>30</v>
      </c>
      <c r="W163" s="97" t="s">
        <v>30</v>
      </c>
      <c r="X163" s="97" t="s">
        <v>30</v>
      </c>
      <c r="Y163" s="97" t="s">
        <v>30</v>
      </c>
      <c r="Z163" s="97" t="s">
        <v>30</v>
      </c>
      <c r="AA163" s="97" t="s">
        <v>30</v>
      </c>
      <c r="AB163" s="97" t="s">
        <v>30</v>
      </c>
      <c r="AC163" s="97" t="s">
        <v>30</v>
      </c>
      <c r="AD163" s="97" t="s">
        <v>25</v>
      </c>
      <c r="AE163" s="97" t="s">
        <v>30</v>
      </c>
    </row>
    <row r="164" spans="1:31" ht="14.25" customHeight="1" x14ac:dyDescent="0.25">
      <c r="A164" s="171" t="s">
        <v>199</v>
      </c>
      <c r="B164" s="106" t="s">
        <v>200</v>
      </c>
      <c r="C164" s="113" t="s">
        <v>30</v>
      </c>
      <c r="D164" s="257" t="s">
        <v>235</v>
      </c>
      <c r="E164" s="95" t="s">
        <v>201</v>
      </c>
      <c r="F164" s="97" t="s">
        <v>30</v>
      </c>
      <c r="G164" s="97" t="s">
        <v>30</v>
      </c>
      <c r="H164" s="96" t="s">
        <v>30</v>
      </c>
      <c r="I164" s="97" t="s">
        <v>30</v>
      </c>
      <c r="J164" s="97" t="s">
        <v>30</v>
      </c>
      <c r="K164" s="97" t="s">
        <v>30</v>
      </c>
      <c r="L164" s="97" t="s">
        <v>30</v>
      </c>
      <c r="M164" s="97" t="s">
        <v>30</v>
      </c>
      <c r="N164" s="97" t="s">
        <v>30</v>
      </c>
      <c r="O164" s="97" t="s">
        <v>30</v>
      </c>
      <c r="P164" s="97" t="s">
        <v>25</v>
      </c>
      <c r="Q164" s="97" t="s">
        <v>30</v>
      </c>
      <c r="R164" s="267" t="s">
        <v>25</v>
      </c>
      <c r="S164" s="98" t="s">
        <v>30</v>
      </c>
      <c r="T164" s="97" t="s">
        <v>30</v>
      </c>
      <c r="U164" s="97" t="s">
        <v>30</v>
      </c>
      <c r="V164" s="97" t="s">
        <v>30</v>
      </c>
      <c r="W164" s="97" t="s">
        <v>30</v>
      </c>
      <c r="X164" s="97" t="s">
        <v>30</v>
      </c>
      <c r="Y164" s="97" t="s">
        <v>30</v>
      </c>
      <c r="Z164" s="97" t="s">
        <v>30</v>
      </c>
      <c r="AA164" s="97" t="s">
        <v>30</v>
      </c>
      <c r="AB164" s="97" t="s">
        <v>40</v>
      </c>
      <c r="AC164" s="97" t="s">
        <v>30</v>
      </c>
      <c r="AD164" s="97" t="s">
        <v>30</v>
      </c>
      <c r="AE164" s="97" t="s">
        <v>30</v>
      </c>
    </row>
    <row r="165" spans="1:31" ht="14.25" customHeight="1" x14ac:dyDescent="0.25">
      <c r="A165" s="195" t="s">
        <v>202</v>
      </c>
      <c r="B165" s="196" t="s">
        <v>203</v>
      </c>
      <c r="C165" s="197" t="s">
        <v>30</v>
      </c>
      <c r="D165" s="260" t="s">
        <v>235</v>
      </c>
      <c r="E165" s="198" t="s">
        <v>204</v>
      </c>
      <c r="F165" s="268" t="s">
        <v>30</v>
      </c>
      <c r="G165" s="268" t="s">
        <v>30</v>
      </c>
      <c r="H165" s="269" t="s">
        <v>30</v>
      </c>
      <c r="I165" s="268" t="s">
        <v>30</v>
      </c>
      <c r="J165" s="268" t="s">
        <v>30</v>
      </c>
      <c r="K165" s="268" t="s">
        <v>30</v>
      </c>
      <c r="L165" s="268" t="s">
        <v>30</v>
      </c>
      <c r="M165" s="268" t="s">
        <v>30</v>
      </c>
      <c r="N165" s="268" t="s">
        <v>30</v>
      </c>
      <c r="O165" s="268" t="s">
        <v>30</v>
      </c>
      <c r="P165" s="268" t="s">
        <v>30</v>
      </c>
      <c r="Q165" s="268" t="s">
        <v>30</v>
      </c>
      <c r="R165" s="270" t="s">
        <v>25</v>
      </c>
      <c r="S165" s="202" t="s">
        <v>30</v>
      </c>
      <c r="T165" s="200" t="s">
        <v>30</v>
      </c>
      <c r="U165" s="200" t="s">
        <v>30</v>
      </c>
      <c r="V165" s="200" t="s">
        <v>30</v>
      </c>
      <c r="W165" s="200" t="s">
        <v>30</v>
      </c>
      <c r="X165" s="200" t="s">
        <v>30</v>
      </c>
      <c r="Y165" s="200" t="s">
        <v>30</v>
      </c>
      <c r="Z165" s="200" t="s">
        <v>30</v>
      </c>
      <c r="AA165" s="200" t="s">
        <v>30</v>
      </c>
      <c r="AB165" s="200" t="s">
        <v>30</v>
      </c>
      <c r="AC165" s="200" t="s">
        <v>30</v>
      </c>
      <c r="AD165" s="200" t="s">
        <v>30</v>
      </c>
      <c r="AE165" s="200" t="s">
        <v>30</v>
      </c>
    </row>
    <row r="166" spans="1:31" ht="14.25" customHeight="1" x14ac:dyDescent="0.25">
      <c r="A166" s="195" t="s">
        <v>543</v>
      </c>
      <c r="B166" s="196" t="s">
        <v>544</v>
      </c>
      <c r="C166" s="197"/>
      <c r="D166" s="258" t="s">
        <v>11</v>
      </c>
      <c r="E166" s="198"/>
      <c r="F166" s="94" t="s">
        <v>25</v>
      </c>
      <c r="G166" s="94" t="s">
        <v>30</v>
      </c>
      <c r="H166" s="178" t="s">
        <v>30</v>
      </c>
      <c r="I166" s="94" t="s">
        <v>30</v>
      </c>
      <c r="J166" s="94" t="s">
        <v>30</v>
      </c>
      <c r="K166" s="94" t="s">
        <v>30</v>
      </c>
      <c r="L166" s="94" t="s">
        <v>30</v>
      </c>
      <c r="M166" s="94" t="s">
        <v>30</v>
      </c>
      <c r="N166" s="94" t="s">
        <v>30</v>
      </c>
      <c r="O166" s="94" t="s">
        <v>30</v>
      </c>
      <c r="P166" s="94" t="s">
        <v>30</v>
      </c>
      <c r="Q166" s="94" t="s">
        <v>30</v>
      </c>
      <c r="R166" s="179" t="s">
        <v>30</v>
      </c>
      <c r="S166" s="98" t="s">
        <v>30</v>
      </c>
      <c r="T166" s="97" t="s">
        <v>30</v>
      </c>
      <c r="U166" s="97" t="s">
        <v>30</v>
      </c>
      <c r="V166" s="97" t="s">
        <v>30</v>
      </c>
      <c r="W166" s="97" t="s">
        <v>30</v>
      </c>
      <c r="X166" s="97" t="s">
        <v>30</v>
      </c>
      <c r="Y166" s="97" t="s">
        <v>30</v>
      </c>
      <c r="Z166" s="97" t="s">
        <v>30</v>
      </c>
      <c r="AA166" s="97" t="s">
        <v>30</v>
      </c>
      <c r="AB166" s="97" t="s">
        <v>30</v>
      </c>
      <c r="AC166" s="97" t="s">
        <v>30</v>
      </c>
      <c r="AD166" s="97" t="s">
        <v>30</v>
      </c>
      <c r="AE166" s="97" t="s">
        <v>30</v>
      </c>
    </row>
    <row r="167" spans="1:31" s="189" customFormat="1" ht="14.25" customHeight="1" thickBot="1" x14ac:dyDescent="0.3">
      <c r="A167" s="181" t="s">
        <v>531</v>
      </c>
      <c r="B167" s="182" t="s">
        <v>203</v>
      </c>
      <c r="C167" s="183" t="s">
        <v>30</v>
      </c>
      <c r="D167" s="261" t="s">
        <v>236</v>
      </c>
      <c r="E167" s="184" t="s">
        <v>90</v>
      </c>
      <c r="F167" s="186" t="s">
        <v>25</v>
      </c>
      <c r="G167" s="186" t="s">
        <v>30</v>
      </c>
      <c r="H167" s="185" t="s">
        <v>30</v>
      </c>
      <c r="I167" s="186" t="s">
        <v>30</v>
      </c>
      <c r="J167" s="186" t="s">
        <v>30</v>
      </c>
      <c r="K167" s="186" t="s">
        <v>30</v>
      </c>
      <c r="L167" s="186" t="s">
        <v>30</v>
      </c>
      <c r="M167" s="186" t="s">
        <v>30</v>
      </c>
      <c r="N167" s="186" t="s">
        <v>30</v>
      </c>
      <c r="O167" s="186" t="s">
        <v>30</v>
      </c>
      <c r="P167" s="186" t="s">
        <v>30</v>
      </c>
      <c r="Q167" s="186" t="s">
        <v>30</v>
      </c>
      <c r="R167" s="187" t="s">
        <v>30</v>
      </c>
      <c r="S167" s="188" t="s">
        <v>30</v>
      </c>
      <c r="T167" s="186" t="s">
        <v>30</v>
      </c>
      <c r="U167" s="186" t="s">
        <v>30</v>
      </c>
      <c r="V167" s="186" t="s">
        <v>30</v>
      </c>
      <c r="W167" s="186" t="s">
        <v>30</v>
      </c>
      <c r="X167" s="186" t="s">
        <v>30</v>
      </c>
      <c r="Y167" s="186" t="s">
        <v>30</v>
      </c>
      <c r="Z167" s="186" t="s">
        <v>30</v>
      </c>
      <c r="AA167" s="186" t="s">
        <v>30</v>
      </c>
      <c r="AB167" s="186" t="s">
        <v>30</v>
      </c>
      <c r="AC167" s="186" t="s">
        <v>30</v>
      </c>
      <c r="AD167" s="186" t="s">
        <v>30</v>
      </c>
      <c r="AE167" s="186" t="s">
        <v>30</v>
      </c>
    </row>
    <row r="168" spans="1:31" ht="13.5" thickTop="1" x14ac:dyDescent="0.25">
      <c r="A168" s="175" t="s">
        <v>462</v>
      </c>
      <c r="B168" s="176" t="s">
        <v>465</v>
      </c>
      <c r="C168" s="177"/>
      <c r="D168" s="262" t="s">
        <v>425</v>
      </c>
      <c r="E168" s="103"/>
      <c r="F168" s="94" t="s">
        <v>30</v>
      </c>
      <c r="G168" s="94" t="s">
        <v>30</v>
      </c>
      <c r="H168" s="178" t="s">
        <v>30</v>
      </c>
      <c r="I168" s="94" t="s">
        <v>30</v>
      </c>
      <c r="J168" s="94" t="s">
        <v>30</v>
      </c>
      <c r="K168" s="94" t="s">
        <v>30</v>
      </c>
      <c r="L168" s="94" t="s">
        <v>30</v>
      </c>
      <c r="M168" s="94" t="s">
        <v>30</v>
      </c>
      <c r="N168" s="94" t="s">
        <v>30</v>
      </c>
      <c r="O168" s="94" t="s">
        <v>30</v>
      </c>
      <c r="P168" s="94" t="s">
        <v>30</v>
      </c>
      <c r="Q168" s="94" t="s">
        <v>30</v>
      </c>
      <c r="R168" s="179" t="s">
        <v>30</v>
      </c>
      <c r="S168" s="180" t="s">
        <v>30</v>
      </c>
      <c r="T168" s="94" t="s">
        <v>30</v>
      </c>
      <c r="U168" s="94" t="s">
        <v>30</v>
      </c>
      <c r="V168" s="94" t="s">
        <v>30</v>
      </c>
      <c r="W168" s="94" t="s">
        <v>30</v>
      </c>
      <c r="X168" s="94" t="s">
        <v>30</v>
      </c>
      <c r="Y168" s="94" t="s">
        <v>30</v>
      </c>
      <c r="Z168" s="94" t="s">
        <v>30</v>
      </c>
      <c r="AA168" s="94" t="s">
        <v>30</v>
      </c>
      <c r="AB168" s="94" t="s">
        <v>30</v>
      </c>
      <c r="AC168" s="94" t="s">
        <v>30</v>
      </c>
      <c r="AD168" s="94" t="s">
        <v>30</v>
      </c>
      <c r="AE168" s="94" t="s">
        <v>30</v>
      </c>
    </row>
    <row r="169" spans="1:31" ht="12" customHeight="1" x14ac:dyDescent="0.25">
      <c r="A169" s="175" t="s">
        <v>553</v>
      </c>
      <c r="B169" s="176" t="s">
        <v>554</v>
      </c>
      <c r="C169" s="177"/>
      <c r="D169" s="262" t="s">
        <v>10</v>
      </c>
      <c r="E169" s="103"/>
      <c r="F169" s="94" t="s">
        <v>30</v>
      </c>
      <c r="G169" s="97" t="s">
        <v>30</v>
      </c>
      <c r="H169" s="97" t="s">
        <v>30</v>
      </c>
      <c r="I169" s="97" t="s">
        <v>30</v>
      </c>
      <c r="J169" s="97" t="s">
        <v>30</v>
      </c>
      <c r="K169" s="97" t="s">
        <v>30</v>
      </c>
      <c r="L169" s="97" t="s">
        <v>30</v>
      </c>
      <c r="M169" s="97" t="s">
        <v>30</v>
      </c>
      <c r="N169" s="97" t="s">
        <v>30</v>
      </c>
      <c r="O169" s="97" t="s">
        <v>30</v>
      </c>
      <c r="P169" s="97" t="s">
        <v>30</v>
      </c>
      <c r="Q169" s="97" t="s">
        <v>30</v>
      </c>
      <c r="R169" s="109" t="s">
        <v>30</v>
      </c>
      <c r="S169" s="180" t="s">
        <v>30</v>
      </c>
      <c r="T169" s="94" t="s">
        <v>30</v>
      </c>
      <c r="U169" s="97" t="s">
        <v>30</v>
      </c>
      <c r="V169" s="97" t="s">
        <v>30</v>
      </c>
      <c r="W169" s="97" t="s">
        <v>30</v>
      </c>
      <c r="X169" s="97" t="s">
        <v>30</v>
      </c>
      <c r="Y169" s="97" t="s">
        <v>30</v>
      </c>
      <c r="Z169" s="97" t="s">
        <v>30</v>
      </c>
      <c r="AA169" s="97" t="s">
        <v>30</v>
      </c>
      <c r="AB169" s="97" t="s">
        <v>30</v>
      </c>
      <c r="AC169" s="97" t="s">
        <v>30</v>
      </c>
      <c r="AD169" s="97" t="s">
        <v>30</v>
      </c>
      <c r="AE169" s="97" t="s">
        <v>30</v>
      </c>
    </row>
    <row r="170" spans="1:31" ht="13" x14ac:dyDescent="0.25">
      <c r="A170" s="175" t="s">
        <v>555</v>
      </c>
      <c r="B170" s="176" t="s">
        <v>556</v>
      </c>
      <c r="C170" s="177"/>
      <c r="D170" s="262" t="s">
        <v>11</v>
      </c>
      <c r="E170" s="103"/>
      <c r="F170" s="94" t="s">
        <v>30</v>
      </c>
      <c r="G170" s="97" t="s">
        <v>30</v>
      </c>
      <c r="H170" s="97" t="s">
        <v>30</v>
      </c>
      <c r="I170" s="97" t="s">
        <v>30</v>
      </c>
      <c r="J170" s="97" t="s">
        <v>30</v>
      </c>
      <c r="K170" s="97" t="s">
        <v>30</v>
      </c>
      <c r="L170" s="97" t="s">
        <v>30</v>
      </c>
      <c r="M170" s="97" t="s">
        <v>30</v>
      </c>
      <c r="N170" s="97" t="s">
        <v>30</v>
      </c>
      <c r="O170" s="97" t="s">
        <v>30</v>
      </c>
      <c r="P170" s="97" t="s">
        <v>30</v>
      </c>
      <c r="Q170" s="97" t="s">
        <v>30</v>
      </c>
      <c r="R170" s="109" t="s">
        <v>30</v>
      </c>
      <c r="S170" s="180" t="s">
        <v>30</v>
      </c>
      <c r="T170" s="94" t="s">
        <v>30</v>
      </c>
      <c r="U170" s="97" t="s">
        <v>30</v>
      </c>
      <c r="V170" s="97" t="s">
        <v>30</v>
      </c>
      <c r="W170" s="97" t="s">
        <v>30</v>
      </c>
      <c r="X170" s="97" t="s">
        <v>30</v>
      </c>
      <c r="Y170" s="97" t="s">
        <v>30</v>
      </c>
      <c r="Z170" s="97" t="s">
        <v>30</v>
      </c>
      <c r="AA170" s="97" t="s">
        <v>30</v>
      </c>
      <c r="AB170" s="97" t="s">
        <v>30</v>
      </c>
      <c r="AC170" s="97" t="s">
        <v>30</v>
      </c>
      <c r="AD170" s="97" t="s">
        <v>30</v>
      </c>
      <c r="AE170" s="97" t="s">
        <v>30</v>
      </c>
    </row>
    <row r="171" spans="1:31" ht="13" x14ac:dyDescent="0.25">
      <c r="A171" s="173" t="s">
        <v>452</v>
      </c>
      <c r="B171" s="102" t="s">
        <v>457</v>
      </c>
      <c r="C171" s="113"/>
      <c r="D171" s="263" t="s">
        <v>425</v>
      </c>
      <c r="E171" s="103"/>
      <c r="F171" s="97" t="s">
        <v>30</v>
      </c>
      <c r="G171" s="97" t="s">
        <v>30</v>
      </c>
      <c r="H171" s="96" t="s">
        <v>30</v>
      </c>
      <c r="I171" s="97" t="s">
        <v>30</v>
      </c>
      <c r="J171" s="97" t="s">
        <v>30</v>
      </c>
      <c r="K171" s="97" t="s">
        <v>30</v>
      </c>
      <c r="L171" s="97" t="s">
        <v>30</v>
      </c>
      <c r="M171" s="97" t="s">
        <v>30</v>
      </c>
      <c r="N171" s="97" t="s">
        <v>30</v>
      </c>
      <c r="O171" s="97" t="s">
        <v>30</v>
      </c>
      <c r="P171" s="97" t="s">
        <v>30</v>
      </c>
      <c r="Q171" s="97" t="s">
        <v>30</v>
      </c>
      <c r="R171" s="109" t="s">
        <v>30</v>
      </c>
      <c r="S171" s="98" t="s">
        <v>30</v>
      </c>
      <c r="T171" s="97" t="s">
        <v>30</v>
      </c>
      <c r="U171" s="97" t="s">
        <v>30</v>
      </c>
      <c r="V171" s="97" t="s">
        <v>30</v>
      </c>
      <c r="W171" s="97" t="s">
        <v>30</v>
      </c>
      <c r="X171" s="97" t="s">
        <v>30</v>
      </c>
      <c r="Y171" s="97" t="s">
        <v>30</v>
      </c>
      <c r="Z171" s="97" t="s">
        <v>30</v>
      </c>
      <c r="AA171" s="97" t="s">
        <v>30</v>
      </c>
      <c r="AB171" s="97" t="s">
        <v>30</v>
      </c>
      <c r="AC171" s="97" t="s">
        <v>30</v>
      </c>
      <c r="AD171" s="97" t="s">
        <v>30</v>
      </c>
      <c r="AE171" s="97" t="s">
        <v>30</v>
      </c>
    </row>
    <row r="172" spans="1:31" ht="13" x14ac:dyDescent="0.25">
      <c r="A172" s="173" t="s">
        <v>453</v>
      </c>
      <c r="B172" s="102" t="s">
        <v>458</v>
      </c>
      <c r="C172" s="113"/>
      <c r="D172" s="263" t="s">
        <v>10</v>
      </c>
      <c r="E172" s="103"/>
      <c r="F172" s="97" t="s">
        <v>30</v>
      </c>
      <c r="G172" s="97" t="s">
        <v>30</v>
      </c>
      <c r="H172" s="96" t="s">
        <v>30</v>
      </c>
      <c r="I172" s="97" t="s">
        <v>30</v>
      </c>
      <c r="J172" s="97" t="s">
        <v>30</v>
      </c>
      <c r="K172" s="97" t="s">
        <v>30</v>
      </c>
      <c r="L172" s="97" t="s">
        <v>30</v>
      </c>
      <c r="M172" s="97" t="s">
        <v>30</v>
      </c>
      <c r="N172" s="97" t="s">
        <v>30</v>
      </c>
      <c r="O172" s="97" t="s">
        <v>30</v>
      </c>
      <c r="P172" s="97" t="s">
        <v>30</v>
      </c>
      <c r="Q172" s="97" t="s">
        <v>30</v>
      </c>
      <c r="R172" s="109" t="s">
        <v>30</v>
      </c>
      <c r="S172" s="98" t="s">
        <v>30</v>
      </c>
      <c r="T172" s="97" t="s">
        <v>30</v>
      </c>
      <c r="U172" s="97" t="s">
        <v>30</v>
      </c>
      <c r="V172" s="97" t="s">
        <v>30</v>
      </c>
      <c r="W172" s="97" t="s">
        <v>30</v>
      </c>
      <c r="X172" s="97" t="s">
        <v>30</v>
      </c>
      <c r="Y172" s="97" t="s">
        <v>30</v>
      </c>
      <c r="Z172" s="97" t="s">
        <v>30</v>
      </c>
      <c r="AA172" s="97" t="s">
        <v>30</v>
      </c>
      <c r="AB172" s="97" t="s">
        <v>30</v>
      </c>
      <c r="AC172" s="97" t="s">
        <v>30</v>
      </c>
      <c r="AD172" s="97" t="s">
        <v>30</v>
      </c>
      <c r="AE172" s="97" t="s">
        <v>30</v>
      </c>
    </row>
    <row r="173" spans="1:31" ht="13" x14ac:dyDescent="0.25">
      <c r="A173" s="173" t="s">
        <v>417</v>
      </c>
      <c r="B173" s="102" t="s">
        <v>421</v>
      </c>
      <c r="C173" s="113"/>
      <c r="D173" s="263" t="s">
        <v>10</v>
      </c>
      <c r="E173" s="103"/>
      <c r="F173" s="97" t="s">
        <v>30</v>
      </c>
      <c r="G173" s="97" t="s">
        <v>30</v>
      </c>
      <c r="H173" s="96" t="s">
        <v>30</v>
      </c>
      <c r="I173" s="97" t="s">
        <v>30</v>
      </c>
      <c r="J173" s="97" t="s">
        <v>30</v>
      </c>
      <c r="K173" s="97" t="s">
        <v>30</v>
      </c>
      <c r="L173" s="97" t="s">
        <v>30</v>
      </c>
      <c r="M173" s="97" t="s">
        <v>30</v>
      </c>
      <c r="N173" s="97" t="s">
        <v>30</v>
      </c>
      <c r="O173" s="97" t="s">
        <v>30</v>
      </c>
      <c r="P173" s="97" t="s">
        <v>30</v>
      </c>
      <c r="Q173" s="97" t="s">
        <v>30</v>
      </c>
      <c r="R173" s="109" t="s">
        <v>30</v>
      </c>
      <c r="S173" s="98" t="s">
        <v>30</v>
      </c>
      <c r="T173" s="97" t="s">
        <v>30</v>
      </c>
      <c r="U173" s="97" t="s">
        <v>30</v>
      </c>
      <c r="V173" s="97" t="s">
        <v>30</v>
      </c>
      <c r="W173" s="97" t="s">
        <v>30</v>
      </c>
      <c r="X173" s="97" t="s">
        <v>30</v>
      </c>
      <c r="Y173" s="97" t="s">
        <v>30</v>
      </c>
      <c r="Z173" s="97" t="s">
        <v>30</v>
      </c>
      <c r="AA173" s="97" t="s">
        <v>30</v>
      </c>
      <c r="AB173" s="97" t="s">
        <v>30</v>
      </c>
      <c r="AC173" s="97" t="s">
        <v>30</v>
      </c>
      <c r="AD173" s="97" t="s">
        <v>30</v>
      </c>
      <c r="AE173" s="97" t="s">
        <v>30</v>
      </c>
    </row>
    <row r="174" spans="1:31" ht="13" x14ac:dyDescent="0.25">
      <c r="A174" s="173" t="s">
        <v>418</v>
      </c>
      <c r="B174" s="102" t="s">
        <v>422</v>
      </c>
      <c r="C174" s="113"/>
      <c r="D174" s="264" t="s">
        <v>425</v>
      </c>
      <c r="E174" s="103"/>
      <c r="F174" s="97" t="s">
        <v>30</v>
      </c>
      <c r="G174" s="97" t="s">
        <v>30</v>
      </c>
      <c r="H174" s="96" t="s">
        <v>30</v>
      </c>
      <c r="I174" s="97" t="s">
        <v>30</v>
      </c>
      <c r="J174" s="97" t="s">
        <v>30</v>
      </c>
      <c r="K174" s="97" t="s">
        <v>30</v>
      </c>
      <c r="L174" s="97" t="s">
        <v>30</v>
      </c>
      <c r="M174" s="97" t="s">
        <v>30</v>
      </c>
      <c r="N174" s="97" t="s">
        <v>30</v>
      </c>
      <c r="O174" s="97" t="s">
        <v>30</v>
      </c>
      <c r="P174" s="97" t="s">
        <v>30</v>
      </c>
      <c r="Q174" s="97" t="s">
        <v>30</v>
      </c>
      <c r="R174" s="109" t="s">
        <v>30</v>
      </c>
      <c r="S174" s="98" t="s">
        <v>30</v>
      </c>
      <c r="T174" s="97" t="s">
        <v>30</v>
      </c>
      <c r="U174" s="97" t="s">
        <v>30</v>
      </c>
      <c r="V174" s="97" t="s">
        <v>30</v>
      </c>
      <c r="W174" s="97" t="s">
        <v>30</v>
      </c>
      <c r="X174" s="97" t="s">
        <v>30</v>
      </c>
      <c r="Y174" s="97" t="s">
        <v>30</v>
      </c>
      <c r="Z174" s="97" t="s">
        <v>30</v>
      </c>
      <c r="AA174" s="97" t="s">
        <v>30</v>
      </c>
      <c r="AB174" s="97" t="s">
        <v>30</v>
      </c>
      <c r="AC174" s="97" t="s">
        <v>30</v>
      </c>
      <c r="AD174" s="97" t="s">
        <v>30</v>
      </c>
      <c r="AE174" s="97" t="s">
        <v>30</v>
      </c>
    </row>
    <row r="175" spans="1:31" ht="13" x14ac:dyDescent="0.25">
      <c r="A175" s="173" t="s">
        <v>463</v>
      </c>
      <c r="B175" s="102" t="s">
        <v>466</v>
      </c>
      <c r="C175" s="113"/>
      <c r="D175" s="264" t="s">
        <v>10</v>
      </c>
      <c r="E175" s="103"/>
      <c r="F175" s="97" t="s">
        <v>30</v>
      </c>
      <c r="G175" s="97" t="s">
        <v>30</v>
      </c>
      <c r="H175" s="96" t="s">
        <v>30</v>
      </c>
      <c r="I175" s="97" t="s">
        <v>30</v>
      </c>
      <c r="J175" s="97" t="s">
        <v>30</v>
      </c>
      <c r="K175" s="97" t="s">
        <v>30</v>
      </c>
      <c r="L175" s="97" t="s">
        <v>30</v>
      </c>
      <c r="M175" s="97" t="s">
        <v>30</v>
      </c>
      <c r="N175" s="97" t="s">
        <v>30</v>
      </c>
      <c r="O175" s="97" t="s">
        <v>30</v>
      </c>
      <c r="P175" s="97" t="s">
        <v>30</v>
      </c>
      <c r="Q175" s="97" t="s">
        <v>30</v>
      </c>
      <c r="R175" s="109" t="s">
        <v>30</v>
      </c>
      <c r="S175" s="98" t="s">
        <v>30</v>
      </c>
      <c r="T175" s="97" t="s">
        <v>30</v>
      </c>
      <c r="U175" s="97" t="s">
        <v>30</v>
      </c>
      <c r="V175" s="97" t="s">
        <v>30</v>
      </c>
      <c r="W175" s="97" t="s">
        <v>30</v>
      </c>
      <c r="X175" s="97" t="s">
        <v>30</v>
      </c>
      <c r="Y175" s="97" t="s">
        <v>30</v>
      </c>
      <c r="Z175" s="97" t="s">
        <v>30</v>
      </c>
      <c r="AA175" s="97" t="s">
        <v>30</v>
      </c>
      <c r="AB175" s="97" t="s">
        <v>30</v>
      </c>
      <c r="AC175" s="97" t="s">
        <v>30</v>
      </c>
      <c r="AD175" s="97" t="s">
        <v>30</v>
      </c>
      <c r="AE175" s="97" t="s">
        <v>30</v>
      </c>
    </row>
    <row r="176" spans="1:31" ht="13" x14ac:dyDescent="0.25">
      <c r="A176" s="226" t="s">
        <v>426</v>
      </c>
      <c r="B176" s="225" t="s">
        <v>434</v>
      </c>
      <c r="C176" s="113"/>
      <c r="D176" s="264" t="s">
        <v>425</v>
      </c>
      <c r="E176" s="103"/>
      <c r="F176" s="97" t="s">
        <v>30</v>
      </c>
      <c r="G176" s="97" t="s">
        <v>30</v>
      </c>
      <c r="H176" s="96" t="s">
        <v>30</v>
      </c>
      <c r="I176" s="97" t="s">
        <v>30</v>
      </c>
      <c r="J176" s="97" t="s">
        <v>30</v>
      </c>
      <c r="K176" s="97" t="s">
        <v>30</v>
      </c>
      <c r="L176" s="97" t="s">
        <v>30</v>
      </c>
      <c r="M176" s="97" t="s">
        <v>30</v>
      </c>
      <c r="N176" s="97" t="s">
        <v>30</v>
      </c>
      <c r="O176" s="97" t="s">
        <v>30</v>
      </c>
      <c r="P176" s="97" t="s">
        <v>30</v>
      </c>
      <c r="Q176" s="97" t="s">
        <v>30</v>
      </c>
      <c r="R176" s="109" t="s">
        <v>30</v>
      </c>
      <c r="S176" s="98" t="s">
        <v>30</v>
      </c>
      <c r="T176" s="97" t="s">
        <v>30</v>
      </c>
      <c r="U176" s="97" t="s">
        <v>30</v>
      </c>
      <c r="V176" s="97" t="s">
        <v>30</v>
      </c>
      <c r="W176" s="97" t="s">
        <v>30</v>
      </c>
      <c r="X176" s="97" t="s">
        <v>30</v>
      </c>
      <c r="Y176" s="97" t="s">
        <v>30</v>
      </c>
      <c r="Z176" s="97" t="s">
        <v>30</v>
      </c>
      <c r="AA176" s="97" t="s">
        <v>30</v>
      </c>
      <c r="AB176" s="97" t="s">
        <v>30</v>
      </c>
      <c r="AC176" s="97" t="s">
        <v>30</v>
      </c>
      <c r="AD176" s="97" t="s">
        <v>30</v>
      </c>
      <c r="AE176" s="97" t="s">
        <v>30</v>
      </c>
    </row>
    <row r="177" spans="1:31" ht="13" x14ac:dyDescent="0.25">
      <c r="A177" s="226" t="s">
        <v>427</v>
      </c>
      <c r="B177" s="225" t="s">
        <v>435</v>
      </c>
      <c r="C177" s="113"/>
      <c r="D177" s="264" t="s">
        <v>10</v>
      </c>
      <c r="E177" s="103"/>
      <c r="F177" s="97" t="s">
        <v>30</v>
      </c>
      <c r="G177" s="97" t="s">
        <v>30</v>
      </c>
      <c r="H177" s="96" t="s">
        <v>30</v>
      </c>
      <c r="I177" s="97" t="s">
        <v>30</v>
      </c>
      <c r="J177" s="97" t="s">
        <v>30</v>
      </c>
      <c r="K177" s="97" t="s">
        <v>30</v>
      </c>
      <c r="L177" s="97" t="s">
        <v>30</v>
      </c>
      <c r="M177" s="97" t="s">
        <v>30</v>
      </c>
      <c r="N177" s="97" t="s">
        <v>30</v>
      </c>
      <c r="O177" s="97" t="s">
        <v>30</v>
      </c>
      <c r="P177" s="97" t="s">
        <v>30</v>
      </c>
      <c r="Q177" s="97" t="s">
        <v>30</v>
      </c>
      <c r="R177" s="109" t="s">
        <v>30</v>
      </c>
      <c r="S177" s="98" t="s">
        <v>30</v>
      </c>
      <c r="T177" s="97" t="s">
        <v>30</v>
      </c>
      <c r="U177" s="97" t="s">
        <v>30</v>
      </c>
      <c r="V177" s="97" t="s">
        <v>30</v>
      </c>
      <c r="W177" s="97" t="s">
        <v>30</v>
      </c>
      <c r="X177" s="97" t="s">
        <v>30</v>
      </c>
      <c r="Y177" s="97" t="s">
        <v>30</v>
      </c>
      <c r="Z177" s="97" t="s">
        <v>30</v>
      </c>
      <c r="AA177" s="97" t="s">
        <v>30</v>
      </c>
      <c r="AB177" s="97" t="s">
        <v>30</v>
      </c>
      <c r="AC177" s="97" t="s">
        <v>30</v>
      </c>
      <c r="AD177" s="97" t="s">
        <v>30</v>
      </c>
      <c r="AE177" s="97" t="s">
        <v>30</v>
      </c>
    </row>
    <row r="178" spans="1:31" ht="13" x14ac:dyDescent="0.25">
      <c r="A178" s="173" t="s">
        <v>557</v>
      </c>
      <c r="B178" s="102" t="s">
        <v>558</v>
      </c>
      <c r="C178" s="113"/>
      <c r="D178" s="264" t="s">
        <v>10</v>
      </c>
      <c r="E178" s="103"/>
      <c r="F178" s="97" t="s">
        <v>30</v>
      </c>
      <c r="G178" s="97" t="s">
        <v>30</v>
      </c>
      <c r="H178" s="97" t="s">
        <v>30</v>
      </c>
      <c r="I178" s="97" t="s">
        <v>30</v>
      </c>
      <c r="J178" s="97" t="s">
        <v>30</v>
      </c>
      <c r="K178" s="97" t="s">
        <v>30</v>
      </c>
      <c r="L178" s="97" t="s">
        <v>30</v>
      </c>
      <c r="M178" s="97" t="s">
        <v>30</v>
      </c>
      <c r="N178" s="97" t="s">
        <v>30</v>
      </c>
      <c r="O178" s="97" t="s">
        <v>30</v>
      </c>
      <c r="P178" s="97" t="s">
        <v>30</v>
      </c>
      <c r="Q178" s="97" t="s">
        <v>30</v>
      </c>
      <c r="R178" s="109" t="s">
        <v>30</v>
      </c>
      <c r="S178" s="98" t="s">
        <v>30</v>
      </c>
      <c r="T178" s="97" t="s">
        <v>30</v>
      </c>
      <c r="U178" s="97" t="s">
        <v>30</v>
      </c>
      <c r="V178" s="97" t="s">
        <v>30</v>
      </c>
      <c r="W178" s="97" t="s">
        <v>30</v>
      </c>
      <c r="X178" s="97" t="s">
        <v>30</v>
      </c>
      <c r="Y178" s="97" t="s">
        <v>30</v>
      </c>
      <c r="Z178" s="97" t="s">
        <v>30</v>
      </c>
      <c r="AA178" s="97" t="s">
        <v>30</v>
      </c>
      <c r="AB178" s="97" t="s">
        <v>30</v>
      </c>
      <c r="AC178" s="97" t="s">
        <v>30</v>
      </c>
      <c r="AD178" s="97" t="s">
        <v>30</v>
      </c>
      <c r="AE178" s="97" t="s">
        <v>30</v>
      </c>
    </row>
    <row r="179" spans="1:31" ht="13" x14ac:dyDescent="0.25">
      <c r="A179" s="173" t="s">
        <v>559</v>
      </c>
      <c r="B179" s="102" t="s">
        <v>560</v>
      </c>
      <c r="C179" s="113"/>
      <c r="D179" s="264" t="s">
        <v>11</v>
      </c>
      <c r="E179" s="103"/>
      <c r="F179" s="97" t="s">
        <v>30</v>
      </c>
      <c r="G179" s="97" t="s">
        <v>30</v>
      </c>
      <c r="H179" s="97" t="s">
        <v>30</v>
      </c>
      <c r="I179" s="97" t="s">
        <v>30</v>
      </c>
      <c r="J179" s="97" t="s">
        <v>30</v>
      </c>
      <c r="K179" s="97" t="s">
        <v>30</v>
      </c>
      <c r="L179" s="97" t="s">
        <v>30</v>
      </c>
      <c r="M179" s="97" t="s">
        <v>30</v>
      </c>
      <c r="N179" s="97" t="s">
        <v>30</v>
      </c>
      <c r="O179" s="97" t="s">
        <v>30</v>
      </c>
      <c r="P179" s="97" t="s">
        <v>30</v>
      </c>
      <c r="Q179" s="97" t="s">
        <v>30</v>
      </c>
      <c r="R179" s="109" t="s">
        <v>30</v>
      </c>
      <c r="S179" s="98" t="s">
        <v>30</v>
      </c>
      <c r="T179" s="97" t="s">
        <v>30</v>
      </c>
      <c r="U179" s="97" t="s">
        <v>30</v>
      </c>
      <c r="V179" s="97" t="s">
        <v>30</v>
      </c>
      <c r="W179" s="97" t="s">
        <v>30</v>
      </c>
      <c r="X179" s="97" t="s">
        <v>30</v>
      </c>
      <c r="Y179" s="97" t="s">
        <v>30</v>
      </c>
      <c r="Z179" s="97" t="s">
        <v>30</v>
      </c>
      <c r="AA179" s="97" t="s">
        <v>30</v>
      </c>
      <c r="AB179" s="97" t="s">
        <v>30</v>
      </c>
      <c r="AC179" s="97" t="s">
        <v>30</v>
      </c>
      <c r="AD179" s="97" t="s">
        <v>30</v>
      </c>
      <c r="AE179" s="97" t="s">
        <v>30</v>
      </c>
    </row>
    <row r="180" spans="1:31" ht="13" x14ac:dyDescent="0.25">
      <c r="A180" s="173" t="s">
        <v>428</v>
      </c>
      <c r="B180" s="102" t="s">
        <v>436</v>
      </c>
      <c r="C180" s="113"/>
      <c r="D180" s="264" t="s">
        <v>11</v>
      </c>
      <c r="E180" s="103"/>
      <c r="F180" s="97" t="s">
        <v>30</v>
      </c>
      <c r="G180" s="97" t="s">
        <v>30</v>
      </c>
      <c r="H180" s="96" t="s">
        <v>30</v>
      </c>
      <c r="I180" s="97" t="s">
        <v>30</v>
      </c>
      <c r="J180" s="97" t="s">
        <v>30</v>
      </c>
      <c r="K180" s="97" t="s">
        <v>30</v>
      </c>
      <c r="L180" s="97" t="s">
        <v>30</v>
      </c>
      <c r="M180" s="97" t="s">
        <v>30</v>
      </c>
      <c r="N180" s="97" t="s">
        <v>30</v>
      </c>
      <c r="O180" s="97" t="s">
        <v>30</v>
      </c>
      <c r="P180" s="97" t="s">
        <v>30</v>
      </c>
      <c r="Q180" s="97" t="s">
        <v>30</v>
      </c>
      <c r="R180" s="109" t="s">
        <v>30</v>
      </c>
      <c r="S180" s="98" t="s">
        <v>30</v>
      </c>
      <c r="T180" s="97" t="s">
        <v>30</v>
      </c>
      <c r="U180" s="97" t="s">
        <v>30</v>
      </c>
      <c r="V180" s="97" t="s">
        <v>30</v>
      </c>
      <c r="W180" s="97" t="s">
        <v>30</v>
      </c>
      <c r="X180" s="97" t="s">
        <v>30</v>
      </c>
      <c r="Y180" s="97" t="s">
        <v>30</v>
      </c>
      <c r="Z180" s="97" t="s">
        <v>30</v>
      </c>
      <c r="AA180" s="97" t="s">
        <v>30</v>
      </c>
      <c r="AB180" s="97" t="s">
        <v>30</v>
      </c>
      <c r="AC180" s="97" t="s">
        <v>30</v>
      </c>
      <c r="AD180" s="97" t="s">
        <v>30</v>
      </c>
      <c r="AE180" s="97" t="s">
        <v>30</v>
      </c>
    </row>
    <row r="181" spans="1:31" ht="13" x14ac:dyDescent="0.25">
      <c r="A181" s="226" t="s">
        <v>429</v>
      </c>
      <c r="B181" s="225" t="s">
        <v>437</v>
      </c>
      <c r="C181" s="113"/>
      <c r="D181" s="264" t="s">
        <v>10</v>
      </c>
      <c r="E181" s="103"/>
      <c r="F181" s="97" t="s">
        <v>30</v>
      </c>
      <c r="G181" s="97" t="s">
        <v>30</v>
      </c>
      <c r="H181" s="96" t="s">
        <v>30</v>
      </c>
      <c r="I181" s="97" t="s">
        <v>30</v>
      </c>
      <c r="J181" s="97" t="s">
        <v>30</v>
      </c>
      <c r="K181" s="97" t="s">
        <v>30</v>
      </c>
      <c r="L181" s="97" t="s">
        <v>30</v>
      </c>
      <c r="M181" s="97" t="s">
        <v>30</v>
      </c>
      <c r="N181" s="97" t="s">
        <v>30</v>
      </c>
      <c r="O181" s="97" t="s">
        <v>30</v>
      </c>
      <c r="P181" s="97" t="s">
        <v>30</v>
      </c>
      <c r="Q181" s="97" t="s">
        <v>30</v>
      </c>
      <c r="R181" s="109" t="s">
        <v>30</v>
      </c>
      <c r="S181" s="98" t="s">
        <v>30</v>
      </c>
      <c r="T181" s="97" t="s">
        <v>30</v>
      </c>
      <c r="U181" s="97" t="s">
        <v>30</v>
      </c>
      <c r="V181" s="97" t="s">
        <v>30</v>
      </c>
      <c r="W181" s="97" t="s">
        <v>30</v>
      </c>
      <c r="X181" s="97" t="s">
        <v>30</v>
      </c>
      <c r="Y181" s="97" t="s">
        <v>30</v>
      </c>
      <c r="Z181" s="97" t="s">
        <v>30</v>
      </c>
      <c r="AA181" s="97" t="s">
        <v>30</v>
      </c>
      <c r="AB181" s="97" t="s">
        <v>30</v>
      </c>
      <c r="AC181" s="97" t="s">
        <v>30</v>
      </c>
      <c r="AD181" s="97" t="s">
        <v>30</v>
      </c>
      <c r="AE181" s="97" t="s">
        <v>30</v>
      </c>
    </row>
    <row r="182" spans="1:31" ht="13" x14ac:dyDescent="0.25">
      <c r="A182" s="173" t="s">
        <v>450</v>
      </c>
      <c r="B182" s="102" t="s">
        <v>451</v>
      </c>
      <c r="C182" s="113"/>
      <c r="D182" s="264" t="s">
        <v>10</v>
      </c>
      <c r="E182" s="103"/>
      <c r="F182" s="97" t="s">
        <v>30</v>
      </c>
      <c r="G182" s="97" t="s">
        <v>30</v>
      </c>
      <c r="H182" s="96" t="s">
        <v>30</v>
      </c>
      <c r="I182" s="97" t="s">
        <v>30</v>
      </c>
      <c r="J182" s="97" t="s">
        <v>30</v>
      </c>
      <c r="K182" s="97" t="s">
        <v>30</v>
      </c>
      <c r="L182" s="97" t="s">
        <v>30</v>
      </c>
      <c r="M182" s="97" t="s">
        <v>30</v>
      </c>
      <c r="N182" s="97" t="s">
        <v>30</v>
      </c>
      <c r="O182" s="97" t="s">
        <v>30</v>
      </c>
      <c r="P182" s="97" t="s">
        <v>30</v>
      </c>
      <c r="Q182" s="97" t="s">
        <v>30</v>
      </c>
      <c r="R182" s="109" t="s">
        <v>30</v>
      </c>
      <c r="S182" s="98" t="s">
        <v>30</v>
      </c>
      <c r="T182" s="97" t="s">
        <v>30</v>
      </c>
      <c r="U182" s="97" t="s">
        <v>30</v>
      </c>
      <c r="V182" s="97" t="s">
        <v>30</v>
      </c>
      <c r="W182" s="97" t="s">
        <v>30</v>
      </c>
      <c r="X182" s="97" t="s">
        <v>30</v>
      </c>
      <c r="Y182" s="97" t="s">
        <v>30</v>
      </c>
      <c r="Z182" s="97" t="s">
        <v>30</v>
      </c>
      <c r="AA182" s="97" t="s">
        <v>30</v>
      </c>
      <c r="AB182" s="97" t="s">
        <v>30</v>
      </c>
      <c r="AC182" s="97" t="s">
        <v>30</v>
      </c>
      <c r="AD182" s="97" t="s">
        <v>30</v>
      </c>
      <c r="AE182" s="97" t="s">
        <v>30</v>
      </c>
    </row>
    <row r="183" spans="1:31" ht="13" x14ac:dyDescent="0.25">
      <c r="A183" s="226" t="s">
        <v>430</v>
      </c>
      <c r="B183" s="225" t="s">
        <v>438</v>
      </c>
      <c r="C183" s="113"/>
      <c r="D183" s="264" t="s">
        <v>11</v>
      </c>
      <c r="E183" s="103"/>
      <c r="F183" s="97" t="s">
        <v>30</v>
      </c>
      <c r="G183" s="97" t="s">
        <v>30</v>
      </c>
      <c r="H183" s="96" t="s">
        <v>30</v>
      </c>
      <c r="I183" s="97" t="s">
        <v>30</v>
      </c>
      <c r="J183" s="97" t="s">
        <v>30</v>
      </c>
      <c r="K183" s="97" t="s">
        <v>30</v>
      </c>
      <c r="L183" s="97" t="s">
        <v>30</v>
      </c>
      <c r="M183" s="97" t="s">
        <v>30</v>
      </c>
      <c r="N183" s="97" t="s">
        <v>30</v>
      </c>
      <c r="O183" s="97" t="s">
        <v>30</v>
      </c>
      <c r="P183" s="97" t="s">
        <v>30</v>
      </c>
      <c r="Q183" s="97" t="s">
        <v>30</v>
      </c>
      <c r="R183" s="109" t="s">
        <v>30</v>
      </c>
      <c r="S183" s="98" t="s">
        <v>30</v>
      </c>
      <c r="T183" s="97" t="s">
        <v>30</v>
      </c>
      <c r="U183" s="97" t="s">
        <v>30</v>
      </c>
      <c r="V183" s="97" t="s">
        <v>30</v>
      </c>
      <c r="W183" s="97" t="s">
        <v>30</v>
      </c>
      <c r="X183" s="97" t="s">
        <v>30</v>
      </c>
      <c r="Y183" s="97" t="s">
        <v>30</v>
      </c>
      <c r="Z183" s="97" t="s">
        <v>30</v>
      </c>
      <c r="AA183" s="97" t="s">
        <v>30</v>
      </c>
      <c r="AB183" s="97" t="s">
        <v>30</v>
      </c>
      <c r="AC183" s="97" t="s">
        <v>30</v>
      </c>
      <c r="AD183" s="97" t="s">
        <v>30</v>
      </c>
      <c r="AE183" s="97" t="s">
        <v>30</v>
      </c>
    </row>
    <row r="184" spans="1:31" ht="13" x14ac:dyDescent="0.25">
      <c r="A184" s="173" t="s">
        <v>454</v>
      </c>
      <c r="B184" s="102" t="s">
        <v>459</v>
      </c>
      <c r="C184" s="113"/>
      <c r="D184" s="264" t="s">
        <v>10</v>
      </c>
      <c r="E184" s="103"/>
      <c r="F184" s="97" t="s">
        <v>30</v>
      </c>
      <c r="G184" s="97" t="s">
        <v>30</v>
      </c>
      <c r="H184" s="96" t="s">
        <v>30</v>
      </c>
      <c r="I184" s="97" t="s">
        <v>30</v>
      </c>
      <c r="J184" s="97" t="s">
        <v>30</v>
      </c>
      <c r="K184" s="97" t="s">
        <v>30</v>
      </c>
      <c r="L184" s="97" t="s">
        <v>30</v>
      </c>
      <c r="M184" s="97" t="s">
        <v>30</v>
      </c>
      <c r="N184" s="97" t="s">
        <v>30</v>
      </c>
      <c r="O184" s="97" t="s">
        <v>30</v>
      </c>
      <c r="P184" s="97" t="s">
        <v>30</v>
      </c>
      <c r="Q184" s="97" t="s">
        <v>30</v>
      </c>
      <c r="R184" s="109" t="s">
        <v>30</v>
      </c>
      <c r="S184" s="98" t="s">
        <v>30</v>
      </c>
      <c r="T184" s="97" t="s">
        <v>30</v>
      </c>
      <c r="U184" s="97" t="s">
        <v>30</v>
      </c>
      <c r="V184" s="97" t="s">
        <v>30</v>
      </c>
      <c r="W184" s="97" t="s">
        <v>30</v>
      </c>
      <c r="X184" s="97" t="s">
        <v>30</v>
      </c>
      <c r="Y184" s="97" t="s">
        <v>30</v>
      </c>
      <c r="Z184" s="97" t="s">
        <v>30</v>
      </c>
      <c r="AA184" s="97" t="s">
        <v>30</v>
      </c>
      <c r="AB184" s="97" t="s">
        <v>30</v>
      </c>
      <c r="AC184" s="97" t="s">
        <v>30</v>
      </c>
      <c r="AD184" s="97" t="s">
        <v>30</v>
      </c>
      <c r="AE184" s="97" t="s">
        <v>30</v>
      </c>
    </row>
    <row r="185" spans="1:31" ht="13" x14ac:dyDescent="0.25">
      <c r="A185" s="173" t="s">
        <v>419</v>
      </c>
      <c r="B185" s="102" t="s">
        <v>423</v>
      </c>
      <c r="C185" s="113"/>
      <c r="D185" s="264" t="s">
        <v>11</v>
      </c>
      <c r="E185" s="103"/>
      <c r="F185" s="97" t="s">
        <v>30</v>
      </c>
      <c r="G185" s="97" t="s">
        <v>30</v>
      </c>
      <c r="H185" s="96" t="s">
        <v>30</v>
      </c>
      <c r="I185" s="97" t="s">
        <v>30</v>
      </c>
      <c r="J185" s="97" t="s">
        <v>30</v>
      </c>
      <c r="K185" s="97" t="s">
        <v>30</v>
      </c>
      <c r="L185" s="97" t="s">
        <v>30</v>
      </c>
      <c r="M185" s="97" t="s">
        <v>30</v>
      </c>
      <c r="N185" s="97" t="s">
        <v>30</v>
      </c>
      <c r="O185" s="97" t="s">
        <v>30</v>
      </c>
      <c r="P185" s="97" t="s">
        <v>30</v>
      </c>
      <c r="Q185" s="97" t="s">
        <v>30</v>
      </c>
      <c r="R185" s="109" t="s">
        <v>30</v>
      </c>
      <c r="S185" s="98" t="s">
        <v>30</v>
      </c>
      <c r="T185" s="97" t="s">
        <v>30</v>
      </c>
      <c r="U185" s="97" t="s">
        <v>30</v>
      </c>
      <c r="V185" s="97" t="s">
        <v>30</v>
      </c>
      <c r="W185" s="97" t="s">
        <v>30</v>
      </c>
      <c r="X185" s="97" t="s">
        <v>30</v>
      </c>
      <c r="Y185" s="97" t="s">
        <v>30</v>
      </c>
      <c r="Z185" s="97" t="s">
        <v>30</v>
      </c>
      <c r="AA185" s="97" t="s">
        <v>30</v>
      </c>
      <c r="AB185" s="97" t="s">
        <v>30</v>
      </c>
      <c r="AC185" s="97" t="s">
        <v>30</v>
      </c>
      <c r="AD185" s="97" t="s">
        <v>30</v>
      </c>
      <c r="AE185" s="97" t="s">
        <v>30</v>
      </c>
    </row>
    <row r="186" spans="1:31" ht="13" x14ac:dyDescent="0.25">
      <c r="A186" s="173" t="s">
        <v>431</v>
      </c>
      <c r="B186" s="102" t="s">
        <v>439</v>
      </c>
      <c r="C186" s="113"/>
      <c r="D186" s="264" t="s">
        <v>10</v>
      </c>
      <c r="E186" s="103"/>
      <c r="F186" s="97" t="s">
        <v>30</v>
      </c>
      <c r="G186" s="97" t="s">
        <v>30</v>
      </c>
      <c r="H186" s="96" t="s">
        <v>30</v>
      </c>
      <c r="I186" s="97" t="s">
        <v>30</v>
      </c>
      <c r="J186" s="97" t="s">
        <v>30</v>
      </c>
      <c r="K186" s="97" t="s">
        <v>30</v>
      </c>
      <c r="L186" s="97" t="s">
        <v>30</v>
      </c>
      <c r="M186" s="97" t="s">
        <v>30</v>
      </c>
      <c r="N186" s="97" t="s">
        <v>30</v>
      </c>
      <c r="O186" s="97" t="s">
        <v>30</v>
      </c>
      <c r="P186" s="97" t="s">
        <v>30</v>
      </c>
      <c r="Q186" s="97" t="s">
        <v>30</v>
      </c>
      <c r="R186" s="109" t="s">
        <v>30</v>
      </c>
      <c r="S186" s="98" t="s">
        <v>30</v>
      </c>
      <c r="T186" s="97" t="s">
        <v>30</v>
      </c>
      <c r="U186" s="97" t="s">
        <v>30</v>
      </c>
      <c r="V186" s="97" t="s">
        <v>30</v>
      </c>
      <c r="W186" s="97" t="s">
        <v>30</v>
      </c>
      <c r="X186" s="97" t="s">
        <v>30</v>
      </c>
      <c r="Y186" s="97" t="s">
        <v>30</v>
      </c>
      <c r="Z186" s="97" t="s">
        <v>30</v>
      </c>
      <c r="AA186" s="97" t="s">
        <v>30</v>
      </c>
      <c r="AB186" s="97" t="s">
        <v>30</v>
      </c>
      <c r="AC186" s="97" t="s">
        <v>30</v>
      </c>
      <c r="AD186" s="97" t="s">
        <v>30</v>
      </c>
      <c r="AE186" s="97" t="s">
        <v>30</v>
      </c>
    </row>
    <row r="187" spans="1:31" ht="26" x14ac:dyDescent="0.25">
      <c r="A187" s="173" t="s">
        <v>442</v>
      </c>
      <c r="B187" s="102" t="s">
        <v>446</v>
      </c>
      <c r="C187" s="113"/>
      <c r="D187" s="264" t="s">
        <v>10</v>
      </c>
      <c r="E187" s="103"/>
      <c r="F187" s="97" t="s">
        <v>30</v>
      </c>
      <c r="G187" s="97" t="s">
        <v>30</v>
      </c>
      <c r="H187" s="96" t="s">
        <v>30</v>
      </c>
      <c r="I187" s="97" t="s">
        <v>30</v>
      </c>
      <c r="J187" s="97" t="s">
        <v>30</v>
      </c>
      <c r="K187" s="97" t="s">
        <v>30</v>
      </c>
      <c r="L187" s="97" t="s">
        <v>30</v>
      </c>
      <c r="M187" s="97" t="s">
        <v>30</v>
      </c>
      <c r="N187" s="97" t="s">
        <v>30</v>
      </c>
      <c r="O187" s="97" t="s">
        <v>30</v>
      </c>
      <c r="P187" s="97" t="s">
        <v>30</v>
      </c>
      <c r="Q187" s="97" t="s">
        <v>30</v>
      </c>
      <c r="R187" s="109" t="s">
        <v>30</v>
      </c>
      <c r="S187" s="98" t="s">
        <v>30</v>
      </c>
      <c r="T187" s="97" t="s">
        <v>30</v>
      </c>
      <c r="U187" s="97" t="s">
        <v>30</v>
      </c>
      <c r="V187" s="97" t="s">
        <v>30</v>
      </c>
      <c r="W187" s="97" t="s">
        <v>30</v>
      </c>
      <c r="X187" s="97" t="s">
        <v>30</v>
      </c>
      <c r="Y187" s="97" t="s">
        <v>30</v>
      </c>
      <c r="Z187" s="97" t="s">
        <v>30</v>
      </c>
      <c r="AA187" s="97" t="s">
        <v>30</v>
      </c>
      <c r="AB187" s="97" t="s">
        <v>30</v>
      </c>
      <c r="AC187" s="97" t="s">
        <v>30</v>
      </c>
      <c r="AD187" s="97" t="s">
        <v>30</v>
      </c>
      <c r="AE187" s="97" t="s">
        <v>30</v>
      </c>
    </row>
    <row r="188" spans="1:31" ht="13" x14ac:dyDescent="0.25">
      <c r="A188" s="227" t="s">
        <v>561</v>
      </c>
      <c r="B188" s="102" t="s">
        <v>562</v>
      </c>
      <c r="C188" s="113"/>
      <c r="D188" s="264" t="s">
        <v>10</v>
      </c>
      <c r="E188" s="103"/>
      <c r="F188" s="97" t="s">
        <v>30</v>
      </c>
      <c r="G188" s="97" t="s">
        <v>30</v>
      </c>
      <c r="H188" s="97" t="s">
        <v>30</v>
      </c>
      <c r="I188" s="97" t="s">
        <v>30</v>
      </c>
      <c r="J188" s="97" t="s">
        <v>30</v>
      </c>
      <c r="K188" s="97" t="s">
        <v>30</v>
      </c>
      <c r="L188" s="97" t="s">
        <v>30</v>
      </c>
      <c r="M188" s="97" t="s">
        <v>30</v>
      </c>
      <c r="N188" s="97" t="s">
        <v>30</v>
      </c>
      <c r="O188" s="97" t="s">
        <v>30</v>
      </c>
      <c r="P188" s="97" t="s">
        <v>30</v>
      </c>
      <c r="Q188" s="97" t="s">
        <v>30</v>
      </c>
      <c r="R188" s="109" t="s">
        <v>30</v>
      </c>
      <c r="S188" s="98" t="s">
        <v>30</v>
      </c>
      <c r="T188" s="97" t="s">
        <v>30</v>
      </c>
      <c r="U188" s="97" t="s">
        <v>30</v>
      </c>
      <c r="V188" s="97" t="s">
        <v>30</v>
      </c>
      <c r="W188" s="97" t="s">
        <v>30</v>
      </c>
      <c r="X188" s="97" t="s">
        <v>30</v>
      </c>
      <c r="Y188" s="97" t="s">
        <v>30</v>
      </c>
      <c r="Z188" s="97" t="s">
        <v>30</v>
      </c>
      <c r="AA188" s="97" t="s">
        <v>30</v>
      </c>
      <c r="AB188" s="97" t="s">
        <v>30</v>
      </c>
      <c r="AC188" s="97" t="s">
        <v>30</v>
      </c>
      <c r="AD188" s="97" t="s">
        <v>30</v>
      </c>
      <c r="AE188" s="97" t="s">
        <v>30</v>
      </c>
    </row>
    <row r="189" spans="1:31" ht="13" x14ac:dyDescent="0.25">
      <c r="A189" s="173" t="s">
        <v>432</v>
      </c>
      <c r="B189" s="102" t="s">
        <v>440</v>
      </c>
      <c r="C189" s="113"/>
      <c r="D189" s="264" t="s">
        <v>11</v>
      </c>
      <c r="E189" s="103"/>
      <c r="F189" s="97" t="s">
        <v>30</v>
      </c>
      <c r="G189" s="97" t="s">
        <v>30</v>
      </c>
      <c r="H189" s="96" t="s">
        <v>30</v>
      </c>
      <c r="I189" s="97" t="s">
        <v>30</v>
      </c>
      <c r="J189" s="97" t="s">
        <v>30</v>
      </c>
      <c r="K189" s="97" t="s">
        <v>30</v>
      </c>
      <c r="L189" s="97" t="s">
        <v>30</v>
      </c>
      <c r="M189" s="97" t="s">
        <v>30</v>
      </c>
      <c r="N189" s="97" t="s">
        <v>30</v>
      </c>
      <c r="O189" s="97" t="s">
        <v>30</v>
      </c>
      <c r="P189" s="97" t="s">
        <v>30</v>
      </c>
      <c r="Q189" s="97" t="s">
        <v>30</v>
      </c>
      <c r="R189" s="109" t="s">
        <v>30</v>
      </c>
      <c r="S189" s="98" t="s">
        <v>30</v>
      </c>
      <c r="T189" s="97" t="s">
        <v>30</v>
      </c>
      <c r="U189" s="97" t="s">
        <v>30</v>
      </c>
      <c r="V189" s="97" t="s">
        <v>30</v>
      </c>
      <c r="W189" s="97" t="s">
        <v>30</v>
      </c>
      <c r="X189" s="97" t="s">
        <v>30</v>
      </c>
      <c r="Y189" s="97" t="s">
        <v>30</v>
      </c>
      <c r="Z189" s="97" t="s">
        <v>30</v>
      </c>
      <c r="AA189" s="97" t="s">
        <v>30</v>
      </c>
      <c r="AB189" s="97" t="s">
        <v>30</v>
      </c>
      <c r="AC189" s="97" t="s">
        <v>30</v>
      </c>
      <c r="AD189" s="97" t="s">
        <v>30</v>
      </c>
      <c r="AE189" s="97" t="s">
        <v>30</v>
      </c>
    </row>
    <row r="190" spans="1:31" ht="13" x14ac:dyDescent="0.25">
      <c r="A190" s="173" t="s">
        <v>455</v>
      </c>
      <c r="B190" s="102" t="s">
        <v>460</v>
      </c>
      <c r="C190" s="113"/>
      <c r="D190" s="264" t="s">
        <v>11</v>
      </c>
      <c r="E190" s="103"/>
      <c r="F190" s="97" t="s">
        <v>30</v>
      </c>
      <c r="G190" s="97" t="s">
        <v>30</v>
      </c>
      <c r="H190" s="96" t="s">
        <v>30</v>
      </c>
      <c r="I190" s="97" t="s">
        <v>30</v>
      </c>
      <c r="J190" s="97" t="s">
        <v>30</v>
      </c>
      <c r="K190" s="97" t="s">
        <v>30</v>
      </c>
      <c r="L190" s="97" t="s">
        <v>30</v>
      </c>
      <c r="M190" s="97" t="s">
        <v>30</v>
      </c>
      <c r="N190" s="97" t="s">
        <v>30</v>
      </c>
      <c r="O190" s="97" t="s">
        <v>30</v>
      </c>
      <c r="P190" s="97" t="s">
        <v>30</v>
      </c>
      <c r="Q190" s="97" t="s">
        <v>30</v>
      </c>
      <c r="R190" s="109" t="s">
        <v>30</v>
      </c>
      <c r="S190" s="98" t="s">
        <v>30</v>
      </c>
      <c r="T190" s="97" t="s">
        <v>30</v>
      </c>
      <c r="U190" s="97" t="s">
        <v>30</v>
      </c>
      <c r="V190" s="97" t="s">
        <v>30</v>
      </c>
      <c r="W190" s="97" t="s">
        <v>30</v>
      </c>
      <c r="X190" s="97" t="s">
        <v>30</v>
      </c>
      <c r="Y190" s="97" t="s">
        <v>30</v>
      </c>
      <c r="Z190" s="97" t="s">
        <v>30</v>
      </c>
      <c r="AA190" s="97" t="s">
        <v>30</v>
      </c>
      <c r="AB190" s="97" t="s">
        <v>30</v>
      </c>
      <c r="AC190" s="97" t="s">
        <v>30</v>
      </c>
      <c r="AD190" s="97" t="s">
        <v>30</v>
      </c>
      <c r="AE190" s="97" t="s">
        <v>30</v>
      </c>
    </row>
    <row r="191" spans="1:31" ht="13" x14ac:dyDescent="0.25">
      <c r="A191" s="226" t="s">
        <v>420</v>
      </c>
      <c r="B191" s="225" t="s">
        <v>424</v>
      </c>
      <c r="C191" s="113"/>
      <c r="D191" s="264" t="s">
        <v>10</v>
      </c>
      <c r="E191" s="103"/>
      <c r="F191" s="97" t="s">
        <v>30</v>
      </c>
      <c r="G191" s="97" t="s">
        <v>30</v>
      </c>
      <c r="H191" s="96" t="s">
        <v>30</v>
      </c>
      <c r="I191" s="97" t="s">
        <v>30</v>
      </c>
      <c r="J191" s="97" t="s">
        <v>30</v>
      </c>
      <c r="K191" s="97" t="s">
        <v>30</v>
      </c>
      <c r="L191" s="97" t="s">
        <v>30</v>
      </c>
      <c r="M191" s="97" t="s">
        <v>30</v>
      </c>
      <c r="N191" s="97" t="s">
        <v>30</v>
      </c>
      <c r="O191" s="97" t="s">
        <v>30</v>
      </c>
      <c r="P191" s="97" t="s">
        <v>30</v>
      </c>
      <c r="Q191" s="97" t="s">
        <v>30</v>
      </c>
      <c r="R191" s="109" t="s">
        <v>30</v>
      </c>
      <c r="S191" s="98" t="s">
        <v>30</v>
      </c>
      <c r="T191" s="97" t="s">
        <v>30</v>
      </c>
      <c r="U191" s="97" t="s">
        <v>30</v>
      </c>
      <c r="V191" s="97" t="s">
        <v>30</v>
      </c>
      <c r="W191" s="97" t="s">
        <v>30</v>
      </c>
      <c r="X191" s="97" t="s">
        <v>30</v>
      </c>
      <c r="Y191" s="97" t="s">
        <v>30</v>
      </c>
      <c r="Z191" s="97" t="s">
        <v>30</v>
      </c>
      <c r="AA191" s="97" t="s">
        <v>30</v>
      </c>
      <c r="AB191" s="97" t="s">
        <v>30</v>
      </c>
      <c r="AC191" s="97" t="s">
        <v>30</v>
      </c>
      <c r="AD191" s="97" t="s">
        <v>30</v>
      </c>
      <c r="AE191" s="97" t="s">
        <v>30</v>
      </c>
    </row>
    <row r="192" spans="1:31" ht="13" x14ac:dyDescent="0.25">
      <c r="A192" s="173" t="s">
        <v>464</v>
      </c>
      <c r="B192" s="102" t="s">
        <v>467</v>
      </c>
      <c r="C192" s="113"/>
      <c r="D192" s="264" t="s">
        <v>10</v>
      </c>
      <c r="E192" s="103"/>
      <c r="F192" s="97" t="s">
        <v>30</v>
      </c>
      <c r="G192" s="97" t="s">
        <v>30</v>
      </c>
      <c r="H192" s="96" t="s">
        <v>30</v>
      </c>
      <c r="I192" s="97" t="s">
        <v>30</v>
      </c>
      <c r="J192" s="97" t="s">
        <v>30</v>
      </c>
      <c r="K192" s="97" t="s">
        <v>30</v>
      </c>
      <c r="L192" s="97" t="s">
        <v>30</v>
      </c>
      <c r="M192" s="97" t="s">
        <v>30</v>
      </c>
      <c r="N192" s="97" t="s">
        <v>30</v>
      </c>
      <c r="O192" s="97" t="s">
        <v>30</v>
      </c>
      <c r="P192" s="97" t="s">
        <v>30</v>
      </c>
      <c r="Q192" s="97" t="s">
        <v>30</v>
      </c>
      <c r="R192" s="109" t="s">
        <v>30</v>
      </c>
      <c r="S192" s="98" t="s">
        <v>30</v>
      </c>
      <c r="T192" s="97" t="s">
        <v>30</v>
      </c>
      <c r="U192" s="97" t="s">
        <v>30</v>
      </c>
      <c r="V192" s="97" t="s">
        <v>30</v>
      </c>
      <c r="W192" s="97" t="s">
        <v>30</v>
      </c>
      <c r="X192" s="97" t="s">
        <v>30</v>
      </c>
      <c r="Y192" s="97" t="s">
        <v>30</v>
      </c>
      <c r="Z192" s="97" t="s">
        <v>30</v>
      </c>
      <c r="AA192" s="97" t="s">
        <v>30</v>
      </c>
      <c r="AB192" s="97" t="s">
        <v>30</v>
      </c>
      <c r="AC192" s="97" t="s">
        <v>30</v>
      </c>
      <c r="AD192" s="97" t="s">
        <v>30</v>
      </c>
      <c r="AE192" s="97" t="s">
        <v>30</v>
      </c>
    </row>
    <row r="193" spans="1:31" ht="13" x14ac:dyDescent="0.25">
      <c r="A193" s="173" t="s">
        <v>443</v>
      </c>
      <c r="B193" s="102" t="s">
        <v>447</v>
      </c>
      <c r="C193" s="113"/>
      <c r="D193" s="264" t="s">
        <v>10</v>
      </c>
      <c r="E193" s="103"/>
      <c r="F193" s="97" t="s">
        <v>30</v>
      </c>
      <c r="G193" s="97" t="s">
        <v>30</v>
      </c>
      <c r="H193" s="96" t="s">
        <v>30</v>
      </c>
      <c r="I193" s="97" t="s">
        <v>30</v>
      </c>
      <c r="J193" s="97" t="s">
        <v>30</v>
      </c>
      <c r="K193" s="97" t="s">
        <v>30</v>
      </c>
      <c r="L193" s="97" t="s">
        <v>30</v>
      </c>
      <c r="M193" s="97" t="s">
        <v>30</v>
      </c>
      <c r="N193" s="97" t="s">
        <v>30</v>
      </c>
      <c r="O193" s="97" t="s">
        <v>30</v>
      </c>
      <c r="P193" s="97" t="s">
        <v>30</v>
      </c>
      <c r="Q193" s="97" t="s">
        <v>30</v>
      </c>
      <c r="R193" s="109" t="s">
        <v>30</v>
      </c>
      <c r="S193" s="98" t="s">
        <v>30</v>
      </c>
      <c r="T193" s="97" t="s">
        <v>30</v>
      </c>
      <c r="U193" s="97" t="s">
        <v>30</v>
      </c>
      <c r="V193" s="97" t="s">
        <v>30</v>
      </c>
      <c r="W193" s="97" t="s">
        <v>30</v>
      </c>
      <c r="X193" s="97" t="s">
        <v>30</v>
      </c>
      <c r="Y193" s="97" t="s">
        <v>30</v>
      </c>
      <c r="Z193" s="97" t="s">
        <v>30</v>
      </c>
      <c r="AA193" s="97" t="s">
        <v>30</v>
      </c>
      <c r="AB193" s="97" t="s">
        <v>30</v>
      </c>
      <c r="AC193" s="97" t="s">
        <v>30</v>
      </c>
      <c r="AD193" s="97" t="s">
        <v>30</v>
      </c>
      <c r="AE193" s="97" t="s">
        <v>30</v>
      </c>
    </row>
    <row r="194" spans="1:31" ht="15" customHeight="1" x14ac:dyDescent="0.25">
      <c r="A194" s="173" t="s">
        <v>433</v>
      </c>
      <c r="B194" s="102" t="s">
        <v>441</v>
      </c>
      <c r="C194" s="113"/>
      <c r="D194" s="264" t="s">
        <v>10</v>
      </c>
      <c r="E194" s="103"/>
      <c r="F194" s="97" t="s">
        <v>30</v>
      </c>
      <c r="G194" s="97" t="s">
        <v>30</v>
      </c>
      <c r="H194" s="96" t="s">
        <v>30</v>
      </c>
      <c r="I194" s="97" t="s">
        <v>30</v>
      </c>
      <c r="J194" s="97" t="s">
        <v>30</v>
      </c>
      <c r="K194" s="97" t="s">
        <v>30</v>
      </c>
      <c r="L194" s="97" t="s">
        <v>30</v>
      </c>
      <c r="M194" s="97" t="s">
        <v>30</v>
      </c>
      <c r="N194" s="97" t="s">
        <v>30</v>
      </c>
      <c r="O194" s="97" t="s">
        <v>30</v>
      </c>
      <c r="P194" s="97" t="s">
        <v>30</v>
      </c>
      <c r="Q194" s="97" t="s">
        <v>30</v>
      </c>
      <c r="R194" s="109" t="s">
        <v>30</v>
      </c>
      <c r="S194" s="98" t="s">
        <v>30</v>
      </c>
      <c r="T194" s="97" t="s">
        <v>30</v>
      </c>
      <c r="U194" s="97" t="s">
        <v>30</v>
      </c>
      <c r="V194" s="97" t="s">
        <v>30</v>
      </c>
      <c r="W194" s="97" t="s">
        <v>30</v>
      </c>
      <c r="X194" s="97" t="s">
        <v>30</v>
      </c>
      <c r="Y194" s="97" t="s">
        <v>30</v>
      </c>
      <c r="Z194" s="97" t="s">
        <v>30</v>
      </c>
      <c r="AA194" s="97" t="s">
        <v>30</v>
      </c>
      <c r="AB194" s="97" t="s">
        <v>30</v>
      </c>
      <c r="AC194" s="97" t="s">
        <v>30</v>
      </c>
      <c r="AD194" s="97" t="s">
        <v>30</v>
      </c>
      <c r="AE194" s="97" t="s">
        <v>30</v>
      </c>
    </row>
    <row r="195" spans="1:31" ht="26" x14ac:dyDescent="0.25">
      <c r="A195" s="173" t="s">
        <v>444</v>
      </c>
      <c r="B195" s="102" t="s">
        <v>448</v>
      </c>
      <c r="C195" s="113"/>
      <c r="D195" s="264" t="s">
        <v>11</v>
      </c>
      <c r="E195" s="103"/>
      <c r="F195" s="97" t="s">
        <v>30</v>
      </c>
      <c r="G195" s="97" t="s">
        <v>30</v>
      </c>
      <c r="H195" s="96" t="s">
        <v>30</v>
      </c>
      <c r="I195" s="97" t="s">
        <v>30</v>
      </c>
      <c r="J195" s="97" t="s">
        <v>30</v>
      </c>
      <c r="K195" s="97" t="s">
        <v>30</v>
      </c>
      <c r="L195" s="97" t="s">
        <v>30</v>
      </c>
      <c r="M195" s="97" t="s">
        <v>30</v>
      </c>
      <c r="N195" s="97" t="s">
        <v>30</v>
      </c>
      <c r="O195" s="97" t="s">
        <v>30</v>
      </c>
      <c r="P195" s="97" t="s">
        <v>30</v>
      </c>
      <c r="Q195" s="97" t="s">
        <v>30</v>
      </c>
      <c r="R195" s="109" t="s">
        <v>30</v>
      </c>
      <c r="S195" s="98" t="s">
        <v>30</v>
      </c>
      <c r="T195" s="97" t="s">
        <v>30</v>
      </c>
      <c r="U195" s="97" t="s">
        <v>30</v>
      </c>
      <c r="V195" s="97" t="s">
        <v>30</v>
      </c>
      <c r="W195" s="97" t="s">
        <v>30</v>
      </c>
      <c r="X195" s="97" t="s">
        <v>30</v>
      </c>
      <c r="Y195" s="97" t="s">
        <v>30</v>
      </c>
      <c r="Z195" s="97" t="s">
        <v>30</v>
      </c>
      <c r="AA195" s="97" t="s">
        <v>30</v>
      </c>
      <c r="AB195" s="97" t="s">
        <v>30</v>
      </c>
      <c r="AC195" s="97" t="s">
        <v>30</v>
      </c>
      <c r="AD195" s="97" t="s">
        <v>30</v>
      </c>
      <c r="AE195" s="97" t="s">
        <v>30</v>
      </c>
    </row>
    <row r="196" spans="1:31" ht="13" x14ac:dyDescent="0.25">
      <c r="A196" s="173" t="s">
        <v>445</v>
      </c>
      <c r="B196" s="102" t="s">
        <v>449</v>
      </c>
      <c r="C196" s="113"/>
      <c r="D196" s="264" t="s">
        <v>237</v>
      </c>
      <c r="E196" s="103"/>
      <c r="F196" s="97" t="s">
        <v>30</v>
      </c>
      <c r="G196" s="97" t="s">
        <v>30</v>
      </c>
      <c r="H196" s="96" t="s">
        <v>30</v>
      </c>
      <c r="I196" s="97" t="s">
        <v>30</v>
      </c>
      <c r="J196" s="97" t="s">
        <v>30</v>
      </c>
      <c r="K196" s="97" t="s">
        <v>30</v>
      </c>
      <c r="L196" s="97" t="s">
        <v>30</v>
      </c>
      <c r="M196" s="97" t="s">
        <v>30</v>
      </c>
      <c r="N196" s="97" t="s">
        <v>30</v>
      </c>
      <c r="O196" s="97" t="s">
        <v>30</v>
      </c>
      <c r="P196" s="97" t="s">
        <v>30</v>
      </c>
      <c r="Q196" s="97" t="s">
        <v>30</v>
      </c>
      <c r="R196" s="109" t="s">
        <v>30</v>
      </c>
      <c r="S196" s="98" t="s">
        <v>30</v>
      </c>
      <c r="T196" s="97" t="s">
        <v>30</v>
      </c>
      <c r="U196" s="97" t="s">
        <v>30</v>
      </c>
      <c r="V196" s="97" t="s">
        <v>30</v>
      </c>
      <c r="W196" s="97" t="s">
        <v>30</v>
      </c>
      <c r="X196" s="97" t="s">
        <v>30</v>
      </c>
      <c r="Y196" s="97" t="s">
        <v>30</v>
      </c>
      <c r="Z196" s="97" t="s">
        <v>30</v>
      </c>
      <c r="AA196" s="97" t="s">
        <v>30</v>
      </c>
      <c r="AB196" s="97" t="s">
        <v>30</v>
      </c>
      <c r="AC196" s="97" t="s">
        <v>30</v>
      </c>
      <c r="AD196" s="97" t="s">
        <v>30</v>
      </c>
      <c r="AE196" s="97" t="s">
        <v>30</v>
      </c>
    </row>
    <row r="197" spans="1:31" ht="13.5" thickBot="1" x14ac:dyDescent="0.3">
      <c r="A197" s="218" t="s">
        <v>456</v>
      </c>
      <c r="B197" s="219" t="s">
        <v>461</v>
      </c>
      <c r="C197" s="183"/>
      <c r="D197" s="265" t="s">
        <v>11</v>
      </c>
      <c r="E197" s="220"/>
      <c r="F197" s="186" t="s">
        <v>30</v>
      </c>
      <c r="G197" s="186" t="s">
        <v>30</v>
      </c>
      <c r="H197" s="185" t="s">
        <v>30</v>
      </c>
      <c r="I197" s="186" t="s">
        <v>30</v>
      </c>
      <c r="J197" s="186" t="s">
        <v>30</v>
      </c>
      <c r="K197" s="186" t="s">
        <v>30</v>
      </c>
      <c r="L197" s="186" t="s">
        <v>30</v>
      </c>
      <c r="M197" s="186" t="s">
        <v>30</v>
      </c>
      <c r="N197" s="186" t="s">
        <v>30</v>
      </c>
      <c r="O197" s="186" t="s">
        <v>30</v>
      </c>
      <c r="P197" s="186" t="s">
        <v>30</v>
      </c>
      <c r="Q197" s="186" t="s">
        <v>30</v>
      </c>
      <c r="R197" s="187" t="s">
        <v>30</v>
      </c>
      <c r="S197" s="188" t="s">
        <v>30</v>
      </c>
      <c r="T197" s="186" t="s">
        <v>30</v>
      </c>
      <c r="U197" s="186" t="s">
        <v>30</v>
      </c>
      <c r="V197" s="186" t="s">
        <v>30</v>
      </c>
      <c r="W197" s="186" t="s">
        <v>30</v>
      </c>
      <c r="X197" s="186" t="s">
        <v>30</v>
      </c>
      <c r="Y197" s="186" t="s">
        <v>30</v>
      </c>
      <c r="Z197" s="186" t="s">
        <v>30</v>
      </c>
      <c r="AA197" s="186" t="s">
        <v>30</v>
      </c>
      <c r="AB197" s="186" t="s">
        <v>30</v>
      </c>
      <c r="AC197" s="186" t="s">
        <v>30</v>
      </c>
      <c r="AD197" s="186" t="s">
        <v>30</v>
      </c>
      <c r="AE197" s="186" t="s">
        <v>30</v>
      </c>
    </row>
    <row r="198" spans="1:31" ht="13.5" thickTop="1" x14ac:dyDescent="0.25">
      <c r="A198" s="175" t="s">
        <v>468</v>
      </c>
      <c r="B198" s="176" t="s">
        <v>475</v>
      </c>
      <c r="C198" s="177"/>
      <c r="D198" s="266" t="s">
        <v>235</v>
      </c>
      <c r="E198" s="103"/>
      <c r="F198" s="215" t="s">
        <v>30</v>
      </c>
      <c r="G198" s="94" t="s">
        <v>30</v>
      </c>
      <c r="H198" s="178" t="s">
        <v>30</v>
      </c>
      <c r="I198" s="94" t="s">
        <v>30</v>
      </c>
      <c r="J198" s="94" t="s">
        <v>30</v>
      </c>
      <c r="K198" s="94" t="s">
        <v>30</v>
      </c>
      <c r="L198" s="94" t="s">
        <v>30</v>
      </c>
      <c r="M198" s="94" t="s">
        <v>30</v>
      </c>
      <c r="N198" s="94" t="s">
        <v>30</v>
      </c>
      <c r="O198" s="94" t="s">
        <v>30</v>
      </c>
      <c r="P198" s="94" t="s">
        <v>30</v>
      </c>
      <c r="Q198" s="94" t="s">
        <v>30</v>
      </c>
      <c r="R198" s="179" t="s">
        <v>30</v>
      </c>
      <c r="S198" s="180" t="s">
        <v>30</v>
      </c>
      <c r="T198" s="94" t="s">
        <v>30</v>
      </c>
      <c r="U198" s="94" t="s">
        <v>30</v>
      </c>
      <c r="V198" s="94" t="s">
        <v>30</v>
      </c>
      <c r="W198" s="94" t="s">
        <v>30</v>
      </c>
      <c r="X198" s="94" t="s">
        <v>30</v>
      </c>
      <c r="Y198" s="94" t="s">
        <v>30</v>
      </c>
      <c r="Z198" s="94" t="s">
        <v>30</v>
      </c>
      <c r="AA198" s="94" t="s">
        <v>30</v>
      </c>
      <c r="AB198" s="94" t="s">
        <v>30</v>
      </c>
      <c r="AC198" s="94" t="s">
        <v>30</v>
      </c>
      <c r="AD198" s="94" t="s">
        <v>30</v>
      </c>
      <c r="AE198" s="94" t="s">
        <v>30</v>
      </c>
    </row>
    <row r="199" spans="1:31" ht="13" x14ac:dyDescent="0.25">
      <c r="A199" s="173" t="s">
        <v>469</v>
      </c>
      <c r="B199" s="102" t="s">
        <v>476</v>
      </c>
      <c r="C199" s="113"/>
      <c r="D199" s="264" t="s">
        <v>248</v>
      </c>
      <c r="E199" s="103"/>
      <c r="F199" s="216" t="s">
        <v>30</v>
      </c>
      <c r="G199" s="97" t="s">
        <v>30</v>
      </c>
      <c r="H199" s="96" t="s">
        <v>30</v>
      </c>
      <c r="I199" s="97" t="s">
        <v>30</v>
      </c>
      <c r="J199" s="97" t="s">
        <v>30</v>
      </c>
      <c r="K199" s="97" t="s">
        <v>30</v>
      </c>
      <c r="L199" s="97" t="s">
        <v>30</v>
      </c>
      <c r="M199" s="97" t="s">
        <v>30</v>
      </c>
      <c r="N199" s="97" t="s">
        <v>30</v>
      </c>
      <c r="O199" s="97" t="s">
        <v>30</v>
      </c>
      <c r="P199" s="97" t="s">
        <v>30</v>
      </c>
      <c r="Q199" s="97" t="s">
        <v>30</v>
      </c>
      <c r="R199" s="109" t="s">
        <v>30</v>
      </c>
      <c r="S199" s="98" t="s">
        <v>30</v>
      </c>
      <c r="T199" s="97" t="s">
        <v>30</v>
      </c>
      <c r="U199" s="97" t="s">
        <v>30</v>
      </c>
      <c r="V199" s="97" t="s">
        <v>30</v>
      </c>
      <c r="W199" s="97" t="s">
        <v>30</v>
      </c>
      <c r="X199" s="97" t="s">
        <v>30</v>
      </c>
      <c r="Y199" s="97" t="s">
        <v>30</v>
      </c>
      <c r="Z199" s="97" t="s">
        <v>30</v>
      </c>
      <c r="AA199" s="97" t="s">
        <v>30</v>
      </c>
      <c r="AB199" s="97" t="s">
        <v>30</v>
      </c>
      <c r="AC199" s="97" t="s">
        <v>30</v>
      </c>
      <c r="AD199" s="97" t="s">
        <v>30</v>
      </c>
      <c r="AE199" s="97" t="s">
        <v>30</v>
      </c>
    </row>
    <row r="200" spans="1:31" ht="26" x14ac:dyDescent="0.25">
      <c r="A200" s="173" t="s">
        <v>470</v>
      </c>
      <c r="B200" s="102" t="s">
        <v>477</v>
      </c>
      <c r="C200" s="113"/>
      <c r="D200" s="264" t="s">
        <v>248</v>
      </c>
      <c r="E200" s="103"/>
      <c r="F200" s="216" t="s">
        <v>30</v>
      </c>
      <c r="G200" s="97" t="s">
        <v>30</v>
      </c>
      <c r="H200" s="96" t="s">
        <v>30</v>
      </c>
      <c r="I200" s="97" t="s">
        <v>30</v>
      </c>
      <c r="J200" s="97" t="s">
        <v>30</v>
      </c>
      <c r="K200" s="97" t="s">
        <v>30</v>
      </c>
      <c r="L200" s="97" t="s">
        <v>30</v>
      </c>
      <c r="M200" s="97" t="s">
        <v>30</v>
      </c>
      <c r="N200" s="97" t="s">
        <v>30</v>
      </c>
      <c r="O200" s="97" t="s">
        <v>30</v>
      </c>
      <c r="P200" s="97" t="s">
        <v>30</v>
      </c>
      <c r="Q200" s="97" t="s">
        <v>30</v>
      </c>
      <c r="R200" s="109" t="s">
        <v>30</v>
      </c>
      <c r="S200" s="98" t="s">
        <v>30</v>
      </c>
      <c r="T200" s="97" t="s">
        <v>30</v>
      </c>
      <c r="U200" s="97" t="s">
        <v>30</v>
      </c>
      <c r="V200" s="97" t="s">
        <v>30</v>
      </c>
      <c r="W200" s="97" t="s">
        <v>30</v>
      </c>
      <c r="X200" s="97" t="s">
        <v>30</v>
      </c>
      <c r="Y200" s="97" t="s">
        <v>30</v>
      </c>
      <c r="Z200" s="97" t="s">
        <v>30</v>
      </c>
      <c r="AA200" s="97" t="s">
        <v>30</v>
      </c>
      <c r="AB200" s="97" t="s">
        <v>30</v>
      </c>
      <c r="AC200" s="97" t="s">
        <v>30</v>
      </c>
      <c r="AD200" s="97" t="s">
        <v>30</v>
      </c>
      <c r="AE200" s="97" t="s">
        <v>30</v>
      </c>
    </row>
    <row r="201" spans="1:31" ht="13" x14ac:dyDescent="0.25">
      <c r="A201" s="173" t="s">
        <v>482</v>
      </c>
      <c r="B201" s="102" t="s">
        <v>483</v>
      </c>
      <c r="C201" s="113"/>
      <c r="D201" s="264" t="s">
        <v>235</v>
      </c>
      <c r="E201" s="103"/>
      <c r="F201" s="216" t="s">
        <v>30</v>
      </c>
      <c r="G201" s="97" t="s">
        <v>30</v>
      </c>
      <c r="H201" s="96" t="s">
        <v>30</v>
      </c>
      <c r="I201" s="97" t="s">
        <v>30</v>
      </c>
      <c r="J201" s="97" t="s">
        <v>30</v>
      </c>
      <c r="K201" s="97" t="s">
        <v>30</v>
      </c>
      <c r="L201" s="97" t="s">
        <v>30</v>
      </c>
      <c r="M201" s="97" t="s">
        <v>30</v>
      </c>
      <c r="N201" s="97" t="s">
        <v>30</v>
      </c>
      <c r="O201" s="97" t="s">
        <v>30</v>
      </c>
      <c r="P201" s="97" t="s">
        <v>30</v>
      </c>
      <c r="Q201" s="97" t="s">
        <v>30</v>
      </c>
      <c r="R201" s="109" t="s">
        <v>30</v>
      </c>
      <c r="S201" s="98" t="s">
        <v>30</v>
      </c>
      <c r="T201" s="97" t="s">
        <v>30</v>
      </c>
      <c r="U201" s="97" t="s">
        <v>30</v>
      </c>
      <c r="V201" s="97" t="s">
        <v>30</v>
      </c>
      <c r="W201" s="97" t="s">
        <v>30</v>
      </c>
      <c r="X201" s="97" t="s">
        <v>30</v>
      </c>
      <c r="Y201" s="97" t="s">
        <v>30</v>
      </c>
      <c r="Z201" s="97" t="s">
        <v>30</v>
      </c>
      <c r="AA201" s="97" t="s">
        <v>30</v>
      </c>
      <c r="AB201" s="97" t="s">
        <v>30</v>
      </c>
      <c r="AC201" s="97" t="s">
        <v>30</v>
      </c>
      <c r="AD201" s="97" t="s">
        <v>30</v>
      </c>
      <c r="AE201" s="97" t="s">
        <v>30</v>
      </c>
    </row>
    <row r="202" spans="1:31" ht="13" x14ac:dyDescent="0.25">
      <c r="A202" s="173" t="s">
        <v>548</v>
      </c>
      <c r="B202" s="102" t="s">
        <v>549</v>
      </c>
      <c r="C202" s="113"/>
      <c r="D202" s="264" t="s">
        <v>248</v>
      </c>
      <c r="E202" s="103"/>
      <c r="F202" s="216" t="s">
        <v>30</v>
      </c>
      <c r="G202" s="97" t="s">
        <v>30</v>
      </c>
      <c r="H202" s="97" t="s">
        <v>30</v>
      </c>
      <c r="I202" s="97" t="s">
        <v>30</v>
      </c>
      <c r="J202" s="97" t="s">
        <v>30</v>
      </c>
      <c r="K202" s="97" t="s">
        <v>30</v>
      </c>
      <c r="L202" s="97" t="s">
        <v>30</v>
      </c>
      <c r="M202" s="97" t="s">
        <v>30</v>
      </c>
      <c r="N202" s="97" t="s">
        <v>30</v>
      </c>
      <c r="O202" s="97" t="s">
        <v>30</v>
      </c>
      <c r="P202" s="97" t="s">
        <v>30</v>
      </c>
      <c r="Q202" s="97" t="s">
        <v>30</v>
      </c>
      <c r="R202" s="109" t="s">
        <v>30</v>
      </c>
      <c r="S202" s="256" t="s">
        <v>30</v>
      </c>
      <c r="T202" s="97" t="s">
        <v>30</v>
      </c>
      <c r="U202" s="97" t="s">
        <v>30</v>
      </c>
      <c r="V202" s="97" t="s">
        <v>30</v>
      </c>
      <c r="W202" s="97" t="s">
        <v>30</v>
      </c>
      <c r="X202" s="97" t="s">
        <v>30</v>
      </c>
      <c r="Y202" s="97" t="s">
        <v>30</v>
      </c>
      <c r="Z202" s="97" t="s">
        <v>30</v>
      </c>
      <c r="AA202" s="97" t="s">
        <v>30</v>
      </c>
      <c r="AB202" s="97" t="s">
        <v>30</v>
      </c>
      <c r="AC202" s="97" t="s">
        <v>30</v>
      </c>
      <c r="AD202" s="97" t="s">
        <v>30</v>
      </c>
      <c r="AE202" s="97" t="s">
        <v>30</v>
      </c>
    </row>
    <row r="203" spans="1:31" ht="13" x14ac:dyDescent="0.25">
      <c r="A203" s="173" t="s">
        <v>471</v>
      </c>
      <c r="B203" s="102" t="s">
        <v>478</v>
      </c>
      <c r="C203" s="113"/>
      <c r="D203" s="264" t="s">
        <v>235</v>
      </c>
      <c r="E203" s="103"/>
      <c r="F203" s="216" t="s">
        <v>30</v>
      </c>
      <c r="G203" s="97" t="s">
        <v>30</v>
      </c>
      <c r="H203" s="96" t="s">
        <v>30</v>
      </c>
      <c r="I203" s="97" t="s">
        <v>30</v>
      </c>
      <c r="J203" s="97" t="s">
        <v>30</v>
      </c>
      <c r="K203" s="97" t="s">
        <v>30</v>
      </c>
      <c r="L203" s="97" t="s">
        <v>30</v>
      </c>
      <c r="M203" s="97" t="s">
        <v>30</v>
      </c>
      <c r="N203" s="97" t="s">
        <v>30</v>
      </c>
      <c r="O203" s="97" t="s">
        <v>30</v>
      </c>
      <c r="P203" s="97" t="s">
        <v>30</v>
      </c>
      <c r="Q203" s="97" t="s">
        <v>30</v>
      </c>
      <c r="R203" s="109" t="s">
        <v>30</v>
      </c>
      <c r="S203" s="98" t="s">
        <v>30</v>
      </c>
      <c r="T203" s="97" t="s">
        <v>30</v>
      </c>
      <c r="U203" s="97" t="s">
        <v>30</v>
      </c>
      <c r="V203" s="97" t="s">
        <v>30</v>
      </c>
      <c r="W203" s="97" t="s">
        <v>30</v>
      </c>
      <c r="X203" s="97" t="s">
        <v>30</v>
      </c>
      <c r="Y203" s="97" t="s">
        <v>30</v>
      </c>
      <c r="Z203" s="97" t="s">
        <v>30</v>
      </c>
      <c r="AA203" s="97" t="s">
        <v>30</v>
      </c>
      <c r="AB203" s="97" t="s">
        <v>30</v>
      </c>
      <c r="AC203" s="97" t="s">
        <v>30</v>
      </c>
      <c r="AD203" s="97" t="s">
        <v>30</v>
      </c>
      <c r="AE203" s="97" t="s">
        <v>30</v>
      </c>
    </row>
    <row r="204" spans="1:31" ht="13" x14ac:dyDescent="0.25">
      <c r="A204" s="173" t="s">
        <v>472</v>
      </c>
      <c r="B204" s="102" t="s">
        <v>479</v>
      </c>
      <c r="C204" s="113"/>
      <c r="D204" s="264" t="s">
        <v>11</v>
      </c>
      <c r="E204" s="103"/>
      <c r="F204" s="216" t="s">
        <v>30</v>
      </c>
      <c r="G204" s="97" t="s">
        <v>30</v>
      </c>
      <c r="H204" s="96" t="s">
        <v>30</v>
      </c>
      <c r="I204" s="97" t="s">
        <v>30</v>
      </c>
      <c r="J204" s="97" t="s">
        <v>30</v>
      </c>
      <c r="K204" s="97" t="s">
        <v>30</v>
      </c>
      <c r="L204" s="97" t="s">
        <v>30</v>
      </c>
      <c r="M204" s="97" t="s">
        <v>30</v>
      </c>
      <c r="N204" s="97" t="s">
        <v>30</v>
      </c>
      <c r="O204" s="97" t="s">
        <v>30</v>
      </c>
      <c r="P204" s="97" t="s">
        <v>30</v>
      </c>
      <c r="Q204" s="97" t="s">
        <v>30</v>
      </c>
      <c r="R204" s="109" t="s">
        <v>30</v>
      </c>
      <c r="S204" s="98" t="s">
        <v>30</v>
      </c>
      <c r="T204" s="97" t="s">
        <v>30</v>
      </c>
      <c r="U204" s="97" t="s">
        <v>30</v>
      </c>
      <c r="V204" s="97" t="s">
        <v>30</v>
      </c>
      <c r="W204" s="97" t="s">
        <v>30</v>
      </c>
      <c r="X204" s="97" t="s">
        <v>30</v>
      </c>
      <c r="Y204" s="97" t="s">
        <v>30</v>
      </c>
      <c r="Z204" s="97" t="s">
        <v>30</v>
      </c>
      <c r="AA204" s="97" t="s">
        <v>30</v>
      </c>
      <c r="AB204" s="97" t="s">
        <v>30</v>
      </c>
      <c r="AC204" s="97" t="s">
        <v>30</v>
      </c>
      <c r="AD204" s="97" t="s">
        <v>30</v>
      </c>
      <c r="AE204" s="97" t="s">
        <v>30</v>
      </c>
    </row>
    <row r="205" spans="1:31" ht="13" x14ac:dyDescent="0.25">
      <c r="A205" s="173" t="s">
        <v>550</v>
      </c>
      <c r="B205" s="102" t="s">
        <v>493</v>
      </c>
      <c r="C205" s="113"/>
      <c r="D205" s="264" t="s">
        <v>10</v>
      </c>
      <c r="E205" s="103"/>
      <c r="F205" s="216" t="s">
        <v>30</v>
      </c>
      <c r="G205" s="97" t="s">
        <v>30</v>
      </c>
      <c r="H205" s="97" t="s">
        <v>30</v>
      </c>
      <c r="I205" s="97" t="s">
        <v>30</v>
      </c>
      <c r="J205" s="97" t="s">
        <v>30</v>
      </c>
      <c r="K205" s="97" t="s">
        <v>30</v>
      </c>
      <c r="L205" s="97" t="s">
        <v>30</v>
      </c>
      <c r="M205" s="97" t="s">
        <v>30</v>
      </c>
      <c r="N205" s="97" t="s">
        <v>30</v>
      </c>
      <c r="O205" s="97" t="s">
        <v>30</v>
      </c>
      <c r="P205" s="97" t="s">
        <v>30</v>
      </c>
      <c r="Q205" s="97" t="s">
        <v>30</v>
      </c>
      <c r="R205" s="109" t="s">
        <v>30</v>
      </c>
      <c r="S205" s="98" t="s">
        <v>30</v>
      </c>
      <c r="T205" s="97" t="s">
        <v>30</v>
      </c>
      <c r="U205" s="97" t="s">
        <v>30</v>
      </c>
      <c r="V205" s="97" t="s">
        <v>30</v>
      </c>
      <c r="W205" s="97" t="s">
        <v>30</v>
      </c>
      <c r="X205" s="97" t="s">
        <v>30</v>
      </c>
      <c r="Y205" s="97" t="s">
        <v>30</v>
      </c>
      <c r="Z205" s="97" t="s">
        <v>30</v>
      </c>
      <c r="AA205" s="97" t="s">
        <v>30</v>
      </c>
      <c r="AB205" s="97" t="s">
        <v>30</v>
      </c>
      <c r="AC205" s="97" t="s">
        <v>30</v>
      </c>
      <c r="AD205" s="97" t="s">
        <v>30</v>
      </c>
      <c r="AE205" s="97" t="s">
        <v>30</v>
      </c>
    </row>
    <row r="206" spans="1:31" ht="13" x14ac:dyDescent="0.25">
      <c r="A206" s="173" t="s">
        <v>484</v>
      </c>
      <c r="B206" s="102" t="s">
        <v>489</v>
      </c>
      <c r="C206" s="113"/>
      <c r="D206" s="264" t="s">
        <v>235</v>
      </c>
      <c r="E206" s="103"/>
      <c r="F206" s="216" t="s">
        <v>30</v>
      </c>
      <c r="G206" s="97" t="s">
        <v>30</v>
      </c>
      <c r="H206" s="96" t="s">
        <v>30</v>
      </c>
      <c r="I206" s="97" t="s">
        <v>30</v>
      </c>
      <c r="J206" s="97" t="s">
        <v>30</v>
      </c>
      <c r="K206" s="97" t="s">
        <v>30</v>
      </c>
      <c r="L206" s="97" t="s">
        <v>30</v>
      </c>
      <c r="M206" s="97" t="s">
        <v>30</v>
      </c>
      <c r="N206" s="97" t="s">
        <v>30</v>
      </c>
      <c r="O206" s="97" t="s">
        <v>30</v>
      </c>
      <c r="P206" s="97" t="s">
        <v>30</v>
      </c>
      <c r="Q206" s="97" t="s">
        <v>30</v>
      </c>
      <c r="R206" s="109" t="s">
        <v>30</v>
      </c>
      <c r="S206" s="98" t="s">
        <v>30</v>
      </c>
      <c r="T206" s="97" t="s">
        <v>30</v>
      </c>
      <c r="U206" s="97" t="s">
        <v>30</v>
      </c>
      <c r="V206" s="97" t="s">
        <v>30</v>
      </c>
      <c r="W206" s="97" t="s">
        <v>30</v>
      </c>
      <c r="X206" s="97" t="s">
        <v>30</v>
      </c>
      <c r="Y206" s="97" t="s">
        <v>30</v>
      </c>
      <c r="Z206" s="97" t="s">
        <v>30</v>
      </c>
      <c r="AA206" s="97" t="s">
        <v>30</v>
      </c>
      <c r="AB206" s="97" t="s">
        <v>30</v>
      </c>
      <c r="AC206" s="97" t="s">
        <v>30</v>
      </c>
      <c r="AD206" s="97" t="s">
        <v>30</v>
      </c>
      <c r="AE206" s="97" t="s">
        <v>30</v>
      </c>
    </row>
    <row r="207" spans="1:31" ht="13" x14ac:dyDescent="0.25">
      <c r="A207" s="173" t="s">
        <v>485</v>
      </c>
      <c r="B207" s="102" t="s">
        <v>490</v>
      </c>
      <c r="C207" s="113"/>
      <c r="D207" s="264" t="s">
        <v>11</v>
      </c>
      <c r="E207" s="103"/>
      <c r="F207" s="216" t="s">
        <v>30</v>
      </c>
      <c r="G207" s="97" t="s">
        <v>30</v>
      </c>
      <c r="H207" s="96" t="s">
        <v>30</v>
      </c>
      <c r="I207" s="97" t="s">
        <v>30</v>
      </c>
      <c r="J207" s="97" t="s">
        <v>30</v>
      </c>
      <c r="K207" s="97" t="s">
        <v>30</v>
      </c>
      <c r="L207" s="97" t="s">
        <v>30</v>
      </c>
      <c r="M207" s="97" t="s">
        <v>30</v>
      </c>
      <c r="N207" s="97" t="s">
        <v>30</v>
      </c>
      <c r="O207" s="97" t="s">
        <v>30</v>
      </c>
      <c r="P207" s="97" t="s">
        <v>30</v>
      </c>
      <c r="Q207" s="97" t="s">
        <v>30</v>
      </c>
      <c r="R207" s="109" t="s">
        <v>30</v>
      </c>
      <c r="S207" s="98" t="s">
        <v>30</v>
      </c>
      <c r="T207" s="97" t="s">
        <v>30</v>
      </c>
      <c r="U207" s="97" t="s">
        <v>30</v>
      </c>
      <c r="V207" s="97" t="s">
        <v>30</v>
      </c>
      <c r="W207" s="97" t="s">
        <v>30</v>
      </c>
      <c r="X207" s="97" t="s">
        <v>30</v>
      </c>
      <c r="Y207" s="97" t="s">
        <v>30</v>
      </c>
      <c r="Z207" s="97" t="s">
        <v>30</v>
      </c>
      <c r="AA207" s="97" t="s">
        <v>30</v>
      </c>
      <c r="AB207" s="97" t="s">
        <v>30</v>
      </c>
      <c r="AC207" s="97" t="s">
        <v>30</v>
      </c>
      <c r="AD207" s="97" t="s">
        <v>30</v>
      </c>
      <c r="AE207" s="97" t="s">
        <v>30</v>
      </c>
    </row>
    <row r="208" spans="1:31" ht="13" x14ac:dyDescent="0.25">
      <c r="A208" s="173" t="s">
        <v>551</v>
      </c>
      <c r="B208" s="102" t="s">
        <v>552</v>
      </c>
      <c r="C208" s="113"/>
      <c r="D208" s="264"/>
      <c r="E208" s="103"/>
      <c r="F208" s="216" t="s">
        <v>30</v>
      </c>
      <c r="G208" s="97" t="s">
        <v>30</v>
      </c>
      <c r="H208" s="97" t="s">
        <v>30</v>
      </c>
      <c r="I208" s="97" t="s">
        <v>30</v>
      </c>
      <c r="J208" s="97" t="s">
        <v>30</v>
      </c>
      <c r="K208" s="97" t="s">
        <v>30</v>
      </c>
      <c r="L208" s="97" t="s">
        <v>30</v>
      </c>
      <c r="M208" s="97" t="s">
        <v>30</v>
      </c>
      <c r="N208" s="97" t="s">
        <v>30</v>
      </c>
      <c r="O208" s="97" t="s">
        <v>30</v>
      </c>
      <c r="P208" s="97" t="s">
        <v>30</v>
      </c>
      <c r="Q208" s="97" t="s">
        <v>30</v>
      </c>
      <c r="R208" s="109" t="s">
        <v>30</v>
      </c>
      <c r="S208" s="98" t="s">
        <v>30</v>
      </c>
      <c r="T208" s="97" t="s">
        <v>30</v>
      </c>
      <c r="U208" s="97" t="s">
        <v>30</v>
      </c>
      <c r="V208" s="97" t="s">
        <v>30</v>
      </c>
      <c r="W208" s="97" t="s">
        <v>30</v>
      </c>
      <c r="X208" s="97" t="s">
        <v>30</v>
      </c>
      <c r="Y208" s="97" t="s">
        <v>30</v>
      </c>
      <c r="Z208" s="97" t="s">
        <v>30</v>
      </c>
      <c r="AA208" s="97" t="s">
        <v>30</v>
      </c>
      <c r="AB208" s="97" t="s">
        <v>30</v>
      </c>
      <c r="AC208" s="97" t="s">
        <v>30</v>
      </c>
      <c r="AD208" s="97" t="s">
        <v>30</v>
      </c>
      <c r="AE208" s="97" t="s">
        <v>30</v>
      </c>
    </row>
    <row r="209" spans="1:31" ht="13" x14ac:dyDescent="0.25">
      <c r="A209" s="173" t="s">
        <v>494</v>
      </c>
      <c r="B209" s="102" t="s">
        <v>499</v>
      </c>
      <c r="C209" s="113"/>
      <c r="D209" s="264" t="s">
        <v>11</v>
      </c>
      <c r="E209" s="103"/>
      <c r="F209" s="216" t="s">
        <v>30</v>
      </c>
      <c r="G209" s="97" t="s">
        <v>30</v>
      </c>
      <c r="H209" s="96" t="s">
        <v>30</v>
      </c>
      <c r="I209" s="97" t="s">
        <v>30</v>
      </c>
      <c r="J209" s="97" t="s">
        <v>30</v>
      </c>
      <c r="K209" s="97" t="s">
        <v>30</v>
      </c>
      <c r="L209" s="97" t="s">
        <v>30</v>
      </c>
      <c r="M209" s="97" t="s">
        <v>30</v>
      </c>
      <c r="N209" s="97" t="s">
        <v>30</v>
      </c>
      <c r="O209" s="97" t="s">
        <v>30</v>
      </c>
      <c r="P209" s="97" t="s">
        <v>30</v>
      </c>
      <c r="Q209" s="97" t="s">
        <v>30</v>
      </c>
      <c r="R209" s="109" t="s">
        <v>30</v>
      </c>
      <c r="S209" s="98" t="s">
        <v>30</v>
      </c>
      <c r="T209" s="97" t="s">
        <v>30</v>
      </c>
      <c r="U209" s="97" t="s">
        <v>30</v>
      </c>
      <c r="V209" s="97" t="s">
        <v>30</v>
      </c>
      <c r="W209" s="97" t="s">
        <v>30</v>
      </c>
      <c r="X209" s="97" t="s">
        <v>30</v>
      </c>
      <c r="Y209" s="97" t="s">
        <v>30</v>
      </c>
      <c r="Z209" s="97" t="s">
        <v>30</v>
      </c>
      <c r="AA209" s="97" t="s">
        <v>30</v>
      </c>
      <c r="AB209" s="97" t="s">
        <v>30</v>
      </c>
      <c r="AC209" s="97" t="s">
        <v>30</v>
      </c>
      <c r="AD209" s="97" t="s">
        <v>30</v>
      </c>
      <c r="AE209" s="97" t="s">
        <v>30</v>
      </c>
    </row>
    <row r="210" spans="1:31" ht="13" x14ac:dyDescent="0.25">
      <c r="A210" s="226" t="s">
        <v>495</v>
      </c>
      <c r="B210" s="225" t="s">
        <v>500</v>
      </c>
      <c r="C210" s="113"/>
      <c r="D210" s="264" t="s">
        <v>10</v>
      </c>
      <c r="E210" s="103"/>
      <c r="F210" s="216" t="s">
        <v>30</v>
      </c>
      <c r="G210" s="97" t="s">
        <v>30</v>
      </c>
      <c r="H210" s="96" t="s">
        <v>30</v>
      </c>
      <c r="I210" s="97" t="s">
        <v>30</v>
      </c>
      <c r="J210" s="97" t="s">
        <v>30</v>
      </c>
      <c r="K210" s="97" t="s">
        <v>30</v>
      </c>
      <c r="L210" s="97" t="s">
        <v>30</v>
      </c>
      <c r="M210" s="97" t="s">
        <v>30</v>
      </c>
      <c r="N210" s="97" t="s">
        <v>30</v>
      </c>
      <c r="O210" s="97" t="s">
        <v>30</v>
      </c>
      <c r="P210" s="97" t="s">
        <v>30</v>
      </c>
      <c r="Q210" s="97" t="s">
        <v>30</v>
      </c>
      <c r="R210" s="109" t="s">
        <v>30</v>
      </c>
      <c r="S210" s="98" t="s">
        <v>30</v>
      </c>
      <c r="T210" s="97" t="s">
        <v>30</v>
      </c>
      <c r="U210" s="97" t="s">
        <v>30</v>
      </c>
      <c r="V210" s="97" t="s">
        <v>30</v>
      </c>
      <c r="W210" s="97" t="s">
        <v>30</v>
      </c>
      <c r="X210" s="97" t="s">
        <v>30</v>
      </c>
      <c r="Y210" s="97" t="s">
        <v>30</v>
      </c>
      <c r="Z210" s="97" t="s">
        <v>30</v>
      </c>
      <c r="AA210" s="97" t="s">
        <v>30</v>
      </c>
      <c r="AB210" s="97" t="s">
        <v>30</v>
      </c>
      <c r="AC210" s="97" t="s">
        <v>30</v>
      </c>
      <c r="AD210" s="97" t="s">
        <v>30</v>
      </c>
      <c r="AE210" s="97" t="s">
        <v>30</v>
      </c>
    </row>
    <row r="211" spans="1:31" ht="15" customHeight="1" x14ac:dyDescent="0.25">
      <c r="A211" s="173" t="s">
        <v>486</v>
      </c>
      <c r="B211" s="102" t="s">
        <v>491</v>
      </c>
      <c r="C211" s="113"/>
      <c r="D211" s="264" t="s">
        <v>11</v>
      </c>
      <c r="E211" s="103"/>
      <c r="F211" s="216" t="s">
        <v>30</v>
      </c>
      <c r="G211" s="97" t="s">
        <v>30</v>
      </c>
      <c r="H211" s="96" t="s">
        <v>30</v>
      </c>
      <c r="I211" s="97" t="s">
        <v>30</v>
      </c>
      <c r="J211" s="97" t="s">
        <v>30</v>
      </c>
      <c r="K211" s="97" t="s">
        <v>30</v>
      </c>
      <c r="L211" s="97" t="s">
        <v>30</v>
      </c>
      <c r="M211" s="97" t="s">
        <v>30</v>
      </c>
      <c r="N211" s="97" t="s">
        <v>30</v>
      </c>
      <c r="O211" s="97" t="s">
        <v>30</v>
      </c>
      <c r="P211" s="97" t="s">
        <v>30</v>
      </c>
      <c r="Q211" s="97" t="s">
        <v>30</v>
      </c>
      <c r="R211" s="109" t="s">
        <v>30</v>
      </c>
      <c r="S211" s="98" t="s">
        <v>30</v>
      </c>
      <c r="T211" s="97" t="s">
        <v>30</v>
      </c>
      <c r="U211" s="97" t="s">
        <v>30</v>
      </c>
      <c r="V211" s="97" t="s">
        <v>30</v>
      </c>
      <c r="W211" s="97" t="s">
        <v>30</v>
      </c>
      <c r="X211" s="97" t="s">
        <v>30</v>
      </c>
      <c r="Y211" s="97" t="s">
        <v>30</v>
      </c>
      <c r="Z211" s="97" t="s">
        <v>30</v>
      </c>
      <c r="AA211" s="97" t="s">
        <v>30</v>
      </c>
      <c r="AB211" s="97" t="s">
        <v>30</v>
      </c>
      <c r="AC211" s="97" t="s">
        <v>30</v>
      </c>
      <c r="AD211" s="97" t="s">
        <v>30</v>
      </c>
      <c r="AE211" s="97" t="s">
        <v>30</v>
      </c>
    </row>
    <row r="212" spans="1:31" ht="15" customHeight="1" x14ac:dyDescent="0.25">
      <c r="A212" s="173" t="s">
        <v>487</v>
      </c>
      <c r="B212" s="102" t="s">
        <v>492</v>
      </c>
      <c r="C212" s="113"/>
      <c r="D212" s="264" t="s">
        <v>235</v>
      </c>
      <c r="E212" s="103"/>
      <c r="F212" s="216" t="s">
        <v>30</v>
      </c>
      <c r="G212" s="97" t="s">
        <v>30</v>
      </c>
      <c r="H212" s="96" t="s">
        <v>30</v>
      </c>
      <c r="I212" s="97" t="s">
        <v>30</v>
      </c>
      <c r="J212" s="97" t="s">
        <v>30</v>
      </c>
      <c r="K212" s="97" t="s">
        <v>30</v>
      </c>
      <c r="L212" s="97" t="s">
        <v>30</v>
      </c>
      <c r="M212" s="97" t="s">
        <v>30</v>
      </c>
      <c r="N212" s="97" t="s">
        <v>30</v>
      </c>
      <c r="O212" s="97" t="s">
        <v>30</v>
      </c>
      <c r="P212" s="97" t="s">
        <v>30</v>
      </c>
      <c r="Q212" s="97" t="s">
        <v>30</v>
      </c>
      <c r="R212" s="109" t="s">
        <v>30</v>
      </c>
      <c r="S212" s="98" t="s">
        <v>30</v>
      </c>
      <c r="T212" s="97" t="s">
        <v>30</v>
      </c>
      <c r="U212" s="97" t="s">
        <v>30</v>
      </c>
      <c r="V212" s="97" t="s">
        <v>30</v>
      </c>
      <c r="W212" s="97" t="s">
        <v>30</v>
      </c>
      <c r="X212" s="97" t="s">
        <v>30</v>
      </c>
      <c r="Y212" s="97" t="s">
        <v>30</v>
      </c>
      <c r="Z212" s="97" t="s">
        <v>30</v>
      </c>
      <c r="AA212" s="97" t="s">
        <v>30</v>
      </c>
      <c r="AB212" s="97" t="s">
        <v>30</v>
      </c>
      <c r="AC212" s="97" t="s">
        <v>30</v>
      </c>
      <c r="AD212" s="97" t="s">
        <v>30</v>
      </c>
      <c r="AE212" s="97" t="s">
        <v>30</v>
      </c>
    </row>
    <row r="213" spans="1:31" ht="13" x14ac:dyDescent="0.25">
      <c r="A213" s="173" t="s">
        <v>496</v>
      </c>
      <c r="B213" s="102" t="s">
        <v>501</v>
      </c>
      <c r="C213" s="113"/>
      <c r="D213" s="264" t="s">
        <v>10</v>
      </c>
      <c r="E213" s="103"/>
      <c r="F213" s="216" t="s">
        <v>30</v>
      </c>
      <c r="G213" s="97" t="s">
        <v>30</v>
      </c>
      <c r="H213" s="96" t="s">
        <v>30</v>
      </c>
      <c r="I213" s="97" t="s">
        <v>30</v>
      </c>
      <c r="J213" s="97" t="s">
        <v>30</v>
      </c>
      <c r="K213" s="97" t="s">
        <v>30</v>
      </c>
      <c r="L213" s="97" t="s">
        <v>30</v>
      </c>
      <c r="M213" s="97" t="s">
        <v>30</v>
      </c>
      <c r="N213" s="97" t="s">
        <v>30</v>
      </c>
      <c r="O213" s="97" t="s">
        <v>30</v>
      </c>
      <c r="P213" s="97" t="s">
        <v>30</v>
      </c>
      <c r="Q213" s="97" t="s">
        <v>30</v>
      </c>
      <c r="R213" s="109" t="s">
        <v>30</v>
      </c>
      <c r="S213" s="98" t="s">
        <v>30</v>
      </c>
      <c r="T213" s="97" t="s">
        <v>30</v>
      </c>
      <c r="U213" s="97" t="s">
        <v>30</v>
      </c>
      <c r="V213" s="97" t="s">
        <v>30</v>
      </c>
      <c r="W213" s="97" t="s">
        <v>30</v>
      </c>
      <c r="X213" s="97" t="s">
        <v>30</v>
      </c>
      <c r="Y213" s="97" t="s">
        <v>30</v>
      </c>
      <c r="Z213" s="97" t="s">
        <v>30</v>
      </c>
      <c r="AA213" s="97" t="s">
        <v>30</v>
      </c>
      <c r="AB213" s="97" t="s">
        <v>30</v>
      </c>
      <c r="AC213" s="97" t="s">
        <v>30</v>
      </c>
      <c r="AD213" s="97" t="s">
        <v>30</v>
      </c>
      <c r="AE213" s="97" t="s">
        <v>30</v>
      </c>
    </row>
    <row r="214" spans="1:31" ht="13" x14ac:dyDescent="0.25">
      <c r="A214" s="173" t="s">
        <v>507</v>
      </c>
      <c r="B214" s="102" t="s">
        <v>504</v>
      </c>
      <c r="C214" s="113"/>
      <c r="D214" s="264" t="s">
        <v>235</v>
      </c>
      <c r="E214" s="103"/>
      <c r="F214" s="216" t="s">
        <v>30</v>
      </c>
      <c r="G214" s="97" t="s">
        <v>30</v>
      </c>
      <c r="H214" s="96" t="s">
        <v>30</v>
      </c>
      <c r="I214" s="97" t="s">
        <v>30</v>
      </c>
      <c r="J214" s="97" t="s">
        <v>30</v>
      </c>
      <c r="K214" s="97" t="s">
        <v>30</v>
      </c>
      <c r="L214" s="97" t="s">
        <v>30</v>
      </c>
      <c r="M214" s="97" t="s">
        <v>30</v>
      </c>
      <c r="N214" s="97" t="s">
        <v>30</v>
      </c>
      <c r="O214" s="97" t="s">
        <v>30</v>
      </c>
      <c r="P214" s="97" t="s">
        <v>30</v>
      </c>
      <c r="Q214" s="97" t="s">
        <v>30</v>
      </c>
      <c r="R214" s="109" t="s">
        <v>30</v>
      </c>
      <c r="S214" s="98" t="s">
        <v>30</v>
      </c>
      <c r="T214" s="97" t="s">
        <v>30</v>
      </c>
      <c r="U214" s="97" t="s">
        <v>30</v>
      </c>
      <c r="V214" s="97" t="s">
        <v>30</v>
      </c>
      <c r="W214" s="97" t="s">
        <v>30</v>
      </c>
      <c r="X214" s="97" t="s">
        <v>30</v>
      </c>
      <c r="Y214" s="97" t="s">
        <v>30</v>
      </c>
      <c r="Z214" s="97" t="s">
        <v>30</v>
      </c>
      <c r="AA214" s="97" t="s">
        <v>30</v>
      </c>
      <c r="AB214" s="97" t="s">
        <v>30</v>
      </c>
      <c r="AC214" s="97" t="s">
        <v>30</v>
      </c>
      <c r="AD214" s="97" t="s">
        <v>30</v>
      </c>
      <c r="AE214" s="97" t="s">
        <v>30</v>
      </c>
    </row>
    <row r="215" spans="1:31" ht="13" x14ac:dyDescent="0.25">
      <c r="A215" s="173" t="s">
        <v>508</v>
      </c>
      <c r="B215" s="102" t="s">
        <v>505</v>
      </c>
      <c r="C215" s="113"/>
      <c r="D215" s="264" t="s">
        <v>235</v>
      </c>
      <c r="E215" s="103"/>
      <c r="F215" s="216" t="s">
        <v>30</v>
      </c>
      <c r="G215" s="97" t="s">
        <v>30</v>
      </c>
      <c r="H215" s="96" t="s">
        <v>30</v>
      </c>
      <c r="I215" s="97" t="s">
        <v>30</v>
      </c>
      <c r="J215" s="97" t="s">
        <v>30</v>
      </c>
      <c r="K215" s="97" t="s">
        <v>30</v>
      </c>
      <c r="L215" s="97" t="s">
        <v>30</v>
      </c>
      <c r="M215" s="97" t="s">
        <v>30</v>
      </c>
      <c r="N215" s="97" t="s">
        <v>30</v>
      </c>
      <c r="O215" s="97" t="s">
        <v>30</v>
      </c>
      <c r="P215" s="97" t="s">
        <v>30</v>
      </c>
      <c r="Q215" s="97" t="s">
        <v>30</v>
      </c>
      <c r="R215" s="109" t="s">
        <v>30</v>
      </c>
      <c r="S215" s="98" t="s">
        <v>30</v>
      </c>
      <c r="T215" s="97" t="s">
        <v>30</v>
      </c>
      <c r="U215" s="97" t="s">
        <v>30</v>
      </c>
      <c r="V215" s="97" t="s">
        <v>30</v>
      </c>
      <c r="W215" s="97" t="s">
        <v>30</v>
      </c>
      <c r="X215" s="97" t="s">
        <v>30</v>
      </c>
      <c r="Y215" s="97" t="s">
        <v>30</v>
      </c>
      <c r="Z215" s="97" t="s">
        <v>30</v>
      </c>
      <c r="AA215" s="97" t="s">
        <v>30</v>
      </c>
      <c r="AB215" s="97" t="s">
        <v>30</v>
      </c>
      <c r="AC215" s="97" t="s">
        <v>30</v>
      </c>
      <c r="AD215" s="97" t="s">
        <v>30</v>
      </c>
      <c r="AE215" s="97" t="s">
        <v>30</v>
      </c>
    </row>
    <row r="216" spans="1:31" ht="13" x14ac:dyDescent="0.25">
      <c r="A216" s="173" t="s">
        <v>488</v>
      </c>
      <c r="B216" s="102" t="s">
        <v>493</v>
      </c>
      <c r="C216" s="113"/>
      <c r="D216" s="264" t="s">
        <v>10</v>
      </c>
      <c r="E216" s="103"/>
      <c r="F216" s="216" t="s">
        <v>30</v>
      </c>
      <c r="G216" s="97" t="s">
        <v>30</v>
      </c>
      <c r="H216" s="96" t="s">
        <v>30</v>
      </c>
      <c r="I216" s="97" t="s">
        <v>30</v>
      </c>
      <c r="J216" s="97" t="s">
        <v>30</v>
      </c>
      <c r="K216" s="97" t="s">
        <v>30</v>
      </c>
      <c r="L216" s="97" t="s">
        <v>30</v>
      </c>
      <c r="M216" s="97" t="s">
        <v>30</v>
      </c>
      <c r="N216" s="97" t="s">
        <v>30</v>
      </c>
      <c r="O216" s="97" t="s">
        <v>30</v>
      </c>
      <c r="P216" s="97" t="s">
        <v>30</v>
      </c>
      <c r="Q216" s="97" t="s">
        <v>30</v>
      </c>
      <c r="R216" s="109" t="s">
        <v>30</v>
      </c>
      <c r="S216" s="98" t="s">
        <v>30</v>
      </c>
      <c r="T216" s="97" t="s">
        <v>30</v>
      </c>
      <c r="U216" s="97" t="s">
        <v>30</v>
      </c>
      <c r="V216" s="97" t="s">
        <v>30</v>
      </c>
      <c r="W216" s="97" t="s">
        <v>30</v>
      </c>
      <c r="X216" s="97" t="s">
        <v>30</v>
      </c>
      <c r="Y216" s="97" t="s">
        <v>30</v>
      </c>
      <c r="Z216" s="97" t="s">
        <v>30</v>
      </c>
      <c r="AA216" s="97" t="s">
        <v>30</v>
      </c>
      <c r="AB216" s="97" t="s">
        <v>30</v>
      </c>
      <c r="AC216" s="97" t="s">
        <v>30</v>
      </c>
      <c r="AD216" s="97" t="s">
        <v>30</v>
      </c>
      <c r="AE216" s="97" t="s">
        <v>30</v>
      </c>
    </row>
    <row r="217" spans="1:31" ht="13" x14ac:dyDescent="0.25">
      <c r="A217" s="173" t="s">
        <v>497</v>
      </c>
      <c r="B217" s="102" t="s">
        <v>502</v>
      </c>
      <c r="C217" s="113"/>
      <c r="D217" s="264" t="s">
        <v>10</v>
      </c>
      <c r="E217" s="103"/>
      <c r="F217" s="216" t="s">
        <v>30</v>
      </c>
      <c r="G217" s="97" t="s">
        <v>30</v>
      </c>
      <c r="H217" s="96" t="s">
        <v>30</v>
      </c>
      <c r="I217" s="97" t="s">
        <v>30</v>
      </c>
      <c r="J217" s="97" t="s">
        <v>30</v>
      </c>
      <c r="K217" s="97" t="s">
        <v>30</v>
      </c>
      <c r="L217" s="97" t="s">
        <v>30</v>
      </c>
      <c r="M217" s="97" t="s">
        <v>30</v>
      </c>
      <c r="N217" s="97" t="s">
        <v>30</v>
      </c>
      <c r="O217" s="97" t="s">
        <v>30</v>
      </c>
      <c r="P217" s="97" t="s">
        <v>30</v>
      </c>
      <c r="Q217" s="97" t="s">
        <v>30</v>
      </c>
      <c r="R217" s="109" t="s">
        <v>30</v>
      </c>
      <c r="S217" s="98" t="s">
        <v>30</v>
      </c>
      <c r="T217" s="97" t="s">
        <v>30</v>
      </c>
      <c r="U217" s="97" t="s">
        <v>30</v>
      </c>
      <c r="V217" s="97" t="s">
        <v>30</v>
      </c>
      <c r="W217" s="97" t="s">
        <v>30</v>
      </c>
      <c r="X217" s="97" t="s">
        <v>30</v>
      </c>
      <c r="Y217" s="97" t="s">
        <v>30</v>
      </c>
      <c r="Z217" s="97" t="s">
        <v>30</v>
      </c>
      <c r="AA217" s="97" t="s">
        <v>30</v>
      </c>
      <c r="AB217" s="97" t="s">
        <v>30</v>
      </c>
      <c r="AC217" s="97" t="s">
        <v>30</v>
      </c>
      <c r="AD217" s="97" t="s">
        <v>30</v>
      </c>
      <c r="AE217" s="97" t="s">
        <v>30</v>
      </c>
    </row>
    <row r="218" spans="1:31" ht="13" x14ac:dyDescent="0.25">
      <c r="A218" s="173" t="s">
        <v>498</v>
      </c>
      <c r="B218" s="102" t="s">
        <v>503</v>
      </c>
      <c r="C218" s="113"/>
      <c r="D218" s="264" t="s">
        <v>10</v>
      </c>
      <c r="E218" s="103"/>
      <c r="F218" s="216" t="s">
        <v>30</v>
      </c>
      <c r="G218" s="97" t="s">
        <v>30</v>
      </c>
      <c r="H218" s="96" t="s">
        <v>30</v>
      </c>
      <c r="I218" s="97" t="s">
        <v>30</v>
      </c>
      <c r="J218" s="97" t="s">
        <v>30</v>
      </c>
      <c r="K218" s="97" t="s">
        <v>30</v>
      </c>
      <c r="L218" s="97" t="s">
        <v>30</v>
      </c>
      <c r="M218" s="97" t="s">
        <v>30</v>
      </c>
      <c r="N218" s="97" t="s">
        <v>30</v>
      </c>
      <c r="O218" s="97" t="s">
        <v>30</v>
      </c>
      <c r="P218" s="97" t="s">
        <v>30</v>
      </c>
      <c r="Q218" s="97" t="s">
        <v>30</v>
      </c>
      <c r="R218" s="109" t="s">
        <v>30</v>
      </c>
      <c r="S218" s="98" t="s">
        <v>30</v>
      </c>
      <c r="T218" s="97" t="s">
        <v>30</v>
      </c>
      <c r="U218" s="97" t="s">
        <v>30</v>
      </c>
      <c r="V218" s="97" t="s">
        <v>30</v>
      </c>
      <c r="W218" s="97" t="s">
        <v>30</v>
      </c>
      <c r="X218" s="97" t="s">
        <v>30</v>
      </c>
      <c r="Y218" s="97" t="s">
        <v>30</v>
      </c>
      <c r="Z218" s="97" t="s">
        <v>30</v>
      </c>
      <c r="AA218" s="97" t="s">
        <v>30</v>
      </c>
      <c r="AB218" s="97" t="s">
        <v>30</v>
      </c>
      <c r="AC218" s="97" t="s">
        <v>30</v>
      </c>
      <c r="AD218" s="97" t="s">
        <v>30</v>
      </c>
      <c r="AE218" s="97" t="s">
        <v>30</v>
      </c>
    </row>
    <row r="219" spans="1:31" ht="13" x14ac:dyDescent="0.25">
      <c r="A219" s="173" t="s">
        <v>509</v>
      </c>
      <c r="B219" s="102" t="s">
        <v>506</v>
      </c>
      <c r="C219" s="113"/>
      <c r="D219" s="264" t="s">
        <v>293</v>
      </c>
      <c r="E219" s="103"/>
      <c r="F219" s="216" t="s">
        <v>30</v>
      </c>
      <c r="G219" s="97" t="s">
        <v>30</v>
      </c>
      <c r="H219" s="96" t="s">
        <v>30</v>
      </c>
      <c r="I219" s="97" t="s">
        <v>30</v>
      </c>
      <c r="J219" s="97" t="s">
        <v>30</v>
      </c>
      <c r="K219" s="97" t="s">
        <v>30</v>
      </c>
      <c r="L219" s="97" t="s">
        <v>30</v>
      </c>
      <c r="M219" s="97" t="s">
        <v>30</v>
      </c>
      <c r="N219" s="97" t="s">
        <v>30</v>
      </c>
      <c r="O219" s="97" t="s">
        <v>30</v>
      </c>
      <c r="P219" s="97" t="s">
        <v>30</v>
      </c>
      <c r="Q219" s="97" t="s">
        <v>30</v>
      </c>
      <c r="R219" s="109" t="s">
        <v>30</v>
      </c>
      <c r="S219" s="98" t="s">
        <v>30</v>
      </c>
      <c r="T219" s="97" t="s">
        <v>30</v>
      </c>
      <c r="U219" s="97" t="s">
        <v>30</v>
      </c>
      <c r="V219" s="97" t="s">
        <v>30</v>
      </c>
      <c r="W219" s="97" t="s">
        <v>30</v>
      </c>
      <c r="X219" s="97" t="s">
        <v>30</v>
      </c>
      <c r="Y219" s="97" t="s">
        <v>30</v>
      </c>
      <c r="Z219" s="97" t="s">
        <v>30</v>
      </c>
      <c r="AA219" s="97" t="s">
        <v>30</v>
      </c>
      <c r="AB219" s="97" t="s">
        <v>30</v>
      </c>
      <c r="AC219" s="97" t="s">
        <v>30</v>
      </c>
      <c r="AD219" s="97" t="s">
        <v>30</v>
      </c>
      <c r="AE219" s="97" t="s">
        <v>30</v>
      </c>
    </row>
    <row r="220" spans="1:31" ht="13" x14ac:dyDescent="0.25">
      <c r="A220" s="173" t="s">
        <v>473</v>
      </c>
      <c r="B220" s="102" t="s">
        <v>480</v>
      </c>
      <c r="C220" s="113"/>
      <c r="D220" s="264" t="s">
        <v>248</v>
      </c>
      <c r="E220" s="103"/>
      <c r="F220" s="216" t="s">
        <v>30</v>
      </c>
      <c r="G220" s="97" t="s">
        <v>30</v>
      </c>
      <c r="H220" s="96" t="s">
        <v>30</v>
      </c>
      <c r="I220" s="97" t="s">
        <v>30</v>
      </c>
      <c r="J220" s="97" t="s">
        <v>30</v>
      </c>
      <c r="K220" s="97" t="s">
        <v>30</v>
      </c>
      <c r="L220" s="97" t="s">
        <v>30</v>
      </c>
      <c r="M220" s="97" t="s">
        <v>30</v>
      </c>
      <c r="N220" s="97" t="s">
        <v>30</v>
      </c>
      <c r="O220" s="97" t="s">
        <v>30</v>
      </c>
      <c r="P220" s="97" t="s">
        <v>30</v>
      </c>
      <c r="Q220" s="97" t="s">
        <v>30</v>
      </c>
      <c r="R220" s="109" t="s">
        <v>30</v>
      </c>
      <c r="S220" s="98" t="s">
        <v>30</v>
      </c>
      <c r="T220" s="97" t="s">
        <v>30</v>
      </c>
      <c r="U220" s="97" t="s">
        <v>30</v>
      </c>
      <c r="V220" s="97" t="s">
        <v>30</v>
      </c>
      <c r="W220" s="97" t="s">
        <v>30</v>
      </c>
      <c r="X220" s="97" t="s">
        <v>30</v>
      </c>
      <c r="Y220" s="97" t="s">
        <v>30</v>
      </c>
      <c r="Z220" s="97" t="s">
        <v>30</v>
      </c>
      <c r="AA220" s="97" t="s">
        <v>30</v>
      </c>
      <c r="AB220" s="97" t="s">
        <v>30</v>
      </c>
      <c r="AC220" s="97" t="s">
        <v>30</v>
      </c>
      <c r="AD220" s="97" t="s">
        <v>30</v>
      </c>
      <c r="AE220" s="97" t="s">
        <v>30</v>
      </c>
    </row>
    <row r="221" spans="1:31" ht="13" x14ac:dyDescent="0.25">
      <c r="A221" s="173" t="s">
        <v>474</v>
      </c>
      <c r="B221" s="272" t="s">
        <v>481</v>
      </c>
      <c r="C221" s="113"/>
      <c r="D221" s="273" t="s">
        <v>235</v>
      </c>
      <c r="E221" s="103"/>
      <c r="F221" s="274" t="s">
        <v>30</v>
      </c>
      <c r="G221" s="200" t="s">
        <v>30</v>
      </c>
      <c r="H221" s="199" t="s">
        <v>30</v>
      </c>
      <c r="I221" s="200" t="s">
        <v>30</v>
      </c>
      <c r="J221" s="200" t="s">
        <v>30</v>
      </c>
      <c r="K221" s="200" t="s">
        <v>30</v>
      </c>
      <c r="L221" s="200" t="s">
        <v>30</v>
      </c>
      <c r="M221" s="200" t="s">
        <v>30</v>
      </c>
      <c r="N221" s="200" t="s">
        <v>30</v>
      </c>
      <c r="O221" s="200" t="s">
        <v>30</v>
      </c>
      <c r="P221" s="200" t="s">
        <v>30</v>
      </c>
      <c r="Q221" s="200" t="s">
        <v>30</v>
      </c>
      <c r="R221" s="201" t="s">
        <v>30</v>
      </c>
      <c r="S221" s="202" t="s">
        <v>30</v>
      </c>
      <c r="T221" s="200" t="s">
        <v>30</v>
      </c>
      <c r="U221" s="200" t="s">
        <v>30</v>
      </c>
      <c r="V221" s="200" t="s">
        <v>30</v>
      </c>
      <c r="W221" s="200" t="s">
        <v>30</v>
      </c>
      <c r="X221" s="200" t="s">
        <v>30</v>
      </c>
      <c r="Y221" s="200" t="s">
        <v>30</v>
      </c>
      <c r="Z221" s="97" t="s">
        <v>30</v>
      </c>
      <c r="AA221" s="200" t="s">
        <v>30</v>
      </c>
      <c r="AB221" s="200" t="s">
        <v>30</v>
      </c>
      <c r="AC221" s="200" t="s">
        <v>30</v>
      </c>
      <c r="AD221" s="200" t="s">
        <v>30</v>
      </c>
      <c r="AE221" s="200" t="s">
        <v>30</v>
      </c>
    </row>
    <row r="222" spans="1:31" ht="13" x14ac:dyDescent="0.25">
      <c r="A222" s="212"/>
      <c r="B222" s="275"/>
      <c r="C222" s="271"/>
      <c r="D222" s="277"/>
      <c r="E222" s="103"/>
      <c r="F222" s="212"/>
      <c r="G222" s="212"/>
      <c r="H222" s="212"/>
      <c r="I222" s="212"/>
      <c r="J222" s="212"/>
      <c r="K222" s="212"/>
      <c r="L222" s="212"/>
      <c r="M222" s="212"/>
      <c r="N222" s="212"/>
      <c r="O222" s="212"/>
      <c r="P222" s="212"/>
      <c r="Q222" s="212"/>
      <c r="R222" s="212"/>
      <c r="S222" s="279"/>
      <c r="T222" s="279"/>
      <c r="U222" s="279"/>
      <c r="V222" s="279"/>
      <c r="W222" s="279"/>
      <c r="X222" s="279"/>
      <c r="Y222" s="279"/>
      <c r="Z222" s="279"/>
      <c r="AA222" s="279"/>
      <c r="AB222" s="279"/>
      <c r="AC222" s="279"/>
      <c r="AD222" s="279"/>
      <c r="AE222" s="279"/>
    </row>
  </sheetData>
  <autoFilter ref="A1:AE221" xr:uid="{00000000-0009-0000-0000-000003000000}"/>
  <sortState ref="A6:AE222">
    <sortCondition ref="A6:A222"/>
  </sortState>
  <conditionalFormatting sqref="A137">
    <cfRule type="duplicateValues" dxfId="205" priority="609"/>
  </conditionalFormatting>
  <conditionalFormatting sqref="A144">
    <cfRule type="duplicateValues" dxfId="204" priority="636"/>
  </conditionalFormatting>
  <conditionalFormatting sqref="A145:A167 A138:A143 A2:A136">
    <cfRule type="duplicateValues" dxfId="203" priority="874"/>
  </conditionalFormatting>
  <conditionalFormatting sqref="F2:G168">
    <cfRule type="cellIs" dxfId="202" priority="131" operator="equal">
      <formula>"TRUE"</formula>
    </cfRule>
    <cfRule type="cellIs" dxfId="201" priority="132" operator="equal">
      <formula>"FALSE"</formula>
    </cfRule>
  </conditionalFormatting>
  <conditionalFormatting sqref="F1:J1 M1:R1 H2:H23 H30:I75 I76 AA144:AC162 J168:R168 F222:R222">
    <cfRule type="cellIs" dxfId="200" priority="868" operator="equal">
      <formula>"TRUE"</formula>
    </cfRule>
    <cfRule type="cellIs" dxfId="199" priority="869" operator="equal">
      <formula>"FALSE"</formula>
    </cfRule>
  </conditionalFormatting>
  <conditionalFormatting sqref="F169:J188">
    <cfRule type="cellIs" dxfId="198" priority="267" operator="equal">
      <formula>"TRUE"</formula>
    </cfRule>
    <cfRule type="cellIs" dxfId="197" priority="268" operator="equal">
      <formula>"FALSE"</formula>
    </cfRule>
  </conditionalFormatting>
  <conditionalFormatting sqref="F189:M221">
    <cfRule type="cellIs" dxfId="196" priority="147" operator="equal">
      <formula>"TRUE"</formula>
    </cfRule>
    <cfRule type="cellIs" dxfId="195" priority="148" operator="equal">
      <formula>"FALSE"</formula>
    </cfRule>
  </conditionalFormatting>
  <conditionalFormatting sqref="H75:H76">
    <cfRule type="cellIs" dxfId="194" priority="135" operator="equal">
      <formula>"TRUE"</formula>
    </cfRule>
    <cfRule type="cellIs" dxfId="193" priority="136" operator="equal">
      <formula>"FALSE"</formula>
    </cfRule>
  </conditionalFormatting>
  <conditionalFormatting sqref="H167">
    <cfRule type="cellIs" dxfId="192" priority="852" operator="equal">
      <formula>"TRUE"</formula>
    </cfRule>
    <cfRule type="cellIs" dxfId="191" priority="853" operator="equal">
      <formula>"FALSE"</formula>
    </cfRule>
  </conditionalFormatting>
  <conditionalFormatting sqref="H77:I117">
    <cfRule type="cellIs" dxfId="190" priority="419" operator="equal">
      <formula>"TRUE"</formula>
    </cfRule>
    <cfRule type="cellIs" dxfId="189" priority="420" operator="equal">
      <formula>"FALSE"</formula>
    </cfRule>
  </conditionalFormatting>
  <conditionalFormatting sqref="H166:I168 S166:AE222">
    <cfRule type="cellIs" dxfId="188" priority="371" operator="equal">
      <formula>"TRUE"</formula>
    </cfRule>
    <cfRule type="cellIs" dxfId="187" priority="372" operator="equal">
      <formula>"FALSE"</formula>
    </cfRule>
  </conditionalFormatting>
  <conditionalFormatting sqref="H2:L29">
    <cfRule type="cellIs" dxfId="186" priority="433" operator="equal">
      <formula>"TRUE"</formula>
    </cfRule>
    <cfRule type="cellIs" dxfId="185" priority="434" operator="equal">
      <formula>"FALSE"</formula>
    </cfRule>
  </conditionalFormatting>
  <conditionalFormatting sqref="H118:M165">
    <cfRule type="cellIs" dxfId="184" priority="275" operator="equal">
      <formula>"TRUE"</formula>
    </cfRule>
    <cfRule type="cellIs" dxfId="183" priority="276" operator="equal">
      <formula>"FALSE"</formula>
    </cfRule>
  </conditionalFormatting>
  <conditionalFormatting sqref="J30:J117">
    <cfRule type="cellIs" dxfId="182" priority="109" operator="equal">
      <formula>"TRUE"</formula>
    </cfRule>
    <cfRule type="cellIs" dxfId="181" priority="110" operator="equal">
      <formula>"FALSE"</formula>
    </cfRule>
  </conditionalFormatting>
  <conditionalFormatting sqref="J166:M167">
    <cfRule type="cellIs" dxfId="180" priority="361" operator="equal">
      <formula>"TRUE"</formula>
    </cfRule>
    <cfRule type="cellIs" dxfId="179" priority="362" operator="equal">
      <formula>"FALSE"</formula>
    </cfRule>
  </conditionalFormatting>
  <conditionalFormatting sqref="K76:L117">
    <cfRule type="cellIs" dxfId="178" priority="125" operator="equal">
      <formula>"TRUE"</formula>
    </cfRule>
    <cfRule type="cellIs" dxfId="177" priority="126" operator="equal">
      <formula>"FALSE"</formula>
    </cfRule>
  </conditionalFormatting>
  <conditionalFormatting sqref="K171:M188">
    <cfRule type="cellIs" dxfId="176" priority="195" operator="equal">
      <formula>"TRUE"</formula>
    </cfRule>
    <cfRule type="cellIs" dxfId="175" priority="196" operator="equal">
      <formula>"FALSE"</formula>
    </cfRule>
  </conditionalFormatting>
  <conditionalFormatting sqref="K169:R170">
    <cfRule type="cellIs" dxfId="174" priority="235" operator="equal">
      <formula>"TRUE"</formula>
    </cfRule>
    <cfRule type="cellIs" dxfId="173" priority="236" operator="equal">
      <formula>"FALSE"</formula>
    </cfRule>
  </conditionalFormatting>
  <conditionalFormatting sqref="M24:M29">
    <cfRule type="cellIs" dxfId="172" priority="431" operator="equal">
      <formula>"TRUE"</formula>
    </cfRule>
    <cfRule type="cellIs" dxfId="171" priority="432" operator="equal">
      <formula>"FALSE"</formula>
    </cfRule>
  </conditionalFormatting>
  <conditionalFormatting sqref="M76:M83">
    <cfRule type="cellIs" dxfId="170" priority="123" operator="equal">
      <formula>"TRUE"</formula>
    </cfRule>
    <cfRule type="cellIs" dxfId="169" priority="124" operator="equal">
      <formula>"FALSE"</formula>
    </cfRule>
  </conditionalFormatting>
  <conditionalFormatting sqref="M90:M117">
    <cfRule type="cellIs" dxfId="168" priority="409" operator="equal">
      <formula>"TRUE"</formula>
    </cfRule>
    <cfRule type="cellIs" dxfId="167" priority="410" operator="equal">
      <formula>"FALSE"</formula>
    </cfRule>
  </conditionalFormatting>
  <conditionalFormatting sqref="M2:N23 K30:M75">
    <cfRule type="cellIs" dxfId="166" priority="667" operator="equal">
      <formula>"TRUE"</formula>
    </cfRule>
    <cfRule type="cellIs" dxfId="165" priority="668" operator="equal">
      <formula>"FALSE"</formula>
    </cfRule>
  </conditionalFormatting>
  <conditionalFormatting sqref="M84:N89">
    <cfRule type="cellIs" dxfId="164" priority="93" operator="equal">
      <formula>"TRUE"</formula>
    </cfRule>
    <cfRule type="cellIs" dxfId="163" priority="94" operator="equal">
      <formula>"FALSE"</formula>
    </cfRule>
  </conditionalFormatting>
  <conditionalFormatting sqref="N24:N83">
    <cfRule type="cellIs" dxfId="162" priority="35" operator="equal">
      <formula>"TRUE"</formula>
    </cfRule>
    <cfRule type="cellIs" dxfId="161" priority="36" operator="equal">
      <formula>"FALSE"</formula>
    </cfRule>
  </conditionalFormatting>
  <conditionalFormatting sqref="N90:N167">
    <cfRule type="cellIs" dxfId="160" priority="47" operator="equal">
      <formula>"TRUE"</formula>
    </cfRule>
    <cfRule type="cellIs" dxfId="159" priority="48" operator="equal">
      <formula>"FALSE"</formula>
    </cfRule>
  </conditionalFormatting>
  <conditionalFormatting sqref="N171:R221">
    <cfRule type="cellIs" dxfId="158" priority="37" operator="equal">
      <formula>"TRUE"</formula>
    </cfRule>
    <cfRule type="cellIs" dxfId="157" priority="38" operator="equal">
      <formula>"FALSE"</formula>
    </cfRule>
  </conditionalFormatting>
  <conditionalFormatting sqref="O2:R116">
    <cfRule type="cellIs" dxfId="156" priority="115" operator="equal">
      <formula>"TRUE"</formula>
    </cfRule>
    <cfRule type="cellIs" dxfId="155" priority="116" operator="equal">
      <formula>"FALSE"</formula>
    </cfRule>
  </conditionalFormatting>
  <conditionalFormatting sqref="O143:R166">
    <cfRule type="cellIs" dxfId="154" priority="353" operator="equal">
      <formula>"TRUE"</formula>
    </cfRule>
    <cfRule type="cellIs" dxfId="153" priority="354" operator="equal">
      <formula>"FALSE"</formula>
    </cfRule>
  </conditionalFormatting>
  <conditionalFormatting sqref="O117:Y142">
    <cfRule type="cellIs" dxfId="152" priority="401" operator="equal">
      <formula>"TRUE"</formula>
    </cfRule>
    <cfRule type="cellIs" dxfId="151" priority="402" operator="equal">
      <formula>"FALSE"</formula>
    </cfRule>
  </conditionalFormatting>
  <conditionalFormatting sqref="S53:Z53 AB53:AD53">
    <cfRule type="cellIs" dxfId="150" priority="814" operator="equal">
      <formula>"TRUE"</formula>
    </cfRule>
    <cfRule type="cellIs" dxfId="149" priority="815" operator="equal">
      <formula>"FALSE"</formula>
    </cfRule>
  </conditionalFormatting>
  <conditionalFormatting sqref="S71:Z71 AB71:AD71">
    <cfRule type="cellIs" dxfId="148" priority="746" operator="equal">
      <formula>"TRUE"</formula>
    </cfRule>
    <cfRule type="cellIs" dxfId="147" priority="747" operator="equal">
      <formula>"FALSE"</formula>
    </cfRule>
  </conditionalFormatting>
  <conditionalFormatting sqref="S75:Z76 AB75:AD76">
    <cfRule type="cellIs" dxfId="146" priority="822" operator="equal">
      <formula>"TRUE"</formula>
    </cfRule>
    <cfRule type="cellIs" dxfId="145" priority="823" operator="equal">
      <formula>"FALSE"</formula>
    </cfRule>
  </conditionalFormatting>
  <conditionalFormatting sqref="S23:AD24">
    <cfRule type="cellIs" dxfId="144" priority="655" operator="equal">
      <formula>"TRUE"</formula>
    </cfRule>
    <cfRule type="cellIs" dxfId="143" priority="656" operator="equal">
      <formula>"FALSE"</formula>
    </cfRule>
  </conditionalFormatting>
  <conditionalFormatting sqref="S163:AD165 O167:Z167">
    <cfRule type="cellIs" dxfId="142" priority="802" operator="equal">
      <formula>"TRUE"</formula>
    </cfRule>
    <cfRule type="cellIs" dxfId="141" priority="803" operator="equal">
      <formula>"FALSE"</formula>
    </cfRule>
  </conditionalFormatting>
  <conditionalFormatting sqref="S1:AE116">
    <cfRule type="cellIs" dxfId="140" priority="29" operator="equal">
      <formula>"TRUE"</formula>
    </cfRule>
    <cfRule type="cellIs" dxfId="139" priority="30" operator="equal">
      <formula>"FALSE"</formula>
    </cfRule>
  </conditionalFormatting>
  <conditionalFormatting sqref="T91:AD97">
    <cfRule type="cellIs" dxfId="138" priority="774" operator="equal">
      <formula>"TRUE"</formula>
    </cfRule>
    <cfRule type="cellIs" dxfId="137" priority="775" operator="equal">
      <formula>"FALSE"</formula>
    </cfRule>
  </conditionalFormatting>
  <conditionalFormatting sqref="X6:X97">
    <cfRule type="cellIs" dxfId="136" priority="441" operator="equal">
      <formula>"TRUE"</formula>
    </cfRule>
    <cfRule type="cellIs" dxfId="135" priority="442" operator="equal">
      <formula>"FALSE"</formula>
    </cfRule>
  </conditionalFormatting>
  <conditionalFormatting sqref="X148">
    <cfRule type="cellIs" dxfId="134" priority="605" operator="equal">
      <formula>"TRUE"</formula>
    </cfRule>
    <cfRule type="cellIs" dxfId="133" priority="606" operator="equal">
      <formula>"FALSE"</formula>
    </cfRule>
  </conditionalFormatting>
  <conditionalFormatting sqref="X157">
    <cfRule type="cellIs" dxfId="132" priority="798" operator="equal">
      <formula>"TRUE"</formula>
    </cfRule>
    <cfRule type="cellIs" dxfId="131" priority="799" operator="equal">
      <formula>"FALSE"</formula>
    </cfRule>
  </conditionalFormatting>
  <conditionalFormatting sqref="X160:X161">
    <cfRule type="cellIs" dxfId="130" priority="800" operator="equal">
      <formula>"TRUE"</formula>
    </cfRule>
    <cfRule type="cellIs" dxfId="129" priority="801" operator="equal">
      <formula>"FALSE"</formula>
    </cfRule>
  </conditionalFormatting>
  <conditionalFormatting sqref="Z69:Z70">
    <cfRule type="cellIs" dxfId="128" priority="25" operator="equal">
      <formula>"TRUE"</formula>
    </cfRule>
    <cfRule type="cellIs" dxfId="127" priority="26" operator="equal">
      <formula>"FALSE"</formula>
    </cfRule>
  </conditionalFormatting>
  <conditionalFormatting sqref="Z77">
    <cfRule type="cellIs" dxfId="126" priority="3" operator="equal">
      <formula>"TRUE"</formula>
    </cfRule>
    <cfRule type="cellIs" dxfId="125" priority="4" operator="equal">
      <formula>"FALSE"</formula>
    </cfRule>
  </conditionalFormatting>
  <conditionalFormatting sqref="Z90">
    <cfRule type="cellIs" dxfId="124" priority="1" operator="equal">
      <formula>"TRUE"</formula>
    </cfRule>
    <cfRule type="cellIs" dxfId="123" priority="2" operator="equal">
      <formula>"FALSE"</formula>
    </cfRule>
  </conditionalFormatting>
  <conditionalFormatting sqref="Z92:Z93">
    <cfRule type="cellIs" dxfId="122" priority="21" operator="equal">
      <formula>"TRUE"</formula>
    </cfRule>
    <cfRule type="cellIs" dxfId="121" priority="22" operator="equal">
      <formula>"FALSE"</formula>
    </cfRule>
  </conditionalFormatting>
  <conditionalFormatting sqref="Z115:Z162">
    <cfRule type="cellIs" dxfId="120" priority="5" operator="equal">
      <formula>"TRUE"</formula>
    </cfRule>
    <cfRule type="cellIs" dxfId="119" priority="6" operator="equal">
      <formula>"FALSE"</formula>
    </cfRule>
  </conditionalFormatting>
  <conditionalFormatting sqref="AA53:AB90">
    <cfRule type="cellIs" dxfId="118" priority="744" operator="equal">
      <formula>"TRUE"</formula>
    </cfRule>
    <cfRule type="cellIs" dxfId="117" priority="745" operator="equal">
      <formula>"FALSE"</formula>
    </cfRule>
  </conditionalFormatting>
  <conditionalFormatting sqref="AA98:AB113">
    <cfRule type="cellIs" dxfId="116" priority="806" operator="equal">
      <formula>"TRUE"</formula>
    </cfRule>
    <cfRule type="cellIs" dxfId="115" priority="807" operator="equal">
      <formula>"FALSE"</formula>
    </cfRule>
  </conditionalFormatting>
  <conditionalFormatting sqref="AA117:AB117">
    <cfRule type="cellIs" dxfId="114" priority="417" operator="equal">
      <formula>"TRUE"</formula>
    </cfRule>
    <cfRule type="cellIs" dxfId="113" priority="418" operator="equal">
      <formula>"FALSE"</formula>
    </cfRule>
  </conditionalFormatting>
  <conditionalFormatting sqref="AA143:AB143">
    <cfRule type="cellIs" dxfId="112" priority="393" operator="equal">
      <formula>"TRUE"</formula>
    </cfRule>
    <cfRule type="cellIs" dxfId="111" priority="394" operator="equal">
      <formula>"FALSE"</formula>
    </cfRule>
  </conditionalFormatting>
  <conditionalFormatting sqref="AA166:AB166">
    <cfRule type="cellIs" dxfId="110" priority="369" operator="equal">
      <formula>"TRUE"</formula>
    </cfRule>
    <cfRule type="cellIs" dxfId="109" priority="370" operator="equal">
      <formula>"FALSE"</formula>
    </cfRule>
  </conditionalFormatting>
  <conditionalFormatting sqref="AA117:AE143 S143:Y162">
    <cfRule type="cellIs" dxfId="108" priority="395" operator="equal">
      <formula>"TRUE"</formula>
    </cfRule>
    <cfRule type="cellIs" dxfId="107" priority="396" operator="equal">
      <formula>"FALSE"</formula>
    </cfRule>
  </conditionalFormatting>
  <conditionalFormatting sqref="AB156:AB162">
    <cfRule type="cellIs" dxfId="106" priority="792" operator="equal">
      <formula>"TRUE"</formula>
    </cfRule>
    <cfRule type="cellIs" dxfId="105" priority="793" operator="equal">
      <formula>"FALSE"</formula>
    </cfRule>
  </conditionalFormatting>
  <conditionalFormatting sqref="AB139:AD142 AB149:AD155">
    <cfRule type="cellIs" dxfId="104" priority="862" operator="equal">
      <formula>"TRUE"</formula>
    </cfRule>
    <cfRule type="cellIs" dxfId="103" priority="863" operator="equal">
      <formula>"FALSE"</formula>
    </cfRule>
  </conditionalFormatting>
  <conditionalFormatting sqref="AB144:AD147">
    <cfRule type="cellIs" dxfId="102" priority="632" operator="equal">
      <formula>"TRUE"</formula>
    </cfRule>
    <cfRule type="cellIs" dxfId="101" priority="633" operator="equal">
      <formula>"FALSE"</formula>
    </cfRule>
  </conditionalFormatting>
  <conditionalFormatting sqref="AB167:AD167">
    <cfRule type="cellIs" dxfId="100" priority="828" operator="equal">
      <formula>"TRUE"</formula>
    </cfRule>
    <cfRule type="cellIs" dxfId="99" priority="829" operator="equal">
      <formula>"FALSE"</formula>
    </cfRule>
  </conditionalFormatting>
  <conditionalFormatting sqref="AC157:AD157">
    <cfRule type="cellIs" dxfId="98" priority="860" operator="equal">
      <formula>"TRUE"</formula>
    </cfRule>
    <cfRule type="cellIs" dxfId="97" priority="861" operator="equal">
      <formula>"FALSE"</formula>
    </cfRule>
  </conditionalFormatting>
  <conditionalFormatting sqref="AC159:AD161">
    <cfRule type="cellIs" dxfId="96" priority="790" operator="equal">
      <formula>"TRUE"</formula>
    </cfRule>
    <cfRule type="cellIs" dxfId="95" priority="791" operator="equal">
      <formula>"FALSE"</formula>
    </cfRule>
  </conditionalFormatting>
  <conditionalFormatting sqref="AD144:AE165">
    <cfRule type="cellIs" dxfId="94" priority="610" operator="equal">
      <formula>"TRUE"</formula>
    </cfRule>
    <cfRule type="cellIs" dxfId="93" priority="611" operator="equal">
      <formula>"FALSE"</formula>
    </cfRule>
  </conditionalFormatting>
  <conditionalFormatting sqref="AE23:AE97">
    <cfRule type="cellIs" dxfId="92" priority="439" operator="equal">
      <formula>"TRUE"</formula>
    </cfRule>
    <cfRule type="cellIs" dxfId="91" priority="440" operator="equal">
      <formula>"FALSE"</formula>
    </cfRule>
  </conditionalFormatting>
  <conditionalFormatting sqref="AE148">
    <cfRule type="cellIs" dxfId="90" priority="603" operator="equal">
      <formula>"TRUE"</formula>
    </cfRule>
    <cfRule type="cellIs" dxfId="89" priority="604" operator="equal">
      <formula>"FALSE"</formula>
    </cfRule>
  </conditionalFormatting>
  <pageMargins left="0.25" right="0.25" top="0.75" bottom="0.75" header="0.3" footer="0.3"/>
  <pageSetup paperSize="8" scale="10" orientation="portrait"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9FDC9-AE2E-4E85-8663-5A564413A382}">
  <sheetPr>
    <outlinePr summaryBelow="0" summaryRight="0"/>
    <pageSetUpPr fitToPage="1"/>
  </sheetPr>
  <dimension ref="A1:AD222"/>
  <sheetViews>
    <sheetView zoomScale="70" zoomScaleNormal="70" workbookViewId="0">
      <pane xSplit="1" ySplit="1" topLeftCell="L203" activePane="bottomRight" state="frozen"/>
      <selection activeCell="E8" sqref="E8"/>
      <selection pane="topRight" activeCell="E8" sqref="E8"/>
      <selection pane="bottomLeft" activeCell="E8" sqref="E8"/>
      <selection pane="bottomRight" activeCell="R207" sqref="R207"/>
    </sheetView>
  </sheetViews>
  <sheetFormatPr defaultColWidth="14.453125" defaultRowHeight="15" customHeight="1" x14ac:dyDescent="0.25"/>
  <cols>
    <col min="1" max="1" width="10.54296875" style="174" customWidth="1"/>
    <col min="2" max="2" width="40.81640625" style="276" customWidth="1"/>
    <col min="3" max="3" width="53.1796875" style="108" hidden="1" customWidth="1"/>
    <col min="4" max="4" width="26.26953125" style="278" customWidth="1"/>
    <col min="5" max="5" width="11" style="104" hidden="1" customWidth="1"/>
    <col min="6" max="29" width="11.453125" style="104" customWidth="1"/>
    <col min="30" max="16384" width="14.453125" style="104"/>
  </cols>
  <sheetData>
    <row r="1" spans="1:29" s="105" customFormat="1" ht="65" x14ac:dyDescent="0.25">
      <c r="A1" s="84" t="s">
        <v>22</v>
      </c>
      <c r="B1" s="84" t="s">
        <v>23</v>
      </c>
      <c r="C1" s="85" t="s">
        <v>12</v>
      </c>
      <c r="D1" s="86" t="s">
        <v>239</v>
      </c>
      <c r="E1" s="85" t="s">
        <v>24</v>
      </c>
      <c r="F1" s="213" t="s">
        <v>578</v>
      </c>
      <c r="G1" s="217" t="s">
        <v>579</v>
      </c>
      <c r="H1" s="87" t="s">
        <v>217</v>
      </c>
      <c r="I1" s="88" t="s">
        <v>218</v>
      </c>
      <c r="J1" s="88" t="s">
        <v>219</v>
      </c>
      <c r="K1" s="88" t="s">
        <v>220</v>
      </c>
      <c r="L1" s="88" t="s">
        <v>514</v>
      </c>
      <c r="M1" s="88" t="s">
        <v>221</v>
      </c>
      <c r="N1" s="88" t="s">
        <v>513</v>
      </c>
      <c r="O1" s="89" t="s">
        <v>224</v>
      </c>
      <c r="P1" s="88" t="s">
        <v>222</v>
      </c>
      <c r="Q1" s="89" t="s">
        <v>223</v>
      </c>
      <c r="R1" s="90" t="s">
        <v>225</v>
      </c>
      <c r="S1" s="91" t="s">
        <v>226</v>
      </c>
      <c r="T1" s="91" t="s">
        <v>585</v>
      </c>
      <c r="U1" s="91" t="s">
        <v>227</v>
      </c>
      <c r="V1" s="91" t="s">
        <v>228</v>
      </c>
      <c r="W1" s="91" t="s">
        <v>296</v>
      </c>
      <c r="X1" s="91" t="s">
        <v>229</v>
      </c>
      <c r="Y1" s="91" t="s">
        <v>583</v>
      </c>
      <c r="Z1" s="91" t="s">
        <v>586</v>
      </c>
      <c r="AA1" s="91" t="s">
        <v>230</v>
      </c>
      <c r="AB1" s="91" t="s">
        <v>231</v>
      </c>
      <c r="AC1" s="115" t="s">
        <v>584</v>
      </c>
    </row>
    <row r="2" spans="1:29" s="105" customFormat="1" ht="13" x14ac:dyDescent="0.25">
      <c r="A2" s="295" t="s">
        <v>319</v>
      </c>
      <c r="B2" s="294" t="s">
        <v>320</v>
      </c>
      <c r="C2" s="111"/>
      <c r="D2" s="291" t="s">
        <v>11</v>
      </c>
      <c r="E2" s="110"/>
      <c r="F2" s="214" t="s">
        <v>30</v>
      </c>
      <c r="G2" s="97" t="s">
        <v>30</v>
      </c>
      <c r="H2" s="96" t="s">
        <v>30</v>
      </c>
      <c r="I2" s="92" t="s">
        <v>30</v>
      </c>
      <c r="J2" s="97" t="s">
        <v>30</v>
      </c>
      <c r="K2" s="97" t="s">
        <v>30</v>
      </c>
      <c r="L2" s="97" t="s">
        <v>30</v>
      </c>
      <c r="M2" s="97" t="s">
        <v>30</v>
      </c>
      <c r="N2" s="97" t="s">
        <v>30</v>
      </c>
      <c r="O2" s="97" t="s">
        <v>30</v>
      </c>
      <c r="P2" s="97" t="s">
        <v>30</v>
      </c>
      <c r="Q2" s="109" t="s">
        <v>30</v>
      </c>
      <c r="R2" s="98" t="s">
        <v>30</v>
      </c>
      <c r="S2" s="97" t="s">
        <v>30</v>
      </c>
      <c r="T2" s="97" t="s">
        <v>30</v>
      </c>
      <c r="U2" s="97" t="s">
        <v>30</v>
      </c>
      <c r="V2" s="97" t="s">
        <v>30</v>
      </c>
      <c r="W2" s="97" t="s">
        <v>30</v>
      </c>
      <c r="X2" s="97" t="s">
        <v>30</v>
      </c>
      <c r="Y2" s="97" t="s">
        <v>30</v>
      </c>
      <c r="Z2" s="97" t="s">
        <v>30</v>
      </c>
      <c r="AA2" s="97" t="s">
        <v>30</v>
      </c>
      <c r="AB2" s="97" t="s">
        <v>30</v>
      </c>
      <c r="AC2" s="97" t="s">
        <v>30</v>
      </c>
    </row>
    <row r="3" spans="1:29" s="105" customFormat="1" ht="13" x14ac:dyDescent="0.25">
      <c r="A3" s="295" t="s">
        <v>321</v>
      </c>
      <c r="B3" s="294" t="s">
        <v>322</v>
      </c>
      <c r="C3" s="111"/>
      <c r="D3" s="291" t="s">
        <v>11</v>
      </c>
      <c r="E3" s="110"/>
      <c r="F3" s="214" t="s">
        <v>30</v>
      </c>
      <c r="G3" s="97" t="s">
        <v>30</v>
      </c>
      <c r="H3" s="96" t="s">
        <v>30</v>
      </c>
      <c r="I3" s="92" t="s">
        <v>30</v>
      </c>
      <c r="J3" s="97" t="s">
        <v>30</v>
      </c>
      <c r="K3" s="97" t="s">
        <v>30</v>
      </c>
      <c r="L3" s="97" t="s">
        <v>30</v>
      </c>
      <c r="M3" s="97" t="s">
        <v>30</v>
      </c>
      <c r="N3" s="97" t="s">
        <v>30</v>
      </c>
      <c r="O3" s="97" t="s">
        <v>30</v>
      </c>
      <c r="P3" s="97" t="s">
        <v>30</v>
      </c>
      <c r="Q3" s="109" t="s">
        <v>30</v>
      </c>
      <c r="R3" s="98" t="s">
        <v>30</v>
      </c>
      <c r="S3" s="97" t="s">
        <v>30</v>
      </c>
      <c r="T3" s="97" t="s">
        <v>30</v>
      </c>
      <c r="U3" s="97" t="s">
        <v>30</v>
      </c>
      <c r="V3" s="97" t="s">
        <v>30</v>
      </c>
      <c r="W3" s="97" t="s">
        <v>30</v>
      </c>
      <c r="X3" s="97" t="s">
        <v>30</v>
      </c>
      <c r="Y3" s="97" t="s">
        <v>30</v>
      </c>
      <c r="Z3" s="97" t="s">
        <v>30</v>
      </c>
      <c r="AA3" s="97" t="s">
        <v>30</v>
      </c>
      <c r="AB3" s="97" t="s">
        <v>30</v>
      </c>
      <c r="AC3" s="97" t="s">
        <v>30</v>
      </c>
    </row>
    <row r="4" spans="1:29" s="105" customFormat="1" ht="13" x14ac:dyDescent="0.25">
      <c r="A4" s="293" t="s">
        <v>323</v>
      </c>
      <c r="B4" s="292" t="s">
        <v>324</v>
      </c>
      <c r="C4" s="111"/>
      <c r="D4" s="291" t="s">
        <v>11</v>
      </c>
      <c r="E4" s="110"/>
      <c r="F4" s="214" t="s">
        <v>30</v>
      </c>
      <c r="G4" s="97" t="s">
        <v>30</v>
      </c>
      <c r="H4" s="96" t="s">
        <v>30</v>
      </c>
      <c r="I4" s="92" t="s">
        <v>30</v>
      </c>
      <c r="J4" s="97" t="s">
        <v>30</v>
      </c>
      <c r="K4" s="97" t="s">
        <v>30</v>
      </c>
      <c r="L4" s="97" t="s">
        <v>30</v>
      </c>
      <c r="M4" s="97" t="s">
        <v>30</v>
      </c>
      <c r="N4" s="97" t="s">
        <v>30</v>
      </c>
      <c r="O4" s="97" t="s">
        <v>30</v>
      </c>
      <c r="P4" s="97" t="s">
        <v>30</v>
      </c>
      <c r="Q4" s="109" t="s">
        <v>30</v>
      </c>
      <c r="R4" s="98" t="s">
        <v>30</v>
      </c>
      <c r="S4" s="97" t="s">
        <v>30</v>
      </c>
      <c r="T4" s="97" t="s">
        <v>30</v>
      </c>
      <c r="U4" s="97" t="s">
        <v>30</v>
      </c>
      <c r="V4" s="97" t="s">
        <v>30</v>
      </c>
      <c r="W4" s="97" t="s">
        <v>30</v>
      </c>
      <c r="X4" s="97" t="s">
        <v>30</v>
      </c>
      <c r="Y4" s="97" t="s">
        <v>30</v>
      </c>
      <c r="Z4" s="97" t="s">
        <v>30</v>
      </c>
      <c r="AA4" s="97" t="s">
        <v>30</v>
      </c>
      <c r="AB4" s="97" t="s">
        <v>30</v>
      </c>
      <c r="AC4" s="97" t="s">
        <v>30</v>
      </c>
    </row>
    <row r="5" spans="1:29" s="105" customFormat="1" ht="13" x14ac:dyDescent="0.25">
      <c r="A5" s="293" t="s">
        <v>325</v>
      </c>
      <c r="B5" s="292" t="s">
        <v>326</v>
      </c>
      <c r="C5" s="111"/>
      <c r="D5" s="291" t="s">
        <v>10</v>
      </c>
      <c r="E5" s="110"/>
      <c r="F5" s="214" t="s">
        <v>30</v>
      </c>
      <c r="G5" s="97" t="s">
        <v>30</v>
      </c>
      <c r="H5" s="96" t="s">
        <v>30</v>
      </c>
      <c r="I5" s="92" t="s">
        <v>30</v>
      </c>
      <c r="J5" s="97" t="s">
        <v>30</v>
      </c>
      <c r="K5" s="97" t="s">
        <v>30</v>
      </c>
      <c r="L5" s="97" t="s">
        <v>30</v>
      </c>
      <c r="M5" s="97" t="s">
        <v>30</v>
      </c>
      <c r="N5" s="97" t="s">
        <v>30</v>
      </c>
      <c r="O5" s="97" t="s">
        <v>30</v>
      </c>
      <c r="P5" s="97" t="s">
        <v>30</v>
      </c>
      <c r="Q5" s="109" t="s">
        <v>30</v>
      </c>
      <c r="R5" s="98" t="s">
        <v>30</v>
      </c>
      <c r="S5" s="97" t="s">
        <v>30</v>
      </c>
      <c r="T5" s="97" t="s">
        <v>30</v>
      </c>
      <c r="U5" s="97" t="s">
        <v>30</v>
      </c>
      <c r="V5" s="97" t="s">
        <v>30</v>
      </c>
      <c r="W5" s="97" t="s">
        <v>30</v>
      </c>
      <c r="X5" s="97" t="s">
        <v>30</v>
      </c>
      <c r="Y5" s="97" t="s">
        <v>30</v>
      </c>
      <c r="Z5" s="97" t="s">
        <v>30</v>
      </c>
      <c r="AA5" s="97" t="s">
        <v>30</v>
      </c>
      <c r="AB5" s="97" t="s">
        <v>30</v>
      </c>
      <c r="AC5" s="97" t="s">
        <v>30</v>
      </c>
    </row>
    <row r="6" spans="1:29" s="105" customFormat="1" ht="14.25" customHeight="1" x14ac:dyDescent="0.25">
      <c r="A6" s="293" t="s">
        <v>26</v>
      </c>
      <c r="B6" s="292" t="s">
        <v>27</v>
      </c>
      <c r="C6" s="112" t="s">
        <v>28</v>
      </c>
      <c r="D6" s="291" t="s">
        <v>235</v>
      </c>
      <c r="E6" s="93" t="s">
        <v>29</v>
      </c>
      <c r="F6" s="215" t="s">
        <v>528</v>
      </c>
      <c r="G6" s="94" t="s">
        <v>30</v>
      </c>
      <c r="H6" s="96" t="s">
        <v>30</v>
      </c>
      <c r="I6" s="94" t="s">
        <v>30</v>
      </c>
      <c r="J6" s="94" t="s">
        <v>30</v>
      </c>
      <c r="K6" s="97" t="s">
        <v>30</v>
      </c>
      <c r="L6" s="97" t="s">
        <v>30</v>
      </c>
      <c r="M6" s="97" t="s">
        <v>30</v>
      </c>
      <c r="N6" s="97" t="s">
        <v>30</v>
      </c>
      <c r="O6" s="97" t="s">
        <v>30</v>
      </c>
      <c r="P6" s="97" t="s">
        <v>30</v>
      </c>
      <c r="Q6" s="109" t="s">
        <v>30</v>
      </c>
      <c r="R6" s="98" t="s">
        <v>30</v>
      </c>
      <c r="S6" s="97" t="s">
        <v>30</v>
      </c>
      <c r="T6" s="97" t="s">
        <v>30</v>
      </c>
      <c r="U6" s="97" t="s">
        <v>30</v>
      </c>
      <c r="V6" s="97" t="s">
        <v>30</v>
      </c>
      <c r="W6" s="97" t="s">
        <v>30</v>
      </c>
      <c r="X6" s="97" t="s">
        <v>30</v>
      </c>
      <c r="Y6" s="97" t="s">
        <v>30</v>
      </c>
      <c r="Z6" s="97" t="s">
        <v>30</v>
      </c>
      <c r="AA6" s="97" t="s">
        <v>30</v>
      </c>
      <c r="AB6" s="97" t="s">
        <v>30</v>
      </c>
      <c r="AC6" s="97" t="s">
        <v>30</v>
      </c>
    </row>
    <row r="7" spans="1:29" s="105" customFormat="1" ht="26" x14ac:dyDescent="0.25">
      <c r="A7" s="295" t="s">
        <v>251</v>
      </c>
      <c r="B7" s="294" t="s">
        <v>264</v>
      </c>
      <c r="C7" s="113"/>
      <c r="D7" s="291" t="s">
        <v>235</v>
      </c>
      <c r="E7" s="95"/>
      <c r="F7" s="216" t="s">
        <v>30</v>
      </c>
      <c r="G7" s="97" t="s">
        <v>30</v>
      </c>
      <c r="H7" s="96" t="s">
        <v>30</v>
      </c>
      <c r="I7" s="97" t="s">
        <v>30</v>
      </c>
      <c r="J7" s="97" t="s">
        <v>30</v>
      </c>
      <c r="K7" s="97" t="s">
        <v>30</v>
      </c>
      <c r="L7" s="97" t="s">
        <v>30</v>
      </c>
      <c r="M7" s="97" t="s">
        <v>30</v>
      </c>
      <c r="N7" s="97" t="s">
        <v>30</v>
      </c>
      <c r="O7" s="97" t="s">
        <v>30</v>
      </c>
      <c r="P7" s="97" t="s">
        <v>30</v>
      </c>
      <c r="Q7" s="109" t="s">
        <v>30</v>
      </c>
      <c r="R7" s="98" t="s">
        <v>30</v>
      </c>
      <c r="S7" s="97" t="s">
        <v>30</v>
      </c>
      <c r="T7" s="97" t="s">
        <v>30</v>
      </c>
      <c r="U7" s="97" t="s">
        <v>30</v>
      </c>
      <c r="V7" s="97" t="s">
        <v>30</v>
      </c>
      <c r="W7" s="97" t="s">
        <v>30</v>
      </c>
      <c r="X7" s="97" t="s">
        <v>30</v>
      </c>
      <c r="Y7" s="97" t="s">
        <v>30</v>
      </c>
      <c r="Z7" s="97" t="s">
        <v>30</v>
      </c>
      <c r="AA7" s="97" t="s">
        <v>30</v>
      </c>
      <c r="AB7" s="97" t="s">
        <v>30</v>
      </c>
      <c r="AC7" s="97" t="s">
        <v>30</v>
      </c>
    </row>
    <row r="8" spans="1:29" s="105" customFormat="1" ht="14.25" customHeight="1" x14ac:dyDescent="0.25">
      <c r="A8" s="293" t="s">
        <v>31</v>
      </c>
      <c r="B8" s="292" t="s">
        <v>32</v>
      </c>
      <c r="C8" s="112" t="s">
        <v>33</v>
      </c>
      <c r="D8" s="291" t="s">
        <v>235</v>
      </c>
      <c r="E8" s="95" t="s">
        <v>29</v>
      </c>
      <c r="F8" s="216" t="s">
        <v>316</v>
      </c>
      <c r="G8" s="97" t="s">
        <v>30</v>
      </c>
      <c r="H8" s="96" t="s">
        <v>30</v>
      </c>
      <c r="I8" s="97" t="s">
        <v>30</v>
      </c>
      <c r="J8" s="97" t="s">
        <v>30</v>
      </c>
      <c r="K8" s="97" t="s">
        <v>30</v>
      </c>
      <c r="L8" s="97" t="s">
        <v>30</v>
      </c>
      <c r="M8" s="97" t="s">
        <v>30</v>
      </c>
      <c r="N8" s="97" t="s">
        <v>30</v>
      </c>
      <c r="O8" s="97" t="s">
        <v>30</v>
      </c>
      <c r="P8" s="97" t="s">
        <v>30</v>
      </c>
      <c r="Q8" s="109" t="s">
        <v>30</v>
      </c>
      <c r="R8" s="98" t="s">
        <v>25</v>
      </c>
      <c r="S8" s="97" t="s">
        <v>30</v>
      </c>
      <c r="T8" s="97" t="s">
        <v>30</v>
      </c>
      <c r="U8" s="97" t="s">
        <v>30</v>
      </c>
      <c r="V8" s="97" t="s">
        <v>30</v>
      </c>
      <c r="W8" s="97" t="s">
        <v>30</v>
      </c>
      <c r="X8" s="97" t="s">
        <v>30</v>
      </c>
      <c r="Y8" s="97" t="s">
        <v>30</v>
      </c>
      <c r="Z8" s="97" t="s">
        <v>30</v>
      </c>
      <c r="AA8" s="97" t="s">
        <v>30</v>
      </c>
      <c r="AB8" s="97" t="s">
        <v>30</v>
      </c>
      <c r="AC8" s="97" t="s">
        <v>30</v>
      </c>
    </row>
    <row r="9" spans="1:29" s="105" customFormat="1" ht="14.25" customHeight="1" x14ac:dyDescent="0.25">
      <c r="A9" s="295" t="s">
        <v>252</v>
      </c>
      <c r="B9" s="294" t="s">
        <v>265</v>
      </c>
      <c r="C9" s="113"/>
      <c r="D9" s="291" t="s">
        <v>235</v>
      </c>
      <c r="E9" s="95"/>
      <c r="F9" s="216" t="s">
        <v>30</v>
      </c>
      <c r="G9" s="97" t="s">
        <v>30</v>
      </c>
      <c r="H9" s="96" t="s">
        <v>30</v>
      </c>
      <c r="I9" s="97" t="s">
        <v>30</v>
      </c>
      <c r="J9" s="97" t="s">
        <v>30</v>
      </c>
      <c r="K9" s="97" t="s">
        <v>30</v>
      </c>
      <c r="L9" s="97" t="s">
        <v>30</v>
      </c>
      <c r="M9" s="97" t="s">
        <v>30</v>
      </c>
      <c r="N9" s="97" t="s">
        <v>30</v>
      </c>
      <c r="O9" s="97" t="s">
        <v>30</v>
      </c>
      <c r="P9" s="97" t="s">
        <v>30</v>
      </c>
      <c r="Q9" s="109" t="s">
        <v>30</v>
      </c>
      <c r="R9" s="98" t="s">
        <v>30</v>
      </c>
      <c r="S9" s="97" t="s">
        <v>30</v>
      </c>
      <c r="T9" s="97" t="s">
        <v>30</v>
      </c>
      <c r="U9" s="97" t="s">
        <v>30</v>
      </c>
      <c r="V9" s="97" t="s">
        <v>30</v>
      </c>
      <c r="W9" s="97" t="s">
        <v>30</v>
      </c>
      <c r="X9" s="97" t="s">
        <v>30</v>
      </c>
      <c r="Y9" s="97" t="s">
        <v>30</v>
      </c>
      <c r="Z9" s="97" t="s">
        <v>30</v>
      </c>
      <c r="AA9" s="97" t="s">
        <v>30</v>
      </c>
      <c r="AB9" s="97" t="s">
        <v>30</v>
      </c>
      <c r="AC9" s="97" t="s">
        <v>30</v>
      </c>
    </row>
    <row r="10" spans="1:29" s="105" customFormat="1" ht="14.25" customHeight="1" x14ac:dyDescent="0.25">
      <c r="A10" s="293" t="s">
        <v>34</v>
      </c>
      <c r="B10" s="292" t="s">
        <v>327</v>
      </c>
      <c r="C10" s="112" t="s">
        <v>35</v>
      </c>
      <c r="D10" s="291" t="s">
        <v>235</v>
      </c>
      <c r="E10" s="95" t="s">
        <v>36</v>
      </c>
      <c r="F10" s="216" t="s">
        <v>30</v>
      </c>
      <c r="G10" s="97" t="s">
        <v>30</v>
      </c>
      <c r="H10" s="96" t="s">
        <v>25</v>
      </c>
      <c r="I10" s="97" t="s">
        <v>30</v>
      </c>
      <c r="J10" s="97" t="s">
        <v>30</v>
      </c>
      <c r="K10" s="97" t="s">
        <v>30</v>
      </c>
      <c r="L10" s="97" t="s">
        <v>30</v>
      </c>
      <c r="M10" s="97" t="s">
        <v>30</v>
      </c>
      <c r="N10" s="97" t="s">
        <v>30</v>
      </c>
      <c r="O10" s="97" t="s">
        <v>30</v>
      </c>
      <c r="P10" s="97" t="s">
        <v>30</v>
      </c>
      <c r="Q10" s="109" t="s">
        <v>30</v>
      </c>
      <c r="R10" s="98" t="s">
        <v>40</v>
      </c>
      <c r="S10" s="97" t="s">
        <v>30</v>
      </c>
      <c r="T10" s="97" t="s">
        <v>30</v>
      </c>
      <c r="U10" s="97" t="s">
        <v>30</v>
      </c>
      <c r="V10" s="97" t="s">
        <v>30</v>
      </c>
      <c r="W10" s="97" t="s">
        <v>30</v>
      </c>
      <c r="X10" s="97" t="s">
        <v>30</v>
      </c>
      <c r="Y10" s="97" t="s">
        <v>30</v>
      </c>
      <c r="Z10" s="97" t="s">
        <v>30</v>
      </c>
      <c r="AA10" s="97" t="s">
        <v>30</v>
      </c>
      <c r="AB10" s="97" t="s">
        <v>30</v>
      </c>
      <c r="AC10" s="97" t="s">
        <v>30</v>
      </c>
    </row>
    <row r="11" spans="1:29" s="105" customFormat="1" ht="14.25" customHeight="1" x14ac:dyDescent="0.25">
      <c r="A11" s="293" t="s">
        <v>37</v>
      </c>
      <c r="B11" s="292" t="s">
        <v>38</v>
      </c>
      <c r="C11" s="112" t="s">
        <v>39</v>
      </c>
      <c r="D11" s="291" t="s">
        <v>235</v>
      </c>
      <c r="E11" s="95" t="s">
        <v>36</v>
      </c>
      <c r="F11" s="216" t="s">
        <v>30</v>
      </c>
      <c r="G11" s="97" t="s">
        <v>30</v>
      </c>
      <c r="H11" s="96" t="s">
        <v>30</v>
      </c>
      <c r="I11" s="97" t="s">
        <v>30</v>
      </c>
      <c r="J11" s="97" t="s">
        <v>30</v>
      </c>
      <c r="K11" s="97" t="s">
        <v>30</v>
      </c>
      <c r="L11" s="97" t="s">
        <v>30</v>
      </c>
      <c r="M11" s="97" t="s">
        <v>30</v>
      </c>
      <c r="N11" s="97" t="s">
        <v>30</v>
      </c>
      <c r="O11" s="97" t="s">
        <v>30</v>
      </c>
      <c r="P11" s="97" t="s">
        <v>30</v>
      </c>
      <c r="Q11" s="109" t="s">
        <v>30</v>
      </c>
      <c r="R11" s="98" t="s">
        <v>25</v>
      </c>
      <c r="S11" s="97" t="s">
        <v>30</v>
      </c>
      <c r="T11" s="97" t="s">
        <v>30</v>
      </c>
      <c r="U11" s="97" t="s">
        <v>30</v>
      </c>
      <c r="V11" s="97" t="s">
        <v>30</v>
      </c>
      <c r="W11" s="97" t="s">
        <v>30</v>
      </c>
      <c r="X11" s="97" t="s">
        <v>30</v>
      </c>
      <c r="Y11" s="97" t="s">
        <v>30</v>
      </c>
      <c r="Z11" s="97" t="s">
        <v>30</v>
      </c>
      <c r="AA11" s="97" t="s">
        <v>30</v>
      </c>
      <c r="AB11" s="97" t="s">
        <v>30</v>
      </c>
      <c r="AC11" s="97" t="s">
        <v>30</v>
      </c>
    </row>
    <row r="12" spans="1:29" s="105" customFormat="1" ht="26" x14ac:dyDescent="0.25">
      <c r="A12" s="295" t="s">
        <v>256</v>
      </c>
      <c r="B12" s="294" t="s">
        <v>269</v>
      </c>
      <c r="C12" s="113"/>
      <c r="D12" s="291" t="s">
        <v>235</v>
      </c>
      <c r="E12" s="95"/>
      <c r="F12" s="216" t="s">
        <v>30</v>
      </c>
      <c r="G12" s="97" t="s">
        <v>30</v>
      </c>
      <c r="H12" s="96" t="s">
        <v>30</v>
      </c>
      <c r="I12" s="97" t="s">
        <v>30</v>
      </c>
      <c r="J12" s="97" t="s">
        <v>30</v>
      </c>
      <c r="K12" s="97" t="s">
        <v>30</v>
      </c>
      <c r="L12" s="97" t="s">
        <v>30</v>
      </c>
      <c r="M12" s="97" t="s">
        <v>30</v>
      </c>
      <c r="N12" s="97" t="s">
        <v>30</v>
      </c>
      <c r="O12" s="97" t="s">
        <v>30</v>
      </c>
      <c r="P12" s="97" t="s">
        <v>30</v>
      </c>
      <c r="Q12" s="109" t="s">
        <v>30</v>
      </c>
      <c r="R12" s="98" t="s">
        <v>30</v>
      </c>
      <c r="S12" s="97" t="s">
        <v>30</v>
      </c>
      <c r="T12" s="97" t="s">
        <v>30</v>
      </c>
      <c r="U12" s="97" t="s">
        <v>30</v>
      </c>
      <c r="V12" s="97" t="s">
        <v>30</v>
      </c>
      <c r="W12" s="97" t="s">
        <v>30</v>
      </c>
      <c r="X12" s="97" t="s">
        <v>30</v>
      </c>
      <c r="Y12" s="97" t="s">
        <v>30</v>
      </c>
      <c r="Z12" s="97" t="s">
        <v>30</v>
      </c>
      <c r="AA12" s="97" t="s">
        <v>30</v>
      </c>
      <c r="AB12" s="97" t="s">
        <v>30</v>
      </c>
      <c r="AC12" s="97" t="s">
        <v>30</v>
      </c>
    </row>
    <row r="13" spans="1:29" s="105" customFormat="1" ht="14.25" customHeight="1" x14ac:dyDescent="0.25">
      <c r="A13" s="293" t="s">
        <v>41</v>
      </c>
      <c r="B13" s="292" t="s">
        <v>42</v>
      </c>
      <c r="C13" s="112" t="s">
        <v>43</v>
      </c>
      <c r="D13" s="291" t="s">
        <v>235</v>
      </c>
      <c r="E13" s="95" t="s">
        <v>36</v>
      </c>
      <c r="F13" s="216" t="s">
        <v>30</v>
      </c>
      <c r="G13" s="97" t="s">
        <v>545</v>
      </c>
      <c r="H13" s="96" t="s">
        <v>25</v>
      </c>
      <c r="I13" s="97" t="s">
        <v>30</v>
      </c>
      <c r="J13" s="97" t="s">
        <v>30</v>
      </c>
      <c r="K13" s="97" t="s">
        <v>30</v>
      </c>
      <c r="L13" s="97" t="s">
        <v>30</v>
      </c>
      <c r="M13" s="97" t="s">
        <v>30</v>
      </c>
      <c r="N13" s="97" t="s">
        <v>30</v>
      </c>
      <c r="O13" s="97" t="s">
        <v>30</v>
      </c>
      <c r="P13" s="97" t="s">
        <v>30</v>
      </c>
      <c r="Q13" s="109" t="s">
        <v>30</v>
      </c>
      <c r="R13" s="98" t="s">
        <v>25</v>
      </c>
      <c r="S13" s="97" t="s">
        <v>30</v>
      </c>
      <c r="T13" s="97" t="s">
        <v>30</v>
      </c>
      <c r="U13" s="97" t="s">
        <v>30</v>
      </c>
      <c r="V13" s="97" t="s">
        <v>30</v>
      </c>
      <c r="W13" s="97" t="s">
        <v>30</v>
      </c>
      <c r="X13" s="97" t="s">
        <v>30</v>
      </c>
      <c r="Y13" s="97" t="s">
        <v>30</v>
      </c>
      <c r="Z13" s="97" t="s">
        <v>30</v>
      </c>
      <c r="AA13" s="97" t="s">
        <v>30</v>
      </c>
      <c r="AB13" s="97" t="s">
        <v>30</v>
      </c>
      <c r="AC13" s="97" t="s">
        <v>30</v>
      </c>
    </row>
    <row r="14" spans="1:29" s="105" customFormat="1" ht="14.25" customHeight="1" x14ac:dyDescent="0.25">
      <c r="A14" s="295" t="s">
        <v>255</v>
      </c>
      <c r="B14" s="294" t="s">
        <v>268</v>
      </c>
      <c r="C14" s="113"/>
      <c r="D14" s="291" t="s">
        <v>235</v>
      </c>
      <c r="E14" s="95"/>
      <c r="F14" s="216" t="s">
        <v>30</v>
      </c>
      <c r="G14" s="97" t="s">
        <v>30</v>
      </c>
      <c r="H14" s="96" t="s">
        <v>30</v>
      </c>
      <c r="I14" s="97" t="s">
        <v>30</v>
      </c>
      <c r="J14" s="97" t="s">
        <v>30</v>
      </c>
      <c r="K14" s="97" t="s">
        <v>30</v>
      </c>
      <c r="L14" s="97" t="s">
        <v>30</v>
      </c>
      <c r="M14" s="97" t="s">
        <v>30</v>
      </c>
      <c r="N14" s="97" t="s">
        <v>30</v>
      </c>
      <c r="O14" s="97" t="s">
        <v>30</v>
      </c>
      <c r="P14" s="97" t="s">
        <v>30</v>
      </c>
      <c r="Q14" s="109" t="s">
        <v>30</v>
      </c>
      <c r="R14" s="98" t="s">
        <v>30</v>
      </c>
      <c r="S14" s="97" t="s">
        <v>30</v>
      </c>
      <c r="T14" s="97" t="s">
        <v>30</v>
      </c>
      <c r="U14" s="97" t="s">
        <v>30</v>
      </c>
      <c r="V14" s="97" t="s">
        <v>30</v>
      </c>
      <c r="W14" s="97" t="s">
        <v>30</v>
      </c>
      <c r="X14" s="97" t="s">
        <v>30</v>
      </c>
      <c r="Y14" s="97" t="s">
        <v>30</v>
      </c>
      <c r="Z14" s="97" t="s">
        <v>30</v>
      </c>
      <c r="AA14" s="97" t="s">
        <v>30</v>
      </c>
      <c r="AB14" s="97" t="s">
        <v>30</v>
      </c>
      <c r="AC14" s="97" t="s">
        <v>30</v>
      </c>
    </row>
    <row r="15" spans="1:29" s="105" customFormat="1" ht="26" x14ac:dyDescent="0.25">
      <c r="A15" s="295" t="s">
        <v>257</v>
      </c>
      <c r="B15" s="294" t="s">
        <v>270</v>
      </c>
      <c r="C15" s="113"/>
      <c r="D15" s="291" t="s">
        <v>235</v>
      </c>
      <c r="E15" s="95"/>
      <c r="F15" s="216" t="s">
        <v>30</v>
      </c>
      <c r="G15" s="97" t="s">
        <v>30</v>
      </c>
      <c r="H15" s="96" t="s">
        <v>30</v>
      </c>
      <c r="I15" s="97" t="s">
        <v>30</v>
      </c>
      <c r="J15" s="97" t="s">
        <v>30</v>
      </c>
      <c r="K15" s="97" t="s">
        <v>30</v>
      </c>
      <c r="L15" s="97" t="s">
        <v>30</v>
      </c>
      <c r="M15" s="97" t="s">
        <v>30</v>
      </c>
      <c r="N15" s="97" t="s">
        <v>30</v>
      </c>
      <c r="O15" s="97" t="s">
        <v>30</v>
      </c>
      <c r="P15" s="97" t="s">
        <v>30</v>
      </c>
      <c r="Q15" s="109" t="s">
        <v>30</v>
      </c>
      <c r="R15" s="98" t="s">
        <v>30</v>
      </c>
      <c r="S15" s="97" t="s">
        <v>30</v>
      </c>
      <c r="T15" s="97" t="s">
        <v>30</v>
      </c>
      <c r="U15" s="97" t="s">
        <v>30</v>
      </c>
      <c r="V15" s="97" t="s">
        <v>30</v>
      </c>
      <c r="W15" s="97" t="s">
        <v>30</v>
      </c>
      <c r="X15" s="97" t="s">
        <v>30</v>
      </c>
      <c r="Y15" s="97" t="s">
        <v>30</v>
      </c>
      <c r="Z15" s="97" t="s">
        <v>30</v>
      </c>
      <c r="AA15" s="97" t="s">
        <v>30</v>
      </c>
      <c r="AB15" s="97" t="s">
        <v>30</v>
      </c>
      <c r="AC15" s="97" t="s">
        <v>30</v>
      </c>
    </row>
    <row r="16" spans="1:29" s="105" customFormat="1" ht="14.25" customHeight="1" x14ac:dyDescent="0.25">
      <c r="A16" s="295" t="s">
        <v>260</v>
      </c>
      <c r="B16" s="294" t="s">
        <v>273</v>
      </c>
      <c r="C16" s="113"/>
      <c r="D16" s="291" t="s">
        <v>235</v>
      </c>
      <c r="E16" s="95"/>
      <c r="F16" s="216" t="s">
        <v>30</v>
      </c>
      <c r="G16" s="97" t="s">
        <v>30</v>
      </c>
      <c r="H16" s="96" t="s">
        <v>30</v>
      </c>
      <c r="I16" s="97" t="s">
        <v>30</v>
      </c>
      <c r="J16" s="97" t="s">
        <v>30</v>
      </c>
      <c r="K16" s="97" t="s">
        <v>30</v>
      </c>
      <c r="L16" s="97" t="s">
        <v>30</v>
      </c>
      <c r="M16" s="97" t="s">
        <v>30</v>
      </c>
      <c r="N16" s="97" t="s">
        <v>30</v>
      </c>
      <c r="O16" s="97" t="s">
        <v>30</v>
      </c>
      <c r="P16" s="97" t="s">
        <v>30</v>
      </c>
      <c r="Q16" s="109" t="s">
        <v>30</v>
      </c>
      <c r="R16" s="98" t="s">
        <v>30</v>
      </c>
      <c r="S16" s="97" t="s">
        <v>30</v>
      </c>
      <c r="T16" s="97" t="s">
        <v>30</v>
      </c>
      <c r="U16" s="97" t="s">
        <v>30</v>
      </c>
      <c r="V16" s="97" t="s">
        <v>30</v>
      </c>
      <c r="W16" s="97" t="s">
        <v>30</v>
      </c>
      <c r="X16" s="97" t="s">
        <v>30</v>
      </c>
      <c r="Y16" s="97" t="s">
        <v>30</v>
      </c>
      <c r="Z16" s="97" t="s">
        <v>30</v>
      </c>
      <c r="AA16" s="97" t="s">
        <v>30</v>
      </c>
      <c r="AB16" s="97" t="s">
        <v>30</v>
      </c>
      <c r="AC16" s="97" t="s">
        <v>30</v>
      </c>
    </row>
    <row r="17" spans="1:29" s="105" customFormat="1" ht="14.25" customHeight="1" x14ac:dyDescent="0.25">
      <c r="A17" s="293" t="s">
        <v>44</v>
      </c>
      <c r="B17" s="292" t="s">
        <v>45</v>
      </c>
      <c r="C17" s="112" t="s">
        <v>46</v>
      </c>
      <c r="D17" s="287" t="s">
        <v>235</v>
      </c>
      <c r="E17" s="95" t="s">
        <v>36</v>
      </c>
      <c r="F17" s="216" t="s">
        <v>30</v>
      </c>
      <c r="G17" s="97" t="s">
        <v>30</v>
      </c>
      <c r="H17" s="96" t="s">
        <v>25</v>
      </c>
      <c r="I17" s="97" t="s">
        <v>30</v>
      </c>
      <c r="J17" s="97" t="s">
        <v>30</v>
      </c>
      <c r="K17" s="97" t="s">
        <v>30</v>
      </c>
      <c r="L17" s="97" t="s">
        <v>30</v>
      </c>
      <c r="M17" s="97" t="s">
        <v>30</v>
      </c>
      <c r="N17" s="97" t="s">
        <v>30</v>
      </c>
      <c r="O17" s="97" t="s">
        <v>30</v>
      </c>
      <c r="P17" s="97" t="s">
        <v>30</v>
      </c>
      <c r="Q17" s="109" t="s">
        <v>30</v>
      </c>
      <c r="R17" s="98" t="s">
        <v>30</v>
      </c>
      <c r="S17" s="97" t="s">
        <v>30</v>
      </c>
      <c r="T17" s="97" t="s">
        <v>30</v>
      </c>
      <c r="U17" s="97" t="s">
        <v>30</v>
      </c>
      <c r="V17" s="97" t="s">
        <v>30</v>
      </c>
      <c r="W17" s="97" t="s">
        <v>30</v>
      </c>
      <c r="X17" s="97" t="s">
        <v>30</v>
      </c>
      <c r="Y17" s="97" t="s">
        <v>30</v>
      </c>
      <c r="Z17" s="97" t="s">
        <v>30</v>
      </c>
      <c r="AA17" s="97" t="s">
        <v>30</v>
      </c>
      <c r="AB17" s="97" t="s">
        <v>30</v>
      </c>
      <c r="AC17" s="97" t="s">
        <v>30</v>
      </c>
    </row>
    <row r="18" spans="1:29" s="105" customFormat="1" ht="14.25" customHeight="1" x14ac:dyDescent="0.25">
      <c r="A18" s="293" t="s">
        <v>47</v>
      </c>
      <c r="B18" s="292" t="s">
        <v>48</v>
      </c>
      <c r="C18" s="112" t="s">
        <v>49</v>
      </c>
      <c r="D18" s="287" t="s">
        <v>235</v>
      </c>
      <c r="E18" s="95" t="s">
        <v>36</v>
      </c>
      <c r="F18" s="216" t="s">
        <v>30</v>
      </c>
      <c r="G18" s="97" t="s">
        <v>30</v>
      </c>
      <c r="H18" s="96" t="s">
        <v>25</v>
      </c>
      <c r="I18" s="97" t="s">
        <v>30</v>
      </c>
      <c r="J18" s="97" t="s">
        <v>30</v>
      </c>
      <c r="K18" s="97" t="s">
        <v>30</v>
      </c>
      <c r="L18" s="97" t="s">
        <v>30</v>
      </c>
      <c r="M18" s="97" t="s">
        <v>30</v>
      </c>
      <c r="N18" s="97" t="s">
        <v>30</v>
      </c>
      <c r="O18" s="97" t="s">
        <v>30</v>
      </c>
      <c r="P18" s="97" t="s">
        <v>30</v>
      </c>
      <c r="Q18" s="109" t="s">
        <v>30</v>
      </c>
      <c r="R18" s="98" t="s">
        <v>40</v>
      </c>
      <c r="S18" s="97" t="s">
        <v>30</v>
      </c>
      <c r="T18" s="97" t="s">
        <v>30</v>
      </c>
      <c r="U18" s="97" t="s">
        <v>30</v>
      </c>
      <c r="V18" s="97" t="s">
        <v>30</v>
      </c>
      <c r="W18" s="97" t="s">
        <v>30</v>
      </c>
      <c r="X18" s="97" t="s">
        <v>30</v>
      </c>
      <c r="Y18" s="97" t="s">
        <v>30</v>
      </c>
      <c r="Z18" s="97" t="s">
        <v>30</v>
      </c>
      <c r="AA18" s="97" t="s">
        <v>30</v>
      </c>
      <c r="AB18" s="97" t="s">
        <v>30</v>
      </c>
      <c r="AC18" s="97" t="s">
        <v>30</v>
      </c>
    </row>
    <row r="19" spans="1:29" s="105" customFormat="1" ht="13" x14ac:dyDescent="0.25">
      <c r="A19" s="295" t="s">
        <v>259</v>
      </c>
      <c r="B19" s="294" t="s">
        <v>272</v>
      </c>
      <c r="C19" s="113"/>
      <c r="D19" s="291" t="s">
        <v>235</v>
      </c>
      <c r="E19" s="95"/>
      <c r="F19" s="216" t="s">
        <v>30</v>
      </c>
      <c r="G19" s="97" t="s">
        <v>30</v>
      </c>
      <c r="H19" s="96" t="s">
        <v>30</v>
      </c>
      <c r="I19" s="97" t="s">
        <v>30</v>
      </c>
      <c r="J19" s="97" t="s">
        <v>30</v>
      </c>
      <c r="K19" s="97" t="s">
        <v>30</v>
      </c>
      <c r="L19" s="97" t="s">
        <v>30</v>
      </c>
      <c r="M19" s="97" t="s">
        <v>30</v>
      </c>
      <c r="N19" s="97" t="s">
        <v>30</v>
      </c>
      <c r="O19" s="97" t="s">
        <v>30</v>
      </c>
      <c r="P19" s="97" t="s">
        <v>30</v>
      </c>
      <c r="Q19" s="109" t="s">
        <v>30</v>
      </c>
      <c r="R19" s="98" t="s">
        <v>30</v>
      </c>
      <c r="S19" s="97" t="s">
        <v>30</v>
      </c>
      <c r="T19" s="97" t="s">
        <v>30</v>
      </c>
      <c r="U19" s="97" t="s">
        <v>30</v>
      </c>
      <c r="V19" s="97" t="s">
        <v>30</v>
      </c>
      <c r="W19" s="97" t="s">
        <v>30</v>
      </c>
      <c r="X19" s="97" t="s">
        <v>30</v>
      </c>
      <c r="Y19" s="97" t="s">
        <v>30</v>
      </c>
      <c r="Z19" s="97" t="s">
        <v>30</v>
      </c>
      <c r="AA19" s="97" t="s">
        <v>30</v>
      </c>
      <c r="AB19" s="97" t="s">
        <v>30</v>
      </c>
      <c r="AC19" s="97" t="s">
        <v>30</v>
      </c>
    </row>
    <row r="20" spans="1:29" s="105" customFormat="1" ht="26" x14ac:dyDescent="0.25">
      <c r="A20" s="295" t="s">
        <v>258</v>
      </c>
      <c r="B20" s="294" t="s">
        <v>271</v>
      </c>
      <c r="C20" s="113"/>
      <c r="D20" s="291" t="s">
        <v>235</v>
      </c>
      <c r="E20" s="95"/>
      <c r="F20" s="216" t="s">
        <v>30</v>
      </c>
      <c r="G20" s="97" t="s">
        <v>30</v>
      </c>
      <c r="H20" s="96" t="s">
        <v>30</v>
      </c>
      <c r="I20" s="97" t="s">
        <v>30</v>
      </c>
      <c r="J20" s="97" t="s">
        <v>30</v>
      </c>
      <c r="K20" s="97" t="s">
        <v>30</v>
      </c>
      <c r="L20" s="97" t="s">
        <v>30</v>
      </c>
      <c r="M20" s="97" t="s">
        <v>30</v>
      </c>
      <c r="N20" s="97" t="s">
        <v>30</v>
      </c>
      <c r="O20" s="97" t="s">
        <v>30</v>
      </c>
      <c r="P20" s="97" t="s">
        <v>30</v>
      </c>
      <c r="Q20" s="109" t="s">
        <v>30</v>
      </c>
      <c r="R20" s="98" t="s">
        <v>30</v>
      </c>
      <c r="S20" s="97" t="s">
        <v>30</v>
      </c>
      <c r="T20" s="97" t="s">
        <v>30</v>
      </c>
      <c r="U20" s="97" t="s">
        <v>30</v>
      </c>
      <c r="V20" s="97" t="s">
        <v>30</v>
      </c>
      <c r="W20" s="97" t="s">
        <v>30</v>
      </c>
      <c r="X20" s="97" t="s">
        <v>30</v>
      </c>
      <c r="Y20" s="97" t="s">
        <v>30</v>
      </c>
      <c r="Z20" s="97" t="s">
        <v>30</v>
      </c>
      <c r="AA20" s="97" t="s">
        <v>30</v>
      </c>
      <c r="AB20" s="97" t="s">
        <v>30</v>
      </c>
      <c r="AC20" s="97" t="s">
        <v>30</v>
      </c>
    </row>
    <row r="21" spans="1:29" s="105" customFormat="1" ht="14.25" customHeight="1" x14ac:dyDescent="0.25">
      <c r="A21" s="293" t="s">
        <v>50</v>
      </c>
      <c r="B21" s="292" t="s">
        <v>51</v>
      </c>
      <c r="C21" s="112" t="s">
        <v>35</v>
      </c>
      <c r="D21" s="287" t="s">
        <v>235</v>
      </c>
      <c r="E21" s="95" t="s">
        <v>36</v>
      </c>
      <c r="F21" s="216" t="s">
        <v>30</v>
      </c>
      <c r="G21" s="97" t="s">
        <v>30</v>
      </c>
      <c r="H21" s="96" t="s">
        <v>25</v>
      </c>
      <c r="I21" s="97" t="s">
        <v>30</v>
      </c>
      <c r="J21" s="97" t="s">
        <v>30</v>
      </c>
      <c r="K21" s="97" t="s">
        <v>30</v>
      </c>
      <c r="L21" s="97" t="s">
        <v>30</v>
      </c>
      <c r="M21" s="97" t="s">
        <v>30</v>
      </c>
      <c r="N21" s="97" t="s">
        <v>30</v>
      </c>
      <c r="O21" s="97" t="s">
        <v>30</v>
      </c>
      <c r="P21" s="97" t="s">
        <v>30</v>
      </c>
      <c r="Q21" s="109" t="s">
        <v>30</v>
      </c>
      <c r="R21" s="98" t="s">
        <v>30</v>
      </c>
      <c r="S21" s="97" t="s">
        <v>30</v>
      </c>
      <c r="T21" s="97" t="s">
        <v>30</v>
      </c>
      <c r="U21" s="97" t="s">
        <v>30</v>
      </c>
      <c r="V21" s="97" t="s">
        <v>30</v>
      </c>
      <c r="W21" s="97" t="s">
        <v>30</v>
      </c>
      <c r="X21" s="97" t="s">
        <v>30</v>
      </c>
      <c r="Y21" s="97" t="s">
        <v>30</v>
      </c>
      <c r="Z21" s="97" t="s">
        <v>30</v>
      </c>
      <c r="AA21" s="97" t="s">
        <v>30</v>
      </c>
      <c r="AB21" s="97" t="s">
        <v>30</v>
      </c>
      <c r="AC21" s="97" t="s">
        <v>30</v>
      </c>
    </row>
    <row r="22" spans="1:29" s="105" customFormat="1" ht="14.25" customHeight="1" x14ac:dyDescent="0.25">
      <c r="A22" s="293" t="s">
        <v>52</v>
      </c>
      <c r="B22" s="292" t="s">
        <v>53</v>
      </c>
      <c r="C22" s="112" t="s">
        <v>30</v>
      </c>
      <c r="D22" s="291" t="s">
        <v>11</v>
      </c>
      <c r="E22" s="95" t="s">
        <v>54</v>
      </c>
      <c r="F22" s="216" t="s">
        <v>30</v>
      </c>
      <c r="G22" s="97" t="s">
        <v>30</v>
      </c>
      <c r="H22" s="96" t="s">
        <v>30</v>
      </c>
      <c r="I22" s="97" t="s">
        <v>30</v>
      </c>
      <c r="J22" s="97" t="s">
        <v>30</v>
      </c>
      <c r="K22" s="97" t="s">
        <v>30</v>
      </c>
      <c r="L22" s="97" t="s">
        <v>30</v>
      </c>
      <c r="M22" s="97" t="s">
        <v>30</v>
      </c>
      <c r="N22" s="97" t="s">
        <v>30</v>
      </c>
      <c r="O22" s="97" t="s">
        <v>30</v>
      </c>
      <c r="P22" s="97" t="s">
        <v>30</v>
      </c>
      <c r="Q22" s="109" t="s">
        <v>30</v>
      </c>
      <c r="R22" s="98" t="s">
        <v>30</v>
      </c>
      <c r="S22" s="97" t="s">
        <v>30</v>
      </c>
      <c r="T22" s="97" t="s">
        <v>30</v>
      </c>
      <c r="U22" s="97" t="s">
        <v>30</v>
      </c>
      <c r="V22" s="97" t="s">
        <v>30</v>
      </c>
      <c r="W22" s="97" t="s">
        <v>30</v>
      </c>
      <c r="X22" s="97" t="s">
        <v>30</v>
      </c>
      <c r="Y22" s="97" t="s">
        <v>30</v>
      </c>
      <c r="Z22" s="97" t="s">
        <v>30</v>
      </c>
      <c r="AA22" s="97" t="s">
        <v>30</v>
      </c>
      <c r="AB22" s="97" t="s">
        <v>30</v>
      </c>
      <c r="AC22" s="97" t="s">
        <v>30</v>
      </c>
    </row>
    <row r="23" spans="1:29" s="105" customFormat="1" ht="14.25" customHeight="1" x14ac:dyDescent="0.25">
      <c r="A23" s="295" t="s">
        <v>309</v>
      </c>
      <c r="B23" s="294" t="s">
        <v>313</v>
      </c>
      <c r="C23" s="112"/>
      <c r="D23" s="291" t="s">
        <v>11</v>
      </c>
      <c r="E23" s="95"/>
      <c r="F23" s="216" t="s">
        <v>30</v>
      </c>
      <c r="G23" s="97" t="s">
        <v>30</v>
      </c>
      <c r="H23" s="96" t="s">
        <v>30</v>
      </c>
      <c r="I23" s="97" t="s">
        <v>30</v>
      </c>
      <c r="J23" s="97" t="s">
        <v>30</v>
      </c>
      <c r="K23" s="97" t="s">
        <v>30</v>
      </c>
      <c r="L23" s="97" t="s">
        <v>30</v>
      </c>
      <c r="M23" s="97" t="s">
        <v>30</v>
      </c>
      <c r="N23" s="97" t="s">
        <v>30</v>
      </c>
      <c r="O23" s="97" t="s">
        <v>30</v>
      </c>
      <c r="P23" s="97" t="s">
        <v>30</v>
      </c>
      <c r="Q23" s="109" t="s">
        <v>30</v>
      </c>
      <c r="R23" s="98" t="s">
        <v>30</v>
      </c>
      <c r="S23" s="97" t="s">
        <v>30</v>
      </c>
      <c r="T23" s="97" t="s">
        <v>30</v>
      </c>
      <c r="U23" s="97" t="s">
        <v>30</v>
      </c>
      <c r="V23" s="97" t="s">
        <v>30</v>
      </c>
      <c r="W23" s="97" t="s">
        <v>30</v>
      </c>
      <c r="X23" s="97" t="s">
        <v>30</v>
      </c>
      <c r="Y23" s="97" t="s">
        <v>30</v>
      </c>
      <c r="Z23" s="97" t="s">
        <v>30</v>
      </c>
      <c r="AA23" s="97" t="s">
        <v>30</v>
      </c>
      <c r="AB23" s="97" t="s">
        <v>30</v>
      </c>
      <c r="AC23" s="97" t="s">
        <v>30</v>
      </c>
    </row>
    <row r="24" spans="1:29" s="105" customFormat="1" ht="14.25" customHeight="1" x14ac:dyDescent="0.25">
      <c r="A24" s="293" t="s">
        <v>515</v>
      </c>
      <c r="B24" s="292" t="s">
        <v>516</v>
      </c>
      <c r="C24" s="112"/>
      <c r="D24" s="291" t="s">
        <v>11</v>
      </c>
      <c r="E24" s="95"/>
      <c r="F24" s="216" t="s">
        <v>30</v>
      </c>
      <c r="G24" s="97" t="s">
        <v>30</v>
      </c>
      <c r="H24" s="96" t="s">
        <v>30</v>
      </c>
      <c r="I24" s="97" t="s">
        <v>30</v>
      </c>
      <c r="J24" s="97" t="s">
        <v>30</v>
      </c>
      <c r="K24" s="97" t="s">
        <v>30</v>
      </c>
      <c r="L24" s="97" t="s">
        <v>30</v>
      </c>
      <c r="M24" s="97" t="s">
        <v>30</v>
      </c>
      <c r="N24" s="97" t="s">
        <v>30</v>
      </c>
      <c r="O24" s="97" t="s">
        <v>30</v>
      </c>
      <c r="P24" s="97" t="s">
        <v>30</v>
      </c>
      <c r="Q24" s="109" t="s">
        <v>30</v>
      </c>
      <c r="R24" s="98" t="s">
        <v>30</v>
      </c>
      <c r="S24" s="97" t="s">
        <v>30</v>
      </c>
      <c r="T24" s="97" t="s">
        <v>30</v>
      </c>
      <c r="U24" s="97" t="s">
        <v>30</v>
      </c>
      <c r="V24" s="97" t="s">
        <v>30</v>
      </c>
      <c r="W24" s="97" t="s">
        <v>30</v>
      </c>
      <c r="X24" s="97" t="s">
        <v>30</v>
      </c>
      <c r="Y24" s="97" t="s">
        <v>30</v>
      </c>
      <c r="Z24" s="97" t="s">
        <v>30</v>
      </c>
      <c r="AA24" s="97" t="s">
        <v>30</v>
      </c>
      <c r="AB24" s="97" t="s">
        <v>30</v>
      </c>
      <c r="AC24" s="97" t="s">
        <v>40</v>
      </c>
    </row>
    <row r="25" spans="1:29" s="105" customFormat="1" ht="26" x14ac:dyDescent="0.25">
      <c r="A25" s="293" t="s">
        <v>310</v>
      </c>
      <c r="B25" s="292" t="s">
        <v>312</v>
      </c>
      <c r="C25" s="112"/>
      <c r="D25" s="291" t="s">
        <v>10</v>
      </c>
      <c r="E25" s="95"/>
      <c r="F25" s="216" t="s">
        <v>30</v>
      </c>
      <c r="G25" s="97" t="s">
        <v>30</v>
      </c>
      <c r="H25" s="96" t="s">
        <v>30</v>
      </c>
      <c r="I25" s="97" t="s">
        <v>30</v>
      </c>
      <c r="J25" s="97" t="s">
        <v>30</v>
      </c>
      <c r="K25" s="97" t="s">
        <v>30</v>
      </c>
      <c r="L25" s="97" t="s">
        <v>30</v>
      </c>
      <c r="M25" s="97" t="s">
        <v>30</v>
      </c>
      <c r="N25" s="97" t="s">
        <v>30</v>
      </c>
      <c r="O25" s="97" t="s">
        <v>30</v>
      </c>
      <c r="P25" s="97" t="s">
        <v>30</v>
      </c>
      <c r="Q25" s="109" t="s">
        <v>30</v>
      </c>
      <c r="R25" s="98" t="s">
        <v>30</v>
      </c>
      <c r="S25" s="97" t="s">
        <v>30</v>
      </c>
      <c r="T25" s="97" t="s">
        <v>30</v>
      </c>
      <c r="U25" s="97" t="s">
        <v>30</v>
      </c>
      <c r="V25" s="97" t="s">
        <v>30</v>
      </c>
      <c r="W25" s="97" t="s">
        <v>30</v>
      </c>
      <c r="X25" s="97" t="s">
        <v>30</v>
      </c>
      <c r="Y25" s="97" t="s">
        <v>30</v>
      </c>
      <c r="Z25" s="97" t="s">
        <v>30</v>
      </c>
      <c r="AA25" s="97" t="s">
        <v>30</v>
      </c>
      <c r="AB25" s="97" t="s">
        <v>30</v>
      </c>
      <c r="AC25" s="97" t="s">
        <v>40</v>
      </c>
    </row>
    <row r="26" spans="1:29" s="105" customFormat="1" ht="26" x14ac:dyDescent="0.25">
      <c r="A26" s="293" t="s">
        <v>311</v>
      </c>
      <c r="B26" s="292" t="s">
        <v>314</v>
      </c>
      <c r="C26" s="112"/>
      <c r="D26" s="291" t="s">
        <v>11</v>
      </c>
      <c r="E26" s="95"/>
      <c r="F26" s="216" t="s">
        <v>30</v>
      </c>
      <c r="G26" s="97" t="s">
        <v>30</v>
      </c>
      <c r="H26" s="96" t="s">
        <v>30</v>
      </c>
      <c r="I26" s="97" t="s">
        <v>30</v>
      </c>
      <c r="J26" s="97" t="s">
        <v>30</v>
      </c>
      <c r="K26" s="97" t="s">
        <v>30</v>
      </c>
      <c r="L26" s="97" t="s">
        <v>30</v>
      </c>
      <c r="M26" s="97" t="s">
        <v>30</v>
      </c>
      <c r="N26" s="97" t="s">
        <v>30</v>
      </c>
      <c r="O26" s="97" t="s">
        <v>30</v>
      </c>
      <c r="P26" s="97" t="s">
        <v>30</v>
      </c>
      <c r="Q26" s="109" t="s">
        <v>30</v>
      </c>
      <c r="R26" s="98" t="s">
        <v>30</v>
      </c>
      <c r="S26" s="97" t="s">
        <v>30</v>
      </c>
      <c r="T26" s="97" t="s">
        <v>30</v>
      </c>
      <c r="U26" s="97" t="s">
        <v>30</v>
      </c>
      <c r="V26" s="97" t="s">
        <v>30</v>
      </c>
      <c r="W26" s="97" t="s">
        <v>30</v>
      </c>
      <c r="X26" s="97" t="s">
        <v>30</v>
      </c>
      <c r="Y26" s="97" t="s">
        <v>30</v>
      </c>
      <c r="Z26" s="97" t="s">
        <v>30</v>
      </c>
      <c r="AA26" s="97" t="s">
        <v>30</v>
      </c>
      <c r="AB26" s="97" t="s">
        <v>30</v>
      </c>
      <c r="AC26" s="97" t="s">
        <v>40</v>
      </c>
    </row>
    <row r="27" spans="1:29" s="105" customFormat="1" ht="13" x14ac:dyDescent="0.25">
      <c r="A27" s="293" t="s">
        <v>532</v>
      </c>
      <c r="B27" s="292" t="s">
        <v>535</v>
      </c>
      <c r="C27" s="112"/>
      <c r="D27" s="291"/>
      <c r="E27" s="95"/>
      <c r="F27" s="216" t="s">
        <v>25</v>
      </c>
      <c r="G27" s="97" t="s">
        <v>30</v>
      </c>
      <c r="H27" s="96" t="s">
        <v>30</v>
      </c>
      <c r="I27" s="97" t="s">
        <v>30</v>
      </c>
      <c r="J27" s="97" t="s">
        <v>30</v>
      </c>
      <c r="K27" s="97" t="s">
        <v>30</v>
      </c>
      <c r="L27" s="97" t="s">
        <v>30</v>
      </c>
      <c r="M27" s="97" t="s">
        <v>30</v>
      </c>
      <c r="N27" s="97" t="s">
        <v>30</v>
      </c>
      <c r="O27" s="97" t="s">
        <v>30</v>
      </c>
      <c r="P27" s="97" t="s">
        <v>30</v>
      </c>
      <c r="Q27" s="109" t="s">
        <v>30</v>
      </c>
      <c r="R27" s="98" t="s">
        <v>30</v>
      </c>
      <c r="S27" s="97" t="s">
        <v>30</v>
      </c>
      <c r="T27" s="97" t="s">
        <v>30</v>
      </c>
      <c r="U27" s="97" t="s">
        <v>30</v>
      </c>
      <c r="V27" s="97" t="s">
        <v>30</v>
      </c>
      <c r="W27" s="97" t="s">
        <v>30</v>
      </c>
      <c r="X27" s="97" t="s">
        <v>30</v>
      </c>
      <c r="Y27" s="97" t="s">
        <v>30</v>
      </c>
      <c r="Z27" s="97" t="s">
        <v>30</v>
      </c>
      <c r="AA27" s="97" t="s">
        <v>30</v>
      </c>
      <c r="AB27" s="97" t="s">
        <v>30</v>
      </c>
      <c r="AC27" s="97" t="s">
        <v>30</v>
      </c>
    </row>
    <row r="28" spans="1:29" s="105" customFormat="1" ht="13" x14ac:dyDescent="0.25">
      <c r="A28" s="293" t="s">
        <v>533</v>
      </c>
      <c r="B28" s="292" t="s">
        <v>536</v>
      </c>
      <c r="C28" s="112"/>
      <c r="D28" s="291" t="s">
        <v>11</v>
      </c>
      <c r="E28" s="95"/>
      <c r="F28" s="216" t="s">
        <v>25</v>
      </c>
      <c r="G28" s="97" t="s">
        <v>30</v>
      </c>
      <c r="H28" s="96" t="s">
        <v>30</v>
      </c>
      <c r="I28" s="97" t="s">
        <v>30</v>
      </c>
      <c r="J28" s="97" t="s">
        <v>30</v>
      </c>
      <c r="K28" s="97" t="s">
        <v>30</v>
      </c>
      <c r="L28" s="97" t="s">
        <v>30</v>
      </c>
      <c r="M28" s="97" t="s">
        <v>30</v>
      </c>
      <c r="N28" s="97" t="s">
        <v>30</v>
      </c>
      <c r="O28" s="97" t="s">
        <v>30</v>
      </c>
      <c r="P28" s="97" t="s">
        <v>30</v>
      </c>
      <c r="Q28" s="109" t="s">
        <v>30</v>
      </c>
      <c r="R28" s="98" t="s">
        <v>30</v>
      </c>
      <c r="S28" s="97" t="s">
        <v>30</v>
      </c>
      <c r="T28" s="97" t="s">
        <v>30</v>
      </c>
      <c r="U28" s="97" t="s">
        <v>30</v>
      </c>
      <c r="V28" s="97" t="s">
        <v>30</v>
      </c>
      <c r="W28" s="97" t="s">
        <v>30</v>
      </c>
      <c r="X28" s="97" t="s">
        <v>30</v>
      </c>
      <c r="Y28" s="97" t="s">
        <v>30</v>
      </c>
      <c r="Z28" s="97" t="s">
        <v>30</v>
      </c>
      <c r="AA28" s="97" t="s">
        <v>30</v>
      </c>
      <c r="AB28" s="97" t="s">
        <v>30</v>
      </c>
      <c r="AC28" s="97" t="s">
        <v>30</v>
      </c>
    </row>
    <row r="29" spans="1:29" s="105" customFormat="1" ht="13" x14ac:dyDescent="0.25">
      <c r="A29" s="293" t="s">
        <v>534</v>
      </c>
      <c r="B29" s="292" t="s">
        <v>537</v>
      </c>
      <c r="C29" s="112"/>
      <c r="D29" s="291"/>
      <c r="E29" s="95"/>
      <c r="F29" s="216" t="s">
        <v>25</v>
      </c>
      <c r="G29" s="97" t="s">
        <v>30</v>
      </c>
      <c r="H29" s="96" t="s">
        <v>30</v>
      </c>
      <c r="I29" s="97" t="s">
        <v>30</v>
      </c>
      <c r="J29" s="97" t="s">
        <v>30</v>
      </c>
      <c r="K29" s="97" t="s">
        <v>30</v>
      </c>
      <c r="L29" s="97" t="s">
        <v>30</v>
      </c>
      <c r="M29" s="97" t="s">
        <v>30</v>
      </c>
      <c r="N29" s="97" t="s">
        <v>30</v>
      </c>
      <c r="O29" s="97" t="s">
        <v>30</v>
      </c>
      <c r="P29" s="97" t="s">
        <v>30</v>
      </c>
      <c r="Q29" s="109" t="s">
        <v>30</v>
      </c>
      <c r="R29" s="98" t="s">
        <v>30</v>
      </c>
      <c r="S29" s="97" t="s">
        <v>30</v>
      </c>
      <c r="T29" s="97" t="s">
        <v>30</v>
      </c>
      <c r="U29" s="97" t="s">
        <v>30</v>
      </c>
      <c r="V29" s="97" t="s">
        <v>30</v>
      </c>
      <c r="W29" s="97" t="s">
        <v>30</v>
      </c>
      <c r="X29" s="97" t="s">
        <v>30</v>
      </c>
      <c r="Y29" s="97" t="s">
        <v>30</v>
      </c>
      <c r="Z29" s="97" t="s">
        <v>30</v>
      </c>
      <c r="AA29" s="97" t="s">
        <v>30</v>
      </c>
      <c r="AB29" s="97" t="s">
        <v>30</v>
      </c>
      <c r="AC29" s="97" t="s">
        <v>30</v>
      </c>
    </row>
    <row r="30" spans="1:29" s="105" customFormat="1" ht="14.25" customHeight="1" x14ac:dyDescent="0.25">
      <c r="A30" s="293" t="s">
        <v>55</v>
      </c>
      <c r="B30" s="292" t="s">
        <v>56</v>
      </c>
      <c r="C30" s="112" t="s">
        <v>30</v>
      </c>
      <c r="D30" s="291" t="s">
        <v>11</v>
      </c>
      <c r="E30" s="95" t="s">
        <v>57</v>
      </c>
      <c r="F30" s="216" t="s">
        <v>30</v>
      </c>
      <c r="G30" s="97" t="s">
        <v>30</v>
      </c>
      <c r="H30" s="96" t="s">
        <v>30</v>
      </c>
      <c r="I30" s="97" t="s">
        <v>30</v>
      </c>
      <c r="J30" s="97" t="s">
        <v>30</v>
      </c>
      <c r="K30" s="97" t="s">
        <v>30</v>
      </c>
      <c r="L30" s="97" t="s">
        <v>30</v>
      </c>
      <c r="M30" s="97" t="s">
        <v>30</v>
      </c>
      <c r="N30" s="97" t="s">
        <v>30</v>
      </c>
      <c r="O30" s="97" t="s">
        <v>30</v>
      </c>
      <c r="P30" s="97" t="s">
        <v>30</v>
      </c>
      <c r="Q30" s="109" t="s">
        <v>30</v>
      </c>
      <c r="R30" s="98" t="s">
        <v>30</v>
      </c>
      <c r="S30" s="97" t="s">
        <v>30</v>
      </c>
      <c r="T30" s="97" t="s">
        <v>30</v>
      </c>
      <c r="U30" s="97" t="s">
        <v>30</v>
      </c>
      <c r="V30" s="97" t="s">
        <v>30</v>
      </c>
      <c r="W30" s="97" t="s">
        <v>30</v>
      </c>
      <c r="X30" s="97" t="s">
        <v>30</v>
      </c>
      <c r="Y30" s="97" t="s">
        <v>30</v>
      </c>
      <c r="Z30" s="97" t="s">
        <v>30</v>
      </c>
      <c r="AA30" s="97" t="s">
        <v>30</v>
      </c>
      <c r="AB30" s="97" t="s">
        <v>30</v>
      </c>
      <c r="AC30" s="97" t="s">
        <v>30</v>
      </c>
    </row>
    <row r="31" spans="1:29" s="105" customFormat="1" ht="14.25" customHeight="1" x14ac:dyDescent="0.25">
      <c r="A31" s="293" t="s">
        <v>58</v>
      </c>
      <c r="B31" s="292" t="s">
        <v>328</v>
      </c>
      <c r="C31" s="112" t="s">
        <v>30</v>
      </c>
      <c r="D31" s="291" t="s">
        <v>10</v>
      </c>
      <c r="E31" s="95" t="s">
        <v>57</v>
      </c>
      <c r="F31" s="216" t="s">
        <v>30</v>
      </c>
      <c r="G31" s="97" t="s">
        <v>30</v>
      </c>
      <c r="H31" s="96" t="s">
        <v>30</v>
      </c>
      <c r="I31" s="97" t="s">
        <v>30</v>
      </c>
      <c r="J31" s="97" t="s">
        <v>30</v>
      </c>
      <c r="K31" s="97" t="s">
        <v>30</v>
      </c>
      <c r="L31" s="97" t="s">
        <v>30</v>
      </c>
      <c r="M31" s="97" t="s">
        <v>30</v>
      </c>
      <c r="N31" s="97" t="s">
        <v>30</v>
      </c>
      <c r="O31" s="97" t="s">
        <v>30</v>
      </c>
      <c r="P31" s="97" t="s">
        <v>30</v>
      </c>
      <c r="Q31" s="109" t="s">
        <v>30</v>
      </c>
      <c r="R31" s="98" t="s">
        <v>30</v>
      </c>
      <c r="S31" s="97" t="s">
        <v>30</v>
      </c>
      <c r="T31" s="97" t="s">
        <v>30</v>
      </c>
      <c r="U31" s="97" t="s">
        <v>30</v>
      </c>
      <c r="V31" s="97" t="s">
        <v>30</v>
      </c>
      <c r="W31" s="97" t="s">
        <v>30</v>
      </c>
      <c r="X31" s="97" t="s">
        <v>30</v>
      </c>
      <c r="Y31" s="97" t="s">
        <v>30</v>
      </c>
      <c r="Z31" s="97" t="s">
        <v>30</v>
      </c>
      <c r="AA31" s="97" t="s">
        <v>30</v>
      </c>
      <c r="AB31" s="97" t="s">
        <v>30</v>
      </c>
      <c r="AC31" s="97" t="s">
        <v>30</v>
      </c>
    </row>
    <row r="32" spans="1:29" s="105" customFormat="1" ht="14.25" customHeight="1" x14ac:dyDescent="0.25">
      <c r="A32" s="293" t="s">
        <v>59</v>
      </c>
      <c r="B32" s="292" t="s">
        <v>60</v>
      </c>
      <c r="C32" s="112" t="s">
        <v>30</v>
      </c>
      <c r="D32" s="291" t="s">
        <v>237</v>
      </c>
      <c r="E32" s="95" t="s">
        <v>57</v>
      </c>
      <c r="F32" s="216" t="s">
        <v>30</v>
      </c>
      <c r="G32" s="97" t="s">
        <v>30</v>
      </c>
      <c r="H32" s="96" t="s">
        <v>30</v>
      </c>
      <c r="I32" s="97" t="s">
        <v>30</v>
      </c>
      <c r="J32" s="97" t="s">
        <v>30</v>
      </c>
      <c r="K32" s="97" t="s">
        <v>30</v>
      </c>
      <c r="L32" s="97" t="s">
        <v>30</v>
      </c>
      <c r="M32" s="97" t="s">
        <v>30</v>
      </c>
      <c r="N32" s="97" t="s">
        <v>30</v>
      </c>
      <c r="O32" s="97" t="s">
        <v>30</v>
      </c>
      <c r="P32" s="97" t="s">
        <v>30</v>
      </c>
      <c r="Q32" s="109" t="s">
        <v>30</v>
      </c>
      <c r="R32" s="98" t="s">
        <v>30</v>
      </c>
      <c r="S32" s="97" t="s">
        <v>30</v>
      </c>
      <c r="T32" s="97" t="s">
        <v>30</v>
      </c>
      <c r="U32" s="97" t="s">
        <v>30</v>
      </c>
      <c r="V32" s="97" t="s">
        <v>30</v>
      </c>
      <c r="W32" s="97" t="s">
        <v>30</v>
      </c>
      <c r="X32" s="97" t="s">
        <v>30</v>
      </c>
      <c r="Y32" s="97" t="s">
        <v>30</v>
      </c>
      <c r="Z32" s="97" t="s">
        <v>30</v>
      </c>
      <c r="AA32" s="97" t="s">
        <v>30</v>
      </c>
      <c r="AB32" s="97" t="s">
        <v>30</v>
      </c>
      <c r="AC32" s="97" t="s">
        <v>30</v>
      </c>
    </row>
    <row r="33" spans="1:29" s="105" customFormat="1" ht="14.25" customHeight="1" x14ac:dyDescent="0.25">
      <c r="A33" s="293" t="s">
        <v>61</v>
      </c>
      <c r="B33" s="292" t="s">
        <v>62</v>
      </c>
      <c r="C33" s="112" t="s">
        <v>30</v>
      </c>
      <c r="D33" s="291" t="s">
        <v>235</v>
      </c>
      <c r="E33" s="95" t="s">
        <v>63</v>
      </c>
      <c r="F33" s="216" t="s">
        <v>30</v>
      </c>
      <c r="G33" s="97" t="s">
        <v>30</v>
      </c>
      <c r="H33" s="96" t="s">
        <v>30</v>
      </c>
      <c r="I33" s="97" t="s">
        <v>30</v>
      </c>
      <c r="J33" s="97" t="s">
        <v>30</v>
      </c>
      <c r="K33" s="97" t="s">
        <v>30</v>
      </c>
      <c r="L33" s="97" t="s">
        <v>30</v>
      </c>
      <c r="M33" s="97" t="s">
        <v>30</v>
      </c>
      <c r="N33" s="97" t="s">
        <v>30</v>
      </c>
      <c r="O33" s="97" t="s">
        <v>30</v>
      </c>
      <c r="P33" s="97" t="s">
        <v>30</v>
      </c>
      <c r="Q33" s="109" t="s">
        <v>30</v>
      </c>
      <c r="R33" s="98" t="s">
        <v>30</v>
      </c>
      <c r="S33" s="97" t="s">
        <v>30</v>
      </c>
      <c r="T33" s="97" t="s">
        <v>30</v>
      </c>
      <c r="U33" s="97" t="s">
        <v>30</v>
      </c>
      <c r="V33" s="97" t="s">
        <v>30</v>
      </c>
      <c r="W33" s="97" t="s">
        <v>30</v>
      </c>
      <c r="X33" s="97" t="s">
        <v>30</v>
      </c>
      <c r="Y33" s="97" t="s">
        <v>30</v>
      </c>
      <c r="Z33" s="97" t="s">
        <v>30</v>
      </c>
      <c r="AA33" s="97" t="s">
        <v>30</v>
      </c>
      <c r="AB33" s="97" t="s">
        <v>30</v>
      </c>
      <c r="AC33" s="97" t="s">
        <v>30</v>
      </c>
    </row>
    <row r="34" spans="1:29" s="105" customFormat="1" ht="14.25" customHeight="1" x14ac:dyDescent="0.25">
      <c r="A34" s="293" t="s">
        <v>329</v>
      </c>
      <c r="B34" s="292" t="s">
        <v>330</v>
      </c>
      <c r="C34" s="112"/>
      <c r="D34" s="291" t="s">
        <v>11</v>
      </c>
      <c r="E34" s="95"/>
      <c r="F34" s="216" t="s">
        <v>30</v>
      </c>
      <c r="G34" s="97" t="s">
        <v>30</v>
      </c>
      <c r="H34" s="96" t="s">
        <v>30</v>
      </c>
      <c r="I34" s="97" t="s">
        <v>30</v>
      </c>
      <c r="J34" s="97" t="s">
        <v>30</v>
      </c>
      <c r="K34" s="97" t="s">
        <v>30</v>
      </c>
      <c r="L34" s="97" t="s">
        <v>30</v>
      </c>
      <c r="M34" s="97" t="s">
        <v>30</v>
      </c>
      <c r="N34" s="97" t="s">
        <v>30</v>
      </c>
      <c r="O34" s="97" t="s">
        <v>30</v>
      </c>
      <c r="P34" s="97" t="s">
        <v>30</v>
      </c>
      <c r="Q34" s="109" t="s">
        <v>30</v>
      </c>
      <c r="R34" s="98" t="s">
        <v>30</v>
      </c>
      <c r="S34" s="97" t="s">
        <v>30</v>
      </c>
      <c r="T34" s="97" t="s">
        <v>30</v>
      </c>
      <c r="U34" s="97" t="s">
        <v>30</v>
      </c>
      <c r="V34" s="97" t="s">
        <v>30</v>
      </c>
      <c r="W34" s="97" t="s">
        <v>30</v>
      </c>
      <c r="X34" s="97" t="s">
        <v>30</v>
      </c>
      <c r="Y34" s="97" t="s">
        <v>30</v>
      </c>
      <c r="Z34" s="97" t="s">
        <v>30</v>
      </c>
      <c r="AA34" s="97" t="s">
        <v>30</v>
      </c>
      <c r="AB34" s="97" t="s">
        <v>30</v>
      </c>
      <c r="AC34" s="97" t="s">
        <v>30</v>
      </c>
    </row>
    <row r="35" spans="1:29" s="105" customFormat="1" ht="14.25" customHeight="1" x14ac:dyDescent="0.25">
      <c r="A35" s="293" t="s">
        <v>331</v>
      </c>
      <c r="B35" s="292" t="s">
        <v>332</v>
      </c>
      <c r="C35" s="112"/>
      <c r="D35" s="291" t="s">
        <v>11</v>
      </c>
      <c r="E35" s="95"/>
      <c r="F35" s="216" t="s">
        <v>30</v>
      </c>
      <c r="G35" s="97" t="s">
        <v>30</v>
      </c>
      <c r="H35" s="96" t="s">
        <v>30</v>
      </c>
      <c r="I35" s="97" t="s">
        <v>30</v>
      </c>
      <c r="J35" s="97" t="s">
        <v>30</v>
      </c>
      <c r="K35" s="97" t="s">
        <v>30</v>
      </c>
      <c r="L35" s="97" t="s">
        <v>30</v>
      </c>
      <c r="M35" s="97" t="s">
        <v>30</v>
      </c>
      <c r="N35" s="97" t="s">
        <v>30</v>
      </c>
      <c r="O35" s="97" t="s">
        <v>30</v>
      </c>
      <c r="P35" s="97" t="s">
        <v>30</v>
      </c>
      <c r="Q35" s="109" t="s">
        <v>30</v>
      </c>
      <c r="R35" s="98" t="s">
        <v>30</v>
      </c>
      <c r="S35" s="97" t="s">
        <v>30</v>
      </c>
      <c r="T35" s="97" t="s">
        <v>30</v>
      </c>
      <c r="U35" s="97" t="s">
        <v>30</v>
      </c>
      <c r="V35" s="97" t="s">
        <v>30</v>
      </c>
      <c r="W35" s="97" t="s">
        <v>30</v>
      </c>
      <c r="X35" s="97" t="s">
        <v>30</v>
      </c>
      <c r="Y35" s="97" t="s">
        <v>30</v>
      </c>
      <c r="Z35" s="97" t="s">
        <v>30</v>
      </c>
      <c r="AA35" s="97" t="s">
        <v>30</v>
      </c>
      <c r="AB35" s="97" t="s">
        <v>30</v>
      </c>
      <c r="AC35" s="97" t="s">
        <v>30</v>
      </c>
    </row>
    <row r="36" spans="1:29" s="105" customFormat="1" ht="14.25" customHeight="1" x14ac:dyDescent="0.25">
      <c r="A36" s="293" t="s">
        <v>333</v>
      </c>
      <c r="B36" s="292" t="s">
        <v>334</v>
      </c>
      <c r="C36" s="112"/>
      <c r="D36" s="291" t="s">
        <v>11</v>
      </c>
      <c r="E36" s="95"/>
      <c r="F36" s="216" t="s">
        <v>30</v>
      </c>
      <c r="G36" s="97" t="s">
        <v>30</v>
      </c>
      <c r="H36" s="96" t="s">
        <v>30</v>
      </c>
      <c r="I36" s="97" t="s">
        <v>30</v>
      </c>
      <c r="J36" s="97" t="s">
        <v>30</v>
      </c>
      <c r="K36" s="97" t="s">
        <v>30</v>
      </c>
      <c r="L36" s="97" t="s">
        <v>30</v>
      </c>
      <c r="M36" s="97" t="s">
        <v>30</v>
      </c>
      <c r="N36" s="97" t="s">
        <v>30</v>
      </c>
      <c r="O36" s="97" t="s">
        <v>30</v>
      </c>
      <c r="P36" s="97" t="s">
        <v>30</v>
      </c>
      <c r="Q36" s="109" t="s">
        <v>30</v>
      </c>
      <c r="R36" s="98" t="s">
        <v>30</v>
      </c>
      <c r="S36" s="97" t="s">
        <v>30</v>
      </c>
      <c r="T36" s="97" t="s">
        <v>30</v>
      </c>
      <c r="U36" s="97" t="s">
        <v>30</v>
      </c>
      <c r="V36" s="97" t="s">
        <v>30</v>
      </c>
      <c r="W36" s="97" t="s">
        <v>30</v>
      </c>
      <c r="X36" s="97" t="s">
        <v>30</v>
      </c>
      <c r="Y36" s="97" t="s">
        <v>30</v>
      </c>
      <c r="Z36" s="97" t="s">
        <v>30</v>
      </c>
      <c r="AA36" s="97" t="s">
        <v>30</v>
      </c>
      <c r="AB36" s="97" t="s">
        <v>30</v>
      </c>
      <c r="AC36" s="97" t="s">
        <v>30</v>
      </c>
    </row>
    <row r="37" spans="1:29" s="105" customFormat="1" ht="14.25" customHeight="1" x14ac:dyDescent="0.25">
      <c r="A37" s="293" t="s">
        <v>335</v>
      </c>
      <c r="B37" s="292" t="s">
        <v>336</v>
      </c>
      <c r="C37" s="112"/>
      <c r="D37" s="291" t="s">
        <v>11</v>
      </c>
      <c r="E37" s="95"/>
      <c r="F37" s="216" t="s">
        <v>30</v>
      </c>
      <c r="G37" s="97" t="s">
        <v>30</v>
      </c>
      <c r="H37" s="96" t="s">
        <v>30</v>
      </c>
      <c r="I37" s="97" t="s">
        <v>30</v>
      </c>
      <c r="J37" s="97" t="s">
        <v>30</v>
      </c>
      <c r="K37" s="97" t="s">
        <v>30</v>
      </c>
      <c r="L37" s="97" t="s">
        <v>30</v>
      </c>
      <c r="M37" s="97" t="s">
        <v>30</v>
      </c>
      <c r="N37" s="97" t="s">
        <v>30</v>
      </c>
      <c r="O37" s="97" t="s">
        <v>30</v>
      </c>
      <c r="P37" s="97" t="s">
        <v>30</v>
      </c>
      <c r="Q37" s="109" t="s">
        <v>30</v>
      </c>
      <c r="R37" s="98" t="s">
        <v>30</v>
      </c>
      <c r="S37" s="97" t="s">
        <v>30</v>
      </c>
      <c r="T37" s="97" t="s">
        <v>30</v>
      </c>
      <c r="U37" s="97" t="s">
        <v>30</v>
      </c>
      <c r="V37" s="97" t="s">
        <v>30</v>
      </c>
      <c r="W37" s="97" t="s">
        <v>30</v>
      </c>
      <c r="X37" s="97" t="s">
        <v>30</v>
      </c>
      <c r="Y37" s="97" t="s">
        <v>30</v>
      </c>
      <c r="Z37" s="97" t="s">
        <v>30</v>
      </c>
      <c r="AA37" s="97" t="s">
        <v>30</v>
      </c>
      <c r="AB37" s="97" t="s">
        <v>30</v>
      </c>
      <c r="AC37" s="97" t="s">
        <v>30</v>
      </c>
    </row>
    <row r="38" spans="1:29" s="105" customFormat="1" ht="14.25" customHeight="1" x14ac:dyDescent="0.25">
      <c r="A38" s="293" t="s">
        <v>337</v>
      </c>
      <c r="B38" s="292" t="s">
        <v>338</v>
      </c>
      <c r="C38" s="112"/>
      <c r="D38" s="291" t="s">
        <v>10</v>
      </c>
      <c r="E38" s="95"/>
      <c r="F38" s="216" t="s">
        <v>30</v>
      </c>
      <c r="G38" s="97" t="s">
        <v>30</v>
      </c>
      <c r="H38" s="96" t="s">
        <v>30</v>
      </c>
      <c r="I38" s="97" t="s">
        <v>30</v>
      </c>
      <c r="J38" s="97" t="s">
        <v>30</v>
      </c>
      <c r="K38" s="97" t="s">
        <v>30</v>
      </c>
      <c r="L38" s="97" t="s">
        <v>30</v>
      </c>
      <c r="M38" s="97" t="s">
        <v>30</v>
      </c>
      <c r="N38" s="97" t="s">
        <v>30</v>
      </c>
      <c r="O38" s="97" t="s">
        <v>30</v>
      </c>
      <c r="P38" s="97" t="s">
        <v>30</v>
      </c>
      <c r="Q38" s="109" t="s">
        <v>30</v>
      </c>
      <c r="R38" s="98" t="s">
        <v>30</v>
      </c>
      <c r="S38" s="97" t="s">
        <v>30</v>
      </c>
      <c r="T38" s="97" t="s">
        <v>30</v>
      </c>
      <c r="U38" s="97" t="s">
        <v>30</v>
      </c>
      <c r="V38" s="97" t="s">
        <v>30</v>
      </c>
      <c r="W38" s="97" t="s">
        <v>30</v>
      </c>
      <c r="X38" s="97" t="s">
        <v>30</v>
      </c>
      <c r="Y38" s="97" t="s">
        <v>30</v>
      </c>
      <c r="Z38" s="97" t="s">
        <v>30</v>
      </c>
      <c r="AA38" s="97" t="s">
        <v>30</v>
      </c>
      <c r="AB38" s="97" t="s">
        <v>30</v>
      </c>
      <c r="AC38" s="97" t="s">
        <v>30</v>
      </c>
    </row>
    <row r="39" spans="1:29" s="105" customFormat="1" ht="14.25" customHeight="1" x14ac:dyDescent="0.25">
      <c r="A39" s="293" t="s">
        <v>339</v>
      </c>
      <c r="B39" s="292" t="s">
        <v>340</v>
      </c>
      <c r="C39" s="112"/>
      <c r="D39" s="291" t="s">
        <v>10</v>
      </c>
      <c r="E39" s="95"/>
      <c r="F39" s="216" t="s">
        <v>30</v>
      </c>
      <c r="G39" s="97" t="s">
        <v>30</v>
      </c>
      <c r="H39" s="96" t="s">
        <v>30</v>
      </c>
      <c r="I39" s="97" t="s">
        <v>30</v>
      </c>
      <c r="J39" s="97" t="s">
        <v>30</v>
      </c>
      <c r="K39" s="97" t="s">
        <v>30</v>
      </c>
      <c r="L39" s="97" t="s">
        <v>30</v>
      </c>
      <c r="M39" s="97" t="s">
        <v>30</v>
      </c>
      <c r="N39" s="97" t="s">
        <v>30</v>
      </c>
      <c r="O39" s="97" t="s">
        <v>30</v>
      </c>
      <c r="P39" s="97" t="s">
        <v>30</v>
      </c>
      <c r="Q39" s="109" t="s">
        <v>30</v>
      </c>
      <c r="R39" s="98" t="s">
        <v>30</v>
      </c>
      <c r="S39" s="97" t="s">
        <v>30</v>
      </c>
      <c r="T39" s="97" t="s">
        <v>30</v>
      </c>
      <c r="U39" s="97" t="s">
        <v>30</v>
      </c>
      <c r="V39" s="97" t="s">
        <v>30</v>
      </c>
      <c r="W39" s="97" t="s">
        <v>30</v>
      </c>
      <c r="X39" s="97" t="s">
        <v>30</v>
      </c>
      <c r="Y39" s="97" t="s">
        <v>30</v>
      </c>
      <c r="Z39" s="97" t="s">
        <v>30</v>
      </c>
      <c r="AA39" s="97" t="s">
        <v>30</v>
      </c>
      <c r="AB39" s="97" t="s">
        <v>30</v>
      </c>
      <c r="AC39" s="97" t="s">
        <v>30</v>
      </c>
    </row>
    <row r="40" spans="1:29" s="105" customFormat="1" ht="14.25" customHeight="1" x14ac:dyDescent="0.25">
      <c r="A40" s="293" t="s">
        <v>341</v>
      </c>
      <c r="B40" s="292" t="s">
        <v>342</v>
      </c>
      <c r="C40" s="112"/>
      <c r="D40" s="291" t="s">
        <v>11</v>
      </c>
      <c r="E40" s="95"/>
      <c r="F40" s="216" t="s">
        <v>30</v>
      </c>
      <c r="G40" s="97" t="s">
        <v>30</v>
      </c>
      <c r="H40" s="96" t="s">
        <v>30</v>
      </c>
      <c r="I40" s="97" t="s">
        <v>30</v>
      </c>
      <c r="J40" s="97" t="s">
        <v>30</v>
      </c>
      <c r="K40" s="97" t="s">
        <v>30</v>
      </c>
      <c r="L40" s="97" t="s">
        <v>30</v>
      </c>
      <c r="M40" s="97" t="s">
        <v>30</v>
      </c>
      <c r="N40" s="97" t="s">
        <v>30</v>
      </c>
      <c r="O40" s="97" t="s">
        <v>30</v>
      </c>
      <c r="P40" s="97" t="s">
        <v>30</v>
      </c>
      <c r="Q40" s="109" t="s">
        <v>30</v>
      </c>
      <c r="R40" s="98" t="s">
        <v>30</v>
      </c>
      <c r="S40" s="97" t="s">
        <v>30</v>
      </c>
      <c r="T40" s="97" t="s">
        <v>30</v>
      </c>
      <c r="U40" s="97" t="s">
        <v>30</v>
      </c>
      <c r="V40" s="97" t="s">
        <v>30</v>
      </c>
      <c r="W40" s="97" t="s">
        <v>30</v>
      </c>
      <c r="X40" s="97" t="s">
        <v>30</v>
      </c>
      <c r="Y40" s="97" t="s">
        <v>30</v>
      </c>
      <c r="Z40" s="97" t="s">
        <v>30</v>
      </c>
      <c r="AA40" s="97" t="s">
        <v>30</v>
      </c>
      <c r="AB40" s="97" t="s">
        <v>30</v>
      </c>
      <c r="AC40" s="97" t="s">
        <v>30</v>
      </c>
    </row>
    <row r="41" spans="1:29" s="105" customFormat="1" ht="14.25" customHeight="1" x14ac:dyDescent="0.25">
      <c r="A41" s="293" t="s">
        <v>591</v>
      </c>
      <c r="B41" s="292"/>
      <c r="C41" s="112"/>
      <c r="D41" s="291" t="s">
        <v>11</v>
      </c>
      <c r="E41" s="95"/>
      <c r="F41" s="216" t="s">
        <v>30</v>
      </c>
      <c r="G41" s="97" t="s">
        <v>30</v>
      </c>
      <c r="H41" s="96" t="s">
        <v>30</v>
      </c>
      <c r="I41" s="96" t="s">
        <v>30</v>
      </c>
      <c r="J41" s="97" t="s">
        <v>40</v>
      </c>
      <c r="K41" s="97" t="s">
        <v>30</v>
      </c>
      <c r="L41" s="97" t="s">
        <v>30</v>
      </c>
      <c r="M41" s="97" t="s">
        <v>30</v>
      </c>
      <c r="N41" s="97" t="s">
        <v>30</v>
      </c>
      <c r="O41" s="97" t="s">
        <v>30</v>
      </c>
      <c r="P41" s="97" t="s">
        <v>30</v>
      </c>
      <c r="Q41" s="109" t="s">
        <v>30</v>
      </c>
      <c r="R41" s="98" t="s">
        <v>30</v>
      </c>
      <c r="S41" s="97" t="s">
        <v>30</v>
      </c>
      <c r="T41" s="97" t="s">
        <v>30</v>
      </c>
      <c r="U41" s="97" t="s">
        <v>30</v>
      </c>
      <c r="V41" s="97" t="s">
        <v>30</v>
      </c>
      <c r="W41" s="97" t="s">
        <v>30</v>
      </c>
      <c r="X41" s="97" t="s">
        <v>30</v>
      </c>
      <c r="Y41" s="97" t="s">
        <v>30</v>
      </c>
      <c r="Z41" s="97" t="s">
        <v>30</v>
      </c>
      <c r="AA41" s="97" t="s">
        <v>30</v>
      </c>
      <c r="AB41" s="97" t="s">
        <v>30</v>
      </c>
      <c r="AC41" s="97" t="s">
        <v>30</v>
      </c>
    </row>
    <row r="42" spans="1:29" s="105" customFormat="1" ht="14.25" customHeight="1" x14ac:dyDescent="0.25">
      <c r="A42" s="293" t="s">
        <v>343</v>
      </c>
      <c r="B42" s="292" t="s">
        <v>344</v>
      </c>
      <c r="C42" s="112"/>
      <c r="D42" s="291" t="s">
        <v>11</v>
      </c>
      <c r="E42" s="95"/>
      <c r="F42" s="216" t="s">
        <v>30</v>
      </c>
      <c r="G42" s="97" t="s">
        <v>30</v>
      </c>
      <c r="H42" s="96" t="s">
        <v>30</v>
      </c>
      <c r="I42" s="96" t="s">
        <v>30</v>
      </c>
      <c r="J42" s="97" t="s">
        <v>30</v>
      </c>
      <c r="K42" s="97" t="s">
        <v>30</v>
      </c>
      <c r="L42" s="97" t="s">
        <v>30</v>
      </c>
      <c r="M42" s="97" t="s">
        <v>30</v>
      </c>
      <c r="N42" s="97" t="s">
        <v>25</v>
      </c>
      <c r="O42" s="97" t="s">
        <v>30</v>
      </c>
      <c r="P42" s="97" t="s">
        <v>30</v>
      </c>
      <c r="Q42" s="109" t="s">
        <v>30</v>
      </c>
      <c r="R42" s="98" t="s">
        <v>30</v>
      </c>
      <c r="S42" s="97" t="s">
        <v>30</v>
      </c>
      <c r="T42" s="97" t="s">
        <v>30</v>
      </c>
      <c r="U42" s="97" t="s">
        <v>30</v>
      </c>
      <c r="V42" s="97" t="s">
        <v>30</v>
      </c>
      <c r="W42" s="97" t="s">
        <v>30</v>
      </c>
      <c r="X42" s="97" t="s">
        <v>30</v>
      </c>
      <c r="Y42" s="97" t="s">
        <v>30</v>
      </c>
      <c r="Z42" s="97" t="s">
        <v>30</v>
      </c>
      <c r="AA42" s="97" t="s">
        <v>30</v>
      </c>
      <c r="AB42" s="97" t="s">
        <v>30</v>
      </c>
      <c r="AC42" s="97" t="s">
        <v>30</v>
      </c>
    </row>
    <row r="43" spans="1:29" s="105" customFormat="1" ht="14.25" customHeight="1" x14ac:dyDescent="0.25">
      <c r="A43" s="293" t="s">
        <v>592</v>
      </c>
      <c r="B43" s="292"/>
      <c r="C43" s="112"/>
      <c r="D43" s="291" t="s">
        <v>10</v>
      </c>
      <c r="E43" s="95"/>
      <c r="F43" s="216" t="s">
        <v>30</v>
      </c>
      <c r="G43" s="97" t="s">
        <v>30</v>
      </c>
      <c r="H43" s="96" t="s">
        <v>30</v>
      </c>
      <c r="I43" s="96" t="s">
        <v>30</v>
      </c>
      <c r="J43" s="97" t="s">
        <v>40</v>
      </c>
      <c r="K43" s="97" t="s">
        <v>30</v>
      </c>
      <c r="L43" s="97" t="s">
        <v>30</v>
      </c>
      <c r="M43" s="97" t="s">
        <v>30</v>
      </c>
      <c r="N43" s="97" t="s">
        <v>30</v>
      </c>
      <c r="O43" s="97" t="s">
        <v>30</v>
      </c>
      <c r="P43" s="97" t="s">
        <v>30</v>
      </c>
      <c r="Q43" s="109" t="s">
        <v>30</v>
      </c>
      <c r="R43" s="98" t="s">
        <v>30</v>
      </c>
      <c r="S43" s="97" t="s">
        <v>30</v>
      </c>
      <c r="T43" s="97" t="s">
        <v>30</v>
      </c>
      <c r="U43" s="97" t="s">
        <v>30</v>
      </c>
      <c r="V43" s="97" t="s">
        <v>30</v>
      </c>
      <c r="W43" s="97" t="s">
        <v>30</v>
      </c>
      <c r="X43" s="97" t="s">
        <v>30</v>
      </c>
      <c r="Y43" s="97" t="s">
        <v>30</v>
      </c>
      <c r="Z43" s="97" t="s">
        <v>30</v>
      </c>
      <c r="AA43" s="97" t="s">
        <v>30</v>
      </c>
      <c r="AB43" s="97" t="s">
        <v>30</v>
      </c>
      <c r="AC43" s="97" t="s">
        <v>30</v>
      </c>
    </row>
    <row r="44" spans="1:29" s="105" customFormat="1" ht="14.25" customHeight="1" x14ac:dyDescent="0.25">
      <c r="A44" s="293" t="s">
        <v>345</v>
      </c>
      <c r="B44" s="292" t="s">
        <v>346</v>
      </c>
      <c r="C44" s="112"/>
      <c r="D44" s="291" t="s">
        <v>11</v>
      </c>
      <c r="E44" s="95"/>
      <c r="F44" s="216" t="s">
        <v>30</v>
      </c>
      <c r="G44" s="97" t="s">
        <v>30</v>
      </c>
      <c r="H44" s="96" t="s">
        <v>30</v>
      </c>
      <c r="I44" s="97" t="s">
        <v>30</v>
      </c>
      <c r="J44" s="97" t="s">
        <v>30</v>
      </c>
      <c r="K44" s="97" t="s">
        <v>30</v>
      </c>
      <c r="L44" s="97" t="s">
        <v>30</v>
      </c>
      <c r="M44" s="97" t="s">
        <v>30</v>
      </c>
      <c r="N44" s="97" t="s">
        <v>30</v>
      </c>
      <c r="O44" s="97" t="s">
        <v>30</v>
      </c>
      <c r="P44" s="97" t="s">
        <v>30</v>
      </c>
      <c r="Q44" s="109" t="s">
        <v>30</v>
      </c>
      <c r="R44" s="98" t="s">
        <v>30</v>
      </c>
      <c r="S44" s="97" t="s">
        <v>30</v>
      </c>
      <c r="T44" s="97" t="s">
        <v>30</v>
      </c>
      <c r="U44" s="97" t="s">
        <v>30</v>
      </c>
      <c r="V44" s="97" t="s">
        <v>30</v>
      </c>
      <c r="W44" s="97" t="s">
        <v>30</v>
      </c>
      <c r="X44" s="97" t="s">
        <v>30</v>
      </c>
      <c r="Y44" s="97" t="s">
        <v>30</v>
      </c>
      <c r="Z44" s="97" t="s">
        <v>30</v>
      </c>
      <c r="AA44" s="97" t="s">
        <v>30</v>
      </c>
      <c r="AB44" s="97" t="s">
        <v>30</v>
      </c>
      <c r="AC44" s="97" t="s">
        <v>30</v>
      </c>
    </row>
    <row r="45" spans="1:29" s="105" customFormat="1" ht="14.25" customHeight="1" x14ac:dyDescent="0.25">
      <c r="A45" s="293" t="s">
        <v>347</v>
      </c>
      <c r="B45" s="292" t="s">
        <v>348</v>
      </c>
      <c r="C45" s="112"/>
      <c r="D45" s="291" t="s">
        <v>235</v>
      </c>
      <c r="E45" s="95"/>
      <c r="F45" s="216" t="s">
        <v>30</v>
      </c>
      <c r="G45" s="97" t="s">
        <v>30</v>
      </c>
      <c r="H45" s="96" t="s">
        <v>30</v>
      </c>
      <c r="I45" s="97" t="s">
        <v>30</v>
      </c>
      <c r="J45" s="97" t="s">
        <v>30</v>
      </c>
      <c r="K45" s="97" t="s">
        <v>30</v>
      </c>
      <c r="L45" s="97" t="s">
        <v>30</v>
      </c>
      <c r="M45" s="97" t="s">
        <v>30</v>
      </c>
      <c r="N45" s="97" t="s">
        <v>30</v>
      </c>
      <c r="O45" s="97" t="s">
        <v>30</v>
      </c>
      <c r="P45" s="97" t="s">
        <v>30</v>
      </c>
      <c r="Q45" s="109" t="s">
        <v>30</v>
      </c>
      <c r="R45" s="98" t="s">
        <v>30</v>
      </c>
      <c r="S45" s="97" t="s">
        <v>30</v>
      </c>
      <c r="T45" s="97" t="s">
        <v>30</v>
      </c>
      <c r="U45" s="97" t="s">
        <v>30</v>
      </c>
      <c r="V45" s="97" t="s">
        <v>30</v>
      </c>
      <c r="W45" s="97" t="s">
        <v>30</v>
      </c>
      <c r="X45" s="97" t="s">
        <v>30</v>
      </c>
      <c r="Y45" s="97" t="s">
        <v>30</v>
      </c>
      <c r="Z45" s="97" t="s">
        <v>30</v>
      </c>
      <c r="AA45" s="97" t="s">
        <v>30</v>
      </c>
      <c r="AB45" s="97" t="s">
        <v>30</v>
      </c>
      <c r="AC45" s="97" t="s">
        <v>30</v>
      </c>
    </row>
    <row r="46" spans="1:29" s="105" customFormat="1" ht="14.25" customHeight="1" x14ac:dyDescent="0.25">
      <c r="A46" s="293" t="s">
        <v>64</v>
      </c>
      <c r="B46" s="292" t="s">
        <v>349</v>
      </c>
      <c r="C46" s="112" t="s">
        <v>30</v>
      </c>
      <c r="D46" s="291" t="s">
        <v>235</v>
      </c>
      <c r="E46" s="95" t="s">
        <v>29</v>
      </c>
      <c r="F46" s="216" t="s">
        <v>30</v>
      </c>
      <c r="G46" s="97" t="s">
        <v>30</v>
      </c>
      <c r="H46" s="96" t="s">
        <v>30</v>
      </c>
      <c r="I46" s="97" t="s">
        <v>30</v>
      </c>
      <c r="J46" s="99" t="s">
        <v>25</v>
      </c>
      <c r="K46" s="97" t="s">
        <v>30</v>
      </c>
      <c r="L46" s="97" t="s">
        <v>30</v>
      </c>
      <c r="M46" s="97" t="s">
        <v>30</v>
      </c>
      <c r="N46" s="97" t="s">
        <v>25</v>
      </c>
      <c r="O46" s="97" t="s">
        <v>30</v>
      </c>
      <c r="P46" s="97" t="s">
        <v>30</v>
      </c>
      <c r="Q46" s="109" t="s">
        <v>30</v>
      </c>
      <c r="R46" s="98" t="s">
        <v>30</v>
      </c>
      <c r="S46" s="97" t="s">
        <v>30</v>
      </c>
      <c r="T46" s="97" t="s">
        <v>25</v>
      </c>
      <c r="U46" s="97" t="s">
        <v>30</v>
      </c>
      <c r="V46" s="97" t="s">
        <v>30</v>
      </c>
      <c r="W46" s="97" t="s">
        <v>30</v>
      </c>
      <c r="X46" s="97" t="s">
        <v>30</v>
      </c>
      <c r="Y46" s="97" t="s">
        <v>25</v>
      </c>
      <c r="Z46" s="97" t="s">
        <v>30</v>
      </c>
      <c r="AA46" s="97" t="s">
        <v>30</v>
      </c>
      <c r="AB46" s="97" t="s">
        <v>30</v>
      </c>
      <c r="AC46" s="97" t="s">
        <v>30</v>
      </c>
    </row>
    <row r="47" spans="1:29" s="105" customFormat="1" ht="14.25" customHeight="1" x14ac:dyDescent="0.25">
      <c r="A47" s="293" t="s">
        <v>277</v>
      </c>
      <c r="B47" s="292" t="s">
        <v>278</v>
      </c>
      <c r="C47" s="112"/>
      <c r="D47" s="291" t="s">
        <v>235</v>
      </c>
      <c r="E47" s="95"/>
      <c r="F47" s="216" t="s">
        <v>30</v>
      </c>
      <c r="G47" s="97" t="s">
        <v>538</v>
      </c>
      <c r="H47" s="96" t="s">
        <v>30</v>
      </c>
      <c r="I47" s="97" t="s">
        <v>30</v>
      </c>
      <c r="J47" s="97" t="s">
        <v>30</v>
      </c>
      <c r="K47" s="97" t="s">
        <v>30</v>
      </c>
      <c r="L47" s="97" t="s">
        <v>30</v>
      </c>
      <c r="M47" s="97" t="s">
        <v>30</v>
      </c>
      <c r="N47" s="97" t="s">
        <v>25</v>
      </c>
      <c r="O47" s="97" t="s">
        <v>30</v>
      </c>
      <c r="P47" s="97" t="s">
        <v>30</v>
      </c>
      <c r="Q47" s="109" t="s">
        <v>30</v>
      </c>
      <c r="R47" s="98" t="s">
        <v>30</v>
      </c>
      <c r="S47" s="97" t="s">
        <v>30</v>
      </c>
      <c r="T47" s="97" t="s">
        <v>30</v>
      </c>
      <c r="U47" s="97" t="s">
        <v>30</v>
      </c>
      <c r="V47" s="97" t="s">
        <v>30</v>
      </c>
      <c r="W47" s="97" t="s">
        <v>30</v>
      </c>
      <c r="X47" s="97" t="s">
        <v>30</v>
      </c>
      <c r="Y47" s="97" t="s">
        <v>25</v>
      </c>
      <c r="Z47" s="97" t="s">
        <v>30</v>
      </c>
      <c r="AA47" s="97" t="s">
        <v>30</v>
      </c>
      <c r="AB47" s="97" t="s">
        <v>30</v>
      </c>
      <c r="AC47" s="97" t="s">
        <v>30</v>
      </c>
    </row>
    <row r="48" spans="1:29" s="105" customFormat="1" ht="14.25" customHeight="1" x14ac:dyDescent="0.25">
      <c r="A48" s="293" t="s">
        <v>65</v>
      </c>
      <c r="B48" s="292" t="s">
        <v>66</v>
      </c>
      <c r="C48" s="112" t="s">
        <v>30</v>
      </c>
      <c r="D48" s="287" t="s">
        <v>235</v>
      </c>
      <c r="E48" s="95" t="s">
        <v>67</v>
      </c>
      <c r="F48" s="216" t="s">
        <v>25</v>
      </c>
      <c r="G48" s="97" t="s">
        <v>30</v>
      </c>
      <c r="H48" s="96" t="s">
        <v>25</v>
      </c>
      <c r="I48" s="97" t="s">
        <v>30</v>
      </c>
      <c r="J48" s="97" t="s">
        <v>25</v>
      </c>
      <c r="K48" s="97" t="s">
        <v>30</v>
      </c>
      <c r="L48" s="97" t="s">
        <v>30</v>
      </c>
      <c r="M48" s="97" t="s">
        <v>30</v>
      </c>
      <c r="N48" s="97" t="s">
        <v>30</v>
      </c>
      <c r="O48" s="97" t="s">
        <v>30</v>
      </c>
      <c r="P48" s="97" t="s">
        <v>30</v>
      </c>
      <c r="Q48" s="109" t="s">
        <v>30</v>
      </c>
      <c r="R48" s="98" t="s">
        <v>30</v>
      </c>
      <c r="S48" s="97" t="s">
        <v>30</v>
      </c>
      <c r="T48" s="97" t="s">
        <v>25</v>
      </c>
      <c r="U48" s="97" t="s">
        <v>30</v>
      </c>
      <c r="V48" s="97" t="s">
        <v>30</v>
      </c>
      <c r="W48" s="97" t="s">
        <v>30</v>
      </c>
      <c r="X48" s="97" t="s">
        <v>30</v>
      </c>
      <c r="Y48" s="97" t="s">
        <v>30</v>
      </c>
      <c r="Z48" s="97" t="s">
        <v>30</v>
      </c>
      <c r="AA48" s="97" t="s">
        <v>30</v>
      </c>
      <c r="AB48" s="97" t="s">
        <v>30</v>
      </c>
      <c r="AC48" s="97" t="s">
        <v>30</v>
      </c>
    </row>
    <row r="49" spans="1:29" s="105" customFormat="1" ht="14.25" customHeight="1" x14ac:dyDescent="0.25">
      <c r="A49" s="293" t="s">
        <v>68</v>
      </c>
      <c r="B49" s="292" t="s">
        <v>69</v>
      </c>
      <c r="C49" s="112" t="s">
        <v>30</v>
      </c>
      <c r="D49" s="291" t="s">
        <v>235</v>
      </c>
      <c r="E49" s="95" t="s">
        <v>29</v>
      </c>
      <c r="F49" s="216" t="s">
        <v>30</v>
      </c>
      <c r="G49" s="97" t="s">
        <v>30</v>
      </c>
      <c r="H49" s="96" t="s">
        <v>30</v>
      </c>
      <c r="I49" s="97" t="s">
        <v>30</v>
      </c>
      <c r="J49" s="97" t="s">
        <v>40</v>
      </c>
      <c r="K49" s="97" t="s">
        <v>30</v>
      </c>
      <c r="L49" s="97" t="s">
        <v>30</v>
      </c>
      <c r="M49" s="97" t="s">
        <v>30</v>
      </c>
      <c r="N49" s="97" t="s">
        <v>30</v>
      </c>
      <c r="O49" s="97" t="s">
        <v>25</v>
      </c>
      <c r="P49" s="97" t="s">
        <v>30</v>
      </c>
      <c r="Q49" s="109" t="s">
        <v>30</v>
      </c>
      <c r="R49" s="98" t="s">
        <v>30</v>
      </c>
      <c r="S49" s="97" t="s">
        <v>30</v>
      </c>
      <c r="T49" s="97" t="s">
        <v>30</v>
      </c>
      <c r="U49" s="97" t="s">
        <v>30</v>
      </c>
      <c r="V49" s="97" t="s">
        <v>30</v>
      </c>
      <c r="W49" s="97" t="s">
        <v>30</v>
      </c>
      <c r="X49" s="97" t="s">
        <v>30</v>
      </c>
      <c r="Y49" s="97" t="s">
        <v>30</v>
      </c>
      <c r="Z49" s="97" t="s">
        <v>40</v>
      </c>
      <c r="AA49" s="97" t="s">
        <v>30</v>
      </c>
      <c r="AB49" s="97" t="s">
        <v>30</v>
      </c>
      <c r="AC49" s="97" t="s">
        <v>30</v>
      </c>
    </row>
    <row r="50" spans="1:29" s="105" customFormat="1" ht="14.25" customHeight="1" x14ac:dyDescent="0.25">
      <c r="A50" s="293" t="s">
        <v>70</v>
      </c>
      <c r="B50" s="292" t="s">
        <v>71</v>
      </c>
      <c r="C50" s="112" t="s">
        <v>30</v>
      </c>
      <c r="D50" s="291" t="s">
        <v>235</v>
      </c>
      <c r="E50" s="95" t="s">
        <v>64</v>
      </c>
      <c r="F50" s="216" t="s">
        <v>30</v>
      </c>
      <c r="G50" s="97" t="s">
        <v>30</v>
      </c>
      <c r="H50" s="96" t="s">
        <v>30</v>
      </c>
      <c r="I50" s="97" t="s">
        <v>30</v>
      </c>
      <c r="J50" s="97" t="s">
        <v>25</v>
      </c>
      <c r="K50" s="97" t="s">
        <v>30</v>
      </c>
      <c r="L50" s="97" t="s">
        <v>30</v>
      </c>
      <c r="M50" s="97" t="s">
        <v>30</v>
      </c>
      <c r="N50" s="97" t="s">
        <v>25</v>
      </c>
      <c r="O50" s="97" t="s">
        <v>30</v>
      </c>
      <c r="P50" s="97" t="s">
        <v>30</v>
      </c>
      <c r="Q50" s="109" t="s">
        <v>30</v>
      </c>
      <c r="R50" s="98" t="s">
        <v>30</v>
      </c>
      <c r="S50" s="97" t="s">
        <v>30</v>
      </c>
      <c r="T50" s="97" t="s">
        <v>25</v>
      </c>
      <c r="U50" s="97" t="s">
        <v>30</v>
      </c>
      <c r="V50" s="97" t="s">
        <v>30</v>
      </c>
      <c r="W50" s="97" t="s">
        <v>30</v>
      </c>
      <c r="X50" s="97" t="s">
        <v>30</v>
      </c>
      <c r="Y50" s="97" t="s">
        <v>30</v>
      </c>
      <c r="Z50" s="97" t="s">
        <v>30</v>
      </c>
      <c r="AA50" s="97" t="s">
        <v>30</v>
      </c>
      <c r="AB50" s="97" t="s">
        <v>30</v>
      </c>
      <c r="AC50" s="97" t="s">
        <v>30</v>
      </c>
    </row>
    <row r="51" spans="1:29" s="105" customFormat="1" ht="14.25" customHeight="1" x14ac:dyDescent="0.25">
      <c r="A51" s="293" t="s">
        <v>72</v>
      </c>
      <c r="B51" s="292" t="s">
        <v>73</v>
      </c>
      <c r="C51" s="112" t="s">
        <v>30</v>
      </c>
      <c r="D51" s="291" t="s">
        <v>235</v>
      </c>
      <c r="E51" s="95" t="s">
        <v>74</v>
      </c>
      <c r="F51" s="216" t="s">
        <v>30</v>
      </c>
      <c r="G51" s="97" t="s">
        <v>30</v>
      </c>
      <c r="H51" s="96" t="s">
        <v>30</v>
      </c>
      <c r="I51" s="97" t="s">
        <v>30</v>
      </c>
      <c r="J51" s="97" t="s">
        <v>25</v>
      </c>
      <c r="K51" s="97" t="s">
        <v>30</v>
      </c>
      <c r="L51" s="97" t="s">
        <v>30</v>
      </c>
      <c r="M51" s="97" t="s">
        <v>30</v>
      </c>
      <c r="N51" s="97" t="s">
        <v>30</v>
      </c>
      <c r="O51" s="97" t="s">
        <v>30</v>
      </c>
      <c r="P51" s="97" t="s">
        <v>30</v>
      </c>
      <c r="Q51" s="109" t="s">
        <v>30</v>
      </c>
      <c r="R51" s="98" t="s">
        <v>30</v>
      </c>
      <c r="S51" s="97" t="s">
        <v>30</v>
      </c>
      <c r="T51" s="97" t="s">
        <v>30</v>
      </c>
      <c r="U51" s="97" t="s">
        <v>30</v>
      </c>
      <c r="V51" s="97" t="s">
        <v>30</v>
      </c>
      <c r="W51" s="97" t="s">
        <v>30</v>
      </c>
      <c r="X51" s="97" t="s">
        <v>30</v>
      </c>
      <c r="Y51" s="97" t="s">
        <v>30</v>
      </c>
      <c r="Z51" s="97" t="s">
        <v>30</v>
      </c>
      <c r="AA51" s="97" t="s">
        <v>30</v>
      </c>
      <c r="AB51" s="97" t="s">
        <v>30</v>
      </c>
      <c r="AC51" s="97" t="s">
        <v>30</v>
      </c>
    </row>
    <row r="52" spans="1:29" s="105" customFormat="1" ht="14.25" customHeight="1" x14ac:dyDescent="0.25">
      <c r="A52" s="293" t="s">
        <v>75</v>
      </c>
      <c r="B52" s="292" t="s">
        <v>350</v>
      </c>
      <c r="C52" s="112" t="s">
        <v>30</v>
      </c>
      <c r="D52" s="291" t="s">
        <v>235</v>
      </c>
      <c r="E52" s="95" t="s">
        <v>76</v>
      </c>
      <c r="F52" s="216" t="s">
        <v>30</v>
      </c>
      <c r="G52" s="97" t="s">
        <v>30</v>
      </c>
      <c r="H52" s="96" t="s">
        <v>30</v>
      </c>
      <c r="I52" s="97" t="s">
        <v>30</v>
      </c>
      <c r="J52" s="97" t="s">
        <v>30</v>
      </c>
      <c r="K52" s="97" t="s">
        <v>30</v>
      </c>
      <c r="L52" s="97" t="s">
        <v>30</v>
      </c>
      <c r="M52" s="97" t="s">
        <v>30</v>
      </c>
      <c r="N52" s="97" t="s">
        <v>25</v>
      </c>
      <c r="O52" s="97" t="s">
        <v>30</v>
      </c>
      <c r="P52" s="97" t="s">
        <v>30</v>
      </c>
      <c r="Q52" s="109" t="s">
        <v>30</v>
      </c>
      <c r="R52" s="98" t="s">
        <v>30</v>
      </c>
      <c r="S52" s="97" t="s">
        <v>30</v>
      </c>
      <c r="T52" s="97" t="s">
        <v>30</v>
      </c>
      <c r="U52" s="97" t="s">
        <v>30</v>
      </c>
      <c r="V52" s="97" t="s">
        <v>30</v>
      </c>
      <c r="W52" s="97" t="s">
        <v>30</v>
      </c>
      <c r="X52" s="97" t="s">
        <v>30</v>
      </c>
      <c r="Y52" s="97" t="s">
        <v>25</v>
      </c>
      <c r="Z52" s="97" t="s">
        <v>30</v>
      </c>
      <c r="AA52" s="97" t="s">
        <v>30</v>
      </c>
      <c r="AB52" s="97" t="s">
        <v>30</v>
      </c>
      <c r="AC52" s="97" t="s">
        <v>30</v>
      </c>
    </row>
    <row r="53" spans="1:29" s="105" customFormat="1" ht="14.25" customHeight="1" x14ac:dyDescent="0.25">
      <c r="A53" s="293" t="s">
        <v>77</v>
      </c>
      <c r="B53" s="292" t="s">
        <v>351</v>
      </c>
      <c r="C53" s="112" t="s">
        <v>30</v>
      </c>
      <c r="D53" s="291" t="s">
        <v>235</v>
      </c>
      <c r="E53" s="95" t="s">
        <v>65</v>
      </c>
      <c r="F53" s="216" t="s">
        <v>30</v>
      </c>
      <c r="G53" s="97" t="s">
        <v>30</v>
      </c>
      <c r="H53" s="96" t="s">
        <v>30</v>
      </c>
      <c r="I53" s="97" t="s">
        <v>30</v>
      </c>
      <c r="J53" s="97" t="s">
        <v>25</v>
      </c>
      <c r="K53" s="97" t="s">
        <v>30</v>
      </c>
      <c r="L53" s="97" t="s">
        <v>30</v>
      </c>
      <c r="M53" s="97" t="s">
        <v>30</v>
      </c>
      <c r="N53" s="97" t="s">
        <v>30</v>
      </c>
      <c r="O53" s="97" t="s">
        <v>30</v>
      </c>
      <c r="P53" s="97" t="s">
        <v>30</v>
      </c>
      <c r="Q53" s="109" t="s">
        <v>30</v>
      </c>
      <c r="R53" s="98" t="s">
        <v>30</v>
      </c>
      <c r="S53" s="97" t="s">
        <v>30</v>
      </c>
      <c r="T53" s="97" t="s">
        <v>25</v>
      </c>
      <c r="U53" s="97" t="s">
        <v>30</v>
      </c>
      <c r="V53" s="97" t="s">
        <v>30</v>
      </c>
      <c r="W53" s="97" t="s">
        <v>30</v>
      </c>
      <c r="X53" s="97" t="s">
        <v>30</v>
      </c>
      <c r="Y53" s="97" t="s">
        <v>30</v>
      </c>
      <c r="Z53" s="97" t="s">
        <v>30</v>
      </c>
      <c r="AA53" s="97" t="s">
        <v>30</v>
      </c>
      <c r="AB53" s="97" t="s">
        <v>30</v>
      </c>
      <c r="AC53" s="97" t="s">
        <v>30</v>
      </c>
    </row>
    <row r="54" spans="1:29" s="105" customFormat="1" ht="14.25" customHeight="1" x14ac:dyDescent="0.25">
      <c r="A54" s="293" t="s">
        <v>78</v>
      </c>
      <c r="B54" s="292" t="s">
        <v>79</v>
      </c>
      <c r="C54" s="112" t="s">
        <v>30</v>
      </c>
      <c r="D54" s="291" t="s">
        <v>11</v>
      </c>
      <c r="E54" s="100" t="s">
        <v>72</v>
      </c>
      <c r="F54" s="216" t="s">
        <v>30</v>
      </c>
      <c r="G54" s="97" t="s">
        <v>30</v>
      </c>
      <c r="H54" s="96" t="s">
        <v>30</v>
      </c>
      <c r="I54" s="97" t="s">
        <v>30</v>
      </c>
      <c r="J54" s="97" t="s">
        <v>590</v>
      </c>
      <c r="K54" s="97" t="s">
        <v>30</v>
      </c>
      <c r="L54" s="97" t="s">
        <v>30</v>
      </c>
      <c r="M54" s="97" t="s">
        <v>30</v>
      </c>
      <c r="N54" s="97" t="s">
        <v>30</v>
      </c>
      <c r="O54" s="97" t="s">
        <v>30</v>
      </c>
      <c r="P54" s="97" t="s">
        <v>30</v>
      </c>
      <c r="Q54" s="109" t="s">
        <v>30</v>
      </c>
      <c r="R54" s="98" t="s">
        <v>30</v>
      </c>
      <c r="S54" s="97" t="s">
        <v>30</v>
      </c>
      <c r="T54" s="97" t="s">
        <v>30</v>
      </c>
      <c r="U54" s="97" t="s">
        <v>30</v>
      </c>
      <c r="V54" s="97" t="s">
        <v>30</v>
      </c>
      <c r="W54" s="97" t="s">
        <v>30</v>
      </c>
      <c r="X54" s="97" t="s">
        <v>30</v>
      </c>
      <c r="Y54" s="97" t="s">
        <v>30</v>
      </c>
      <c r="Z54" s="97" t="s">
        <v>30</v>
      </c>
      <c r="AA54" s="97" t="s">
        <v>30</v>
      </c>
      <c r="AB54" s="97" t="s">
        <v>30</v>
      </c>
      <c r="AC54" s="97" t="s">
        <v>30</v>
      </c>
    </row>
    <row r="55" spans="1:29" s="105" customFormat="1" ht="14.25" customHeight="1" x14ac:dyDescent="0.25">
      <c r="A55" s="293" t="s">
        <v>80</v>
      </c>
      <c r="B55" s="292" t="s">
        <v>81</v>
      </c>
      <c r="C55" s="112" t="s">
        <v>30</v>
      </c>
      <c r="D55" s="291" t="s">
        <v>10</v>
      </c>
      <c r="E55" s="100" t="s">
        <v>70</v>
      </c>
      <c r="F55" s="216" t="s">
        <v>30</v>
      </c>
      <c r="G55" s="97" t="s">
        <v>30</v>
      </c>
      <c r="H55" s="96" t="s">
        <v>30</v>
      </c>
      <c r="I55" s="97" t="s">
        <v>30</v>
      </c>
      <c r="J55" s="97" t="s">
        <v>40</v>
      </c>
      <c r="K55" s="97" t="s">
        <v>30</v>
      </c>
      <c r="L55" s="97" t="s">
        <v>30</v>
      </c>
      <c r="M55" s="97" t="s">
        <v>30</v>
      </c>
      <c r="N55" s="97" t="s">
        <v>30</v>
      </c>
      <c r="O55" s="97" t="s">
        <v>30</v>
      </c>
      <c r="P55" s="97" t="s">
        <v>30</v>
      </c>
      <c r="Q55" s="109" t="s">
        <v>30</v>
      </c>
      <c r="R55" s="98" t="s">
        <v>30</v>
      </c>
      <c r="S55" s="97" t="s">
        <v>30</v>
      </c>
      <c r="T55" s="97" t="s">
        <v>30</v>
      </c>
      <c r="U55" s="97" t="s">
        <v>30</v>
      </c>
      <c r="V55" s="97" t="s">
        <v>30</v>
      </c>
      <c r="W55" s="97" t="s">
        <v>30</v>
      </c>
      <c r="X55" s="97" t="s">
        <v>30</v>
      </c>
      <c r="Y55" s="97" t="s">
        <v>30</v>
      </c>
      <c r="Z55" s="97" t="s">
        <v>30</v>
      </c>
      <c r="AA55" s="97" t="s">
        <v>30</v>
      </c>
      <c r="AB55" s="97" t="s">
        <v>30</v>
      </c>
      <c r="AC55" s="97" t="s">
        <v>30</v>
      </c>
    </row>
    <row r="56" spans="1:29" s="105" customFormat="1" ht="14.25" customHeight="1" x14ac:dyDescent="0.25">
      <c r="A56" s="293" t="s">
        <v>82</v>
      </c>
      <c r="B56" s="292" t="s">
        <v>83</v>
      </c>
      <c r="C56" s="112" t="s">
        <v>30</v>
      </c>
      <c r="D56" s="291" t="s">
        <v>235</v>
      </c>
      <c r="E56" s="95" t="s">
        <v>76</v>
      </c>
      <c r="F56" s="216" t="s">
        <v>30</v>
      </c>
      <c r="G56" s="97" t="s">
        <v>30</v>
      </c>
      <c r="H56" s="96" t="s">
        <v>30</v>
      </c>
      <c r="I56" s="97" t="s">
        <v>30</v>
      </c>
      <c r="J56" s="97" t="s">
        <v>25</v>
      </c>
      <c r="K56" s="97" t="s">
        <v>30</v>
      </c>
      <c r="L56" s="97" t="s">
        <v>30</v>
      </c>
      <c r="M56" s="97" t="s">
        <v>30</v>
      </c>
      <c r="N56" s="97" t="s">
        <v>30</v>
      </c>
      <c r="O56" s="97" t="s">
        <v>30</v>
      </c>
      <c r="P56" s="97" t="s">
        <v>30</v>
      </c>
      <c r="Q56" s="109" t="s">
        <v>30</v>
      </c>
      <c r="R56" s="98" t="s">
        <v>30</v>
      </c>
      <c r="S56" s="97" t="s">
        <v>30</v>
      </c>
      <c r="T56" s="97" t="s">
        <v>30</v>
      </c>
      <c r="U56" s="97" t="s">
        <v>30</v>
      </c>
      <c r="V56" s="97" t="s">
        <v>30</v>
      </c>
      <c r="W56" s="97" t="s">
        <v>30</v>
      </c>
      <c r="X56" s="97" t="s">
        <v>30</v>
      </c>
      <c r="Y56" s="97" t="s">
        <v>30</v>
      </c>
      <c r="Z56" s="97" t="s">
        <v>30</v>
      </c>
      <c r="AA56" s="97" t="s">
        <v>30</v>
      </c>
      <c r="AB56" s="97" t="s">
        <v>30</v>
      </c>
      <c r="AC56" s="97" t="s">
        <v>30</v>
      </c>
    </row>
    <row r="57" spans="1:29" s="105" customFormat="1" ht="14.25" customHeight="1" x14ac:dyDescent="0.25">
      <c r="A57" s="293" t="s">
        <v>352</v>
      </c>
      <c r="B57" s="292" t="s">
        <v>353</v>
      </c>
      <c r="C57" s="112"/>
      <c r="D57" s="291" t="s">
        <v>236</v>
      </c>
      <c r="E57" s="95"/>
      <c r="F57" s="216" t="s">
        <v>30</v>
      </c>
      <c r="G57" s="97" t="s">
        <v>30</v>
      </c>
      <c r="H57" s="96" t="s">
        <v>30</v>
      </c>
      <c r="I57" s="97" t="s">
        <v>30</v>
      </c>
      <c r="J57" s="97" t="s">
        <v>30</v>
      </c>
      <c r="K57" s="97" t="s">
        <v>30</v>
      </c>
      <c r="L57" s="97" t="s">
        <v>30</v>
      </c>
      <c r="M57" s="97" t="s">
        <v>30</v>
      </c>
      <c r="N57" s="97" t="s">
        <v>30</v>
      </c>
      <c r="O57" s="97" t="s">
        <v>30</v>
      </c>
      <c r="P57" s="97" t="s">
        <v>30</v>
      </c>
      <c r="Q57" s="109" t="s">
        <v>30</v>
      </c>
      <c r="R57" s="98" t="s">
        <v>30</v>
      </c>
      <c r="S57" s="97" t="s">
        <v>30</v>
      </c>
      <c r="T57" s="97" t="s">
        <v>30</v>
      </c>
      <c r="U57" s="97" t="s">
        <v>40</v>
      </c>
      <c r="V57" s="97" t="s">
        <v>30</v>
      </c>
      <c r="W57" s="97" t="s">
        <v>30</v>
      </c>
      <c r="X57" s="97" t="s">
        <v>30</v>
      </c>
      <c r="Y57" s="97" t="s">
        <v>30</v>
      </c>
      <c r="Z57" s="97" t="s">
        <v>30</v>
      </c>
      <c r="AA57" s="97" t="s">
        <v>30</v>
      </c>
      <c r="AB57" s="97" t="s">
        <v>30</v>
      </c>
      <c r="AC57" s="97" t="s">
        <v>25</v>
      </c>
    </row>
    <row r="58" spans="1:29" s="105" customFormat="1" ht="14.25" customHeight="1" x14ac:dyDescent="0.25">
      <c r="A58" s="293" t="s">
        <v>354</v>
      </c>
      <c r="B58" s="292" t="s">
        <v>282</v>
      </c>
      <c r="C58" s="112"/>
      <c r="D58" s="291" t="s">
        <v>11</v>
      </c>
      <c r="E58" s="95"/>
      <c r="F58" s="216" t="s">
        <v>30</v>
      </c>
      <c r="G58" s="97" t="s">
        <v>30</v>
      </c>
      <c r="H58" s="96" t="s">
        <v>30</v>
      </c>
      <c r="I58" s="97" t="s">
        <v>30</v>
      </c>
      <c r="J58" s="97" t="s">
        <v>30</v>
      </c>
      <c r="K58" s="97" t="s">
        <v>30</v>
      </c>
      <c r="L58" s="97" t="s">
        <v>30</v>
      </c>
      <c r="M58" s="97" t="s">
        <v>30</v>
      </c>
      <c r="N58" s="97" t="s">
        <v>30</v>
      </c>
      <c r="O58" s="97" t="s">
        <v>30</v>
      </c>
      <c r="P58" s="97" t="s">
        <v>30</v>
      </c>
      <c r="Q58" s="109" t="s">
        <v>30</v>
      </c>
      <c r="R58" s="98" t="s">
        <v>30</v>
      </c>
      <c r="S58" s="97" t="s">
        <v>30</v>
      </c>
      <c r="T58" s="97" t="s">
        <v>30</v>
      </c>
      <c r="U58" s="97" t="s">
        <v>30</v>
      </c>
      <c r="V58" s="97" t="s">
        <v>30</v>
      </c>
      <c r="W58" s="97" t="s">
        <v>30</v>
      </c>
      <c r="X58" s="97" t="s">
        <v>30</v>
      </c>
      <c r="Y58" s="97" t="s">
        <v>30</v>
      </c>
      <c r="Z58" s="97" t="s">
        <v>30</v>
      </c>
      <c r="AA58" s="97" t="s">
        <v>30</v>
      </c>
      <c r="AB58" s="97" t="s">
        <v>30</v>
      </c>
      <c r="AC58" s="97" t="s">
        <v>30</v>
      </c>
    </row>
    <row r="59" spans="1:29" s="105" customFormat="1" ht="14.25" customHeight="1" x14ac:dyDescent="0.25">
      <c r="A59" s="293" t="s">
        <v>355</v>
      </c>
      <c r="B59" s="292" t="s">
        <v>356</v>
      </c>
      <c r="C59" s="112"/>
      <c r="D59" s="291" t="s">
        <v>235</v>
      </c>
      <c r="E59" s="95"/>
      <c r="F59" s="216" t="s">
        <v>30</v>
      </c>
      <c r="G59" s="97" t="s">
        <v>30</v>
      </c>
      <c r="H59" s="96" t="s">
        <v>30</v>
      </c>
      <c r="I59" s="97" t="s">
        <v>30</v>
      </c>
      <c r="J59" s="97" t="s">
        <v>30</v>
      </c>
      <c r="K59" s="97" t="s">
        <v>30</v>
      </c>
      <c r="L59" s="97" t="s">
        <v>30</v>
      </c>
      <c r="M59" s="97" t="s">
        <v>30</v>
      </c>
      <c r="N59" s="97" t="s">
        <v>30</v>
      </c>
      <c r="O59" s="97" t="s">
        <v>30</v>
      </c>
      <c r="P59" s="97" t="s">
        <v>30</v>
      </c>
      <c r="Q59" s="109" t="s">
        <v>30</v>
      </c>
      <c r="R59" s="98" t="s">
        <v>30</v>
      </c>
      <c r="S59" s="97" t="s">
        <v>30</v>
      </c>
      <c r="T59" s="97" t="s">
        <v>30</v>
      </c>
      <c r="U59" s="97" t="s">
        <v>30</v>
      </c>
      <c r="V59" s="97" t="s">
        <v>30</v>
      </c>
      <c r="W59" s="97" t="s">
        <v>30</v>
      </c>
      <c r="X59" s="97" t="s">
        <v>30</v>
      </c>
      <c r="Y59" s="97" t="s">
        <v>30</v>
      </c>
      <c r="Z59" s="97" t="s">
        <v>30</v>
      </c>
      <c r="AA59" s="97" t="s">
        <v>30</v>
      </c>
      <c r="AB59" s="97" t="s">
        <v>30</v>
      </c>
      <c r="AC59" s="97" t="s">
        <v>30</v>
      </c>
    </row>
    <row r="60" spans="1:29" s="105" customFormat="1" ht="14.25" customHeight="1" x14ac:dyDescent="0.25">
      <c r="A60" s="293" t="s">
        <v>357</v>
      </c>
      <c r="B60" s="292" t="s">
        <v>93</v>
      </c>
      <c r="C60" s="112"/>
      <c r="D60" s="291" t="s">
        <v>235</v>
      </c>
      <c r="E60" s="95"/>
      <c r="F60" s="216" t="s">
        <v>30</v>
      </c>
      <c r="G60" s="97" t="s">
        <v>30</v>
      </c>
      <c r="H60" s="96" t="s">
        <v>30</v>
      </c>
      <c r="I60" s="97" t="s">
        <v>30</v>
      </c>
      <c r="J60" s="97" t="s">
        <v>30</v>
      </c>
      <c r="K60" s="97" t="s">
        <v>30</v>
      </c>
      <c r="L60" s="97" t="s">
        <v>30</v>
      </c>
      <c r="M60" s="97" t="s">
        <v>30</v>
      </c>
      <c r="N60" s="97" t="s">
        <v>30</v>
      </c>
      <c r="O60" s="97" t="s">
        <v>30</v>
      </c>
      <c r="P60" s="97" t="s">
        <v>30</v>
      </c>
      <c r="Q60" s="109" t="s">
        <v>30</v>
      </c>
      <c r="R60" s="98" t="s">
        <v>30</v>
      </c>
      <c r="S60" s="97" t="s">
        <v>30</v>
      </c>
      <c r="T60" s="97" t="s">
        <v>30</v>
      </c>
      <c r="U60" s="97" t="s">
        <v>30</v>
      </c>
      <c r="V60" s="97" t="s">
        <v>30</v>
      </c>
      <c r="W60" s="97" t="s">
        <v>30</v>
      </c>
      <c r="X60" s="97" t="s">
        <v>30</v>
      </c>
      <c r="Y60" s="97" t="s">
        <v>30</v>
      </c>
      <c r="Z60" s="97" t="s">
        <v>30</v>
      </c>
      <c r="AA60" s="97" t="s">
        <v>30</v>
      </c>
      <c r="AB60" s="97" t="s">
        <v>30</v>
      </c>
      <c r="AC60" s="97" t="s">
        <v>30</v>
      </c>
    </row>
    <row r="61" spans="1:29" s="105" customFormat="1" ht="14.25" customHeight="1" x14ac:dyDescent="0.25">
      <c r="A61" s="293" t="s">
        <v>84</v>
      </c>
      <c r="B61" s="292" t="s">
        <v>280</v>
      </c>
      <c r="C61" s="112" t="s">
        <v>30</v>
      </c>
      <c r="D61" s="291" t="s">
        <v>248</v>
      </c>
      <c r="E61" s="95" t="s">
        <v>29</v>
      </c>
      <c r="F61" s="216" t="s">
        <v>30</v>
      </c>
      <c r="G61" s="97" t="s">
        <v>30</v>
      </c>
      <c r="H61" s="96" t="s">
        <v>30</v>
      </c>
      <c r="I61" s="97" t="s">
        <v>30</v>
      </c>
      <c r="J61" s="97" t="s">
        <v>30</v>
      </c>
      <c r="K61" s="97" t="s">
        <v>30</v>
      </c>
      <c r="L61" s="97" t="s">
        <v>30</v>
      </c>
      <c r="M61" s="97" t="s">
        <v>30</v>
      </c>
      <c r="N61" s="97" t="s">
        <v>30</v>
      </c>
      <c r="O61" s="97" t="s">
        <v>30</v>
      </c>
      <c r="P61" s="97" t="s">
        <v>30</v>
      </c>
      <c r="Q61" s="109" t="s">
        <v>30</v>
      </c>
      <c r="R61" s="98" t="s">
        <v>30</v>
      </c>
      <c r="S61" s="97" t="s">
        <v>30</v>
      </c>
      <c r="T61" s="97" t="s">
        <v>30</v>
      </c>
      <c r="U61" s="97" t="s">
        <v>25</v>
      </c>
      <c r="V61" s="97" t="s">
        <v>30</v>
      </c>
      <c r="W61" s="97" t="s">
        <v>30</v>
      </c>
      <c r="X61" s="97" t="s">
        <v>30</v>
      </c>
      <c r="Y61" s="97" t="s">
        <v>30</v>
      </c>
      <c r="Z61" s="97" t="s">
        <v>30</v>
      </c>
      <c r="AA61" s="97" t="s">
        <v>30</v>
      </c>
      <c r="AB61" s="97" t="s">
        <v>30</v>
      </c>
      <c r="AC61" s="97" t="s">
        <v>30</v>
      </c>
    </row>
    <row r="62" spans="1:29" s="105" customFormat="1" ht="14.25" customHeight="1" x14ac:dyDescent="0.25">
      <c r="A62" s="293" t="s">
        <v>85</v>
      </c>
      <c r="B62" s="292" t="s">
        <v>279</v>
      </c>
      <c r="C62" s="112" t="s">
        <v>30</v>
      </c>
      <c r="D62" s="287" t="s">
        <v>11</v>
      </c>
      <c r="E62" s="95" t="s">
        <v>84</v>
      </c>
      <c r="F62" s="97" t="s">
        <v>30</v>
      </c>
      <c r="G62" s="97" t="s">
        <v>30</v>
      </c>
      <c r="H62" s="96" t="s">
        <v>25</v>
      </c>
      <c r="I62" s="97" t="s">
        <v>30</v>
      </c>
      <c r="J62" s="97" t="s">
        <v>30</v>
      </c>
      <c r="K62" s="97" t="s">
        <v>30</v>
      </c>
      <c r="L62" s="97" t="s">
        <v>30</v>
      </c>
      <c r="M62" s="97" t="s">
        <v>30</v>
      </c>
      <c r="N62" s="97" t="s">
        <v>30</v>
      </c>
      <c r="O62" s="97" t="s">
        <v>30</v>
      </c>
      <c r="P62" s="97" t="s">
        <v>30</v>
      </c>
      <c r="Q62" s="109" t="s">
        <v>30</v>
      </c>
      <c r="R62" s="98" t="s">
        <v>30</v>
      </c>
      <c r="S62" s="97" t="s">
        <v>30</v>
      </c>
      <c r="T62" s="97" t="s">
        <v>30</v>
      </c>
      <c r="U62" s="97" t="s">
        <v>40</v>
      </c>
      <c r="V62" s="97" t="s">
        <v>30</v>
      </c>
      <c r="W62" s="97" t="s">
        <v>30</v>
      </c>
      <c r="X62" s="97" t="s">
        <v>30</v>
      </c>
      <c r="Y62" s="97" t="s">
        <v>30</v>
      </c>
      <c r="Z62" s="97" t="s">
        <v>30</v>
      </c>
      <c r="AA62" s="97" t="s">
        <v>30</v>
      </c>
      <c r="AB62" s="97" t="s">
        <v>30</v>
      </c>
      <c r="AC62" s="97" t="s">
        <v>30</v>
      </c>
    </row>
    <row r="63" spans="1:29" s="105" customFormat="1" ht="14.25" customHeight="1" x14ac:dyDescent="0.25">
      <c r="A63" s="295" t="s">
        <v>86</v>
      </c>
      <c r="B63" s="294" t="s">
        <v>87</v>
      </c>
      <c r="C63" s="112" t="s">
        <v>30</v>
      </c>
      <c r="D63" s="291" t="s">
        <v>10</v>
      </c>
      <c r="E63" s="95" t="s">
        <v>84</v>
      </c>
      <c r="F63" s="97" t="s">
        <v>30</v>
      </c>
      <c r="G63" s="97" t="s">
        <v>30</v>
      </c>
      <c r="H63" s="96" t="s">
        <v>30</v>
      </c>
      <c r="I63" s="97" t="s">
        <v>30</v>
      </c>
      <c r="J63" s="97" t="s">
        <v>30</v>
      </c>
      <c r="K63" s="97" t="s">
        <v>30</v>
      </c>
      <c r="L63" s="97" t="s">
        <v>30</v>
      </c>
      <c r="M63" s="97" t="s">
        <v>30</v>
      </c>
      <c r="N63" s="97" t="s">
        <v>30</v>
      </c>
      <c r="O63" s="97" t="s">
        <v>30</v>
      </c>
      <c r="P63" s="97" t="s">
        <v>30</v>
      </c>
      <c r="Q63" s="109" t="s">
        <v>30</v>
      </c>
      <c r="R63" s="98" t="s">
        <v>30</v>
      </c>
      <c r="S63" s="97" t="s">
        <v>30</v>
      </c>
      <c r="T63" s="97" t="s">
        <v>30</v>
      </c>
      <c r="U63" s="97" t="s">
        <v>30</v>
      </c>
      <c r="V63" s="97" t="s">
        <v>30</v>
      </c>
      <c r="W63" s="97" t="s">
        <v>30</v>
      </c>
      <c r="X63" s="97" t="s">
        <v>30</v>
      </c>
      <c r="Y63" s="97" t="s">
        <v>30</v>
      </c>
      <c r="Z63" s="97" t="s">
        <v>30</v>
      </c>
      <c r="AA63" s="97" t="s">
        <v>30</v>
      </c>
      <c r="AB63" s="97" t="s">
        <v>30</v>
      </c>
      <c r="AC63" s="97" t="s">
        <v>30</v>
      </c>
    </row>
    <row r="64" spans="1:29" s="105" customFormat="1" ht="14.25" customHeight="1" x14ac:dyDescent="0.25">
      <c r="A64" s="295" t="s">
        <v>88</v>
      </c>
      <c r="B64" s="294" t="s">
        <v>89</v>
      </c>
      <c r="C64" s="112" t="s">
        <v>30</v>
      </c>
      <c r="D64" s="291" t="s">
        <v>11</v>
      </c>
      <c r="E64" s="95" t="s">
        <v>90</v>
      </c>
      <c r="F64" s="97" t="s">
        <v>30</v>
      </c>
      <c r="G64" s="97" t="s">
        <v>30</v>
      </c>
      <c r="H64" s="96" t="s">
        <v>30</v>
      </c>
      <c r="I64" s="97" t="s">
        <v>30</v>
      </c>
      <c r="J64" s="97" t="s">
        <v>30</v>
      </c>
      <c r="K64" s="97" t="s">
        <v>30</v>
      </c>
      <c r="L64" s="97" t="s">
        <v>30</v>
      </c>
      <c r="M64" s="97" t="s">
        <v>30</v>
      </c>
      <c r="N64" s="97" t="s">
        <v>30</v>
      </c>
      <c r="O64" s="97" t="s">
        <v>30</v>
      </c>
      <c r="P64" s="97" t="s">
        <v>30</v>
      </c>
      <c r="Q64" s="109" t="s">
        <v>30</v>
      </c>
      <c r="R64" s="98" t="s">
        <v>30</v>
      </c>
      <c r="S64" s="97" t="s">
        <v>30</v>
      </c>
      <c r="T64" s="97" t="s">
        <v>30</v>
      </c>
      <c r="U64" s="97" t="s">
        <v>30</v>
      </c>
      <c r="V64" s="97" t="s">
        <v>30</v>
      </c>
      <c r="W64" s="97" t="s">
        <v>30</v>
      </c>
      <c r="X64" s="97" t="s">
        <v>30</v>
      </c>
      <c r="Y64" s="97" t="s">
        <v>30</v>
      </c>
      <c r="Z64" s="97" t="s">
        <v>30</v>
      </c>
      <c r="AA64" s="97" t="s">
        <v>30</v>
      </c>
      <c r="AB64" s="97" t="s">
        <v>30</v>
      </c>
      <c r="AC64" s="97" t="s">
        <v>30</v>
      </c>
    </row>
    <row r="65" spans="1:29" s="105" customFormat="1" ht="14.25" customHeight="1" x14ac:dyDescent="0.25">
      <c r="A65" s="293" t="s">
        <v>281</v>
      </c>
      <c r="B65" s="292" t="s">
        <v>282</v>
      </c>
      <c r="C65" s="112"/>
      <c r="D65" s="287" t="s">
        <v>10</v>
      </c>
      <c r="E65" s="95"/>
      <c r="F65" s="97" t="s">
        <v>30</v>
      </c>
      <c r="G65" s="97" t="s">
        <v>538</v>
      </c>
      <c r="H65" s="96" t="s">
        <v>30</v>
      </c>
      <c r="I65" s="97" t="s">
        <v>30</v>
      </c>
      <c r="J65" s="97" t="s">
        <v>30</v>
      </c>
      <c r="K65" s="97" t="s">
        <v>30</v>
      </c>
      <c r="L65" s="97" t="s">
        <v>30</v>
      </c>
      <c r="M65" s="97" t="s">
        <v>30</v>
      </c>
      <c r="N65" s="97" t="s">
        <v>25</v>
      </c>
      <c r="O65" s="97" t="s">
        <v>30</v>
      </c>
      <c r="P65" s="97" t="s">
        <v>30</v>
      </c>
      <c r="Q65" s="109" t="s">
        <v>30</v>
      </c>
      <c r="R65" s="98" t="s">
        <v>30</v>
      </c>
      <c r="S65" s="97" t="s">
        <v>30</v>
      </c>
      <c r="T65" s="97" t="s">
        <v>30</v>
      </c>
      <c r="U65" s="97" t="s">
        <v>40</v>
      </c>
      <c r="V65" s="97" t="s">
        <v>30</v>
      </c>
      <c r="W65" s="97" t="s">
        <v>30</v>
      </c>
      <c r="X65" s="97" t="s">
        <v>30</v>
      </c>
      <c r="Y65" s="97" t="s">
        <v>30</v>
      </c>
      <c r="Z65" s="97" t="s">
        <v>30</v>
      </c>
      <c r="AA65" s="97" t="s">
        <v>30</v>
      </c>
      <c r="AB65" s="97" t="s">
        <v>30</v>
      </c>
      <c r="AC65" s="97" t="s">
        <v>30</v>
      </c>
    </row>
    <row r="66" spans="1:29" s="105" customFormat="1" ht="14.25" customHeight="1" x14ac:dyDescent="0.25">
      <c r="A66" s="293" t="s">
        <v>91</v>
      </c>
      <c r="B66" s="292" t="s">
        <v>283</v>
      </c>
      <c r="C66" s="112" t="s">
        <v>30</v>
      </c>
      <c r="D66" s="287" t="s">
        <v>235</v>
      </c>
      <c r="E66" s="95" t="s">
        <v>29</v>
      </c>
      <c r="F66" s="97" t="s">
        <v>30</v>
      </c>
      <c r="G66" s="97" t="s">
        <v>30</v>
      </c>
      <c r="H66" s="96" t="s">
        <v>25</v>
      </c>
      <c r="I66" s="97" t="s">
        <v>30</v>
      </c>
      <c r="J66" s="97" t="s">
        <v>30</v>
      </c>
      <c r="K66" s="97" t="s">
        <v>30</v>
      </c>
      <c r="L66" s="97" t="s">
        <v>30</v>
      </c>
      <c r="M66" s="97" t="s">
        <v>30</v>
      </c>
      <c r="N66" s="97" t="s">
        <v>30</v>
      </c>
      <c r="O66" s="97" t="s">
        <v>30</v>
      </c>
      <c r="P66" s="97" t="s">
        <v>30</v>
      </c>
      <c r="Q66" s="109" t="s">
        <v>30</v>
      </c>
      <c r="R66" s="98" t="s">
        <v>30</v>
      </c>
      <c r="S66" s="97" t="s">
        <v>30</v>
      </c>
      <c r="T66" s="97" t="s">
        <v>30</v>
      </c>
      <c r="U66" s="97" t="s">
        <v>40</v>
      </c>
      <c r="V66" s="97" t="s">
        <v>30</v>
      </c>
      <c r="W66" s="97" t="s">
        <v>30</v>
      </c>
      <c r="X66" s="97" t="s">
        <v>30</v>
      </c>
      <c r="Y66" s="97" t="s">
        <v>30</v>
      </c>
      <c r="Z66" s="97" t="s">
        <v>30</v>
      </c>
      <c r="AA66" s="97" t="s">
        <v>30</v>
      </c>
      <c r="AB66" s="97" t="s">
        <v>30</v>
      </c>
      <c r="AC66" s="97" t="s">
        <v>30</v>
      </c>
    </row>
    <row r="67" spans="1:29" s="105" customFormat="1" ht="14.25" customHeight="1" x14ac:dyDescent="0.25">
      <c r="A67" s="293" t="s">
        <v>92</v>
      </c>
      <c r="B67" s="292" t="s">
        <v>93</v>
      </c>
      <c r="C67" s="112" t="s">
        <v>30</v>
      </c>
      <c r="D67" s="291" t="s">
        <v>11</v>
      </c>
      <c r="E67" s="95" t="s">
        <v>84</v>
      </c>
      <c r="F67" s="97" t="s">
        <v>30</v>
      </c>
      <c r="G67" s="97" t="s">
        <v>30</v>
      </c>
      <c r="H67" s="96" t="s">
        <v>30</v>
      </c>
      <c r="I67" s="97" t="s">
        <v>30</v>
      </c>
      <c r="J67" s="97" t="s">
        <v>30</v>
      </c>
      <c r="K67" s="97" t="s">
        <v>30</v>
      </c>
      <c r="L67" s="97" t="s">
        <v>30</v>
      </c>
      <c r="M67" s="97" t="s">
        <v>30</v>
      </c>
      <c r="N67" s="97" t="s">
        <v>30</v>
      </c>
      <c r="O67" s="97" t="s">
        <v>25</v>
      </c>
      <c r="P67" s="97" t="s">
        <v>30</v>
      </c>
      <c r="Q67" s="109" t="s">
        <v>30</v>
      </c>
      <c r="R67" s="98" t="s">
        <v>30</v>
      </c>
      <c r="S67" s="97" t="s">
        <v>30</v>
      </c>
      <c r="T67" s="97" t="s">
        <v>30</v>
      </c>
      <c r="U67" s="97" t="s">
        <v>40</v>
      </c>
      <c r="V67" s="97" t="s">
        <v>30</v>
      </c>
      <c r="W67" s="97" t="s">
        <v>30</v>
      </c>
      <c r="X67" s="97" t="s">
        <v>30</v>
      </c>
      <c r="Y67" s="97" t="s">
        <v>30</v>
      </c>
      <c r="Z67" s="97" t="s">
        <v>40</v>
      </c>
      <c r="AA67" s="97" t="s">
        <v>30</v>
      </c>
      <c r="AB67" s="97" t="s">
        <v>30</v>
      </c>
      <c r="AC67" s="97" t="s">
        <v>30</v>
      </c>
    </row>
    <row r="68" spans="1:29" s="105" customFormat="1" ht="14.25" customHeight="1" x14ac:dyDescent="0.25">
      <c r="A68" s="295" t="s">
        <v>94</v>
      </c>
      <c r="B68" s="294" t="s">
        <v>95</v>
      </c>
      <c r="C68" s="112" t="s">
        <v>30</v>
      </c>
      <c r="D68" s="291" t="s">
        <v>10</v>
      </c>
      <c r="E68" s="95" t="s">
        <v>84</v>
      </c>
      <c r="F68" s="97" t="s">
        <v>30</v>
      </c>
      <c r="G68" s="97" t="s">
        <v>30</v>
      </c>
      <c r="H68" s="96" t="s">
        <v>30</v>
      </c>
      <c r="I68" s="97" t="s">
        <v>30</v>
      </c>
      <c r="J68" s="97" t="s">
        <v>30</v>
      </c>
      <c r="K68" s="97" t="s">
        <v>30</v>
      </c>
      <c r="L68" s="97" t="s">
        <v>30</v>
      </c>
      <c r="M68" s="97" t="s">
        <v>30</v>
      </c>
      <c r="N68" s="97" t="s">
        <v>30</v>
      </c>
      <c r="O68" s="97" t="s">
        <v>30</v>
      </c>
      <c r="P68" s="97" t="s">
        <v>30</v>
      </c>
      <c r="Q68" s="109" t="s">
        <v>30</v>
      </c>
      <c r="R68" s="98" t="s">
        <v>30</v>
      </c>
      <c r="S68" s="97" t="s">
        <v>30</v>
      </c>
      <c r="T68" s="97" t="s">
        <v>30</v>
      </c>
      <c r="U68" s="97" t="s">
        <v>30</v>
      </c>
      <c r="V68" s="97" t="s">
        <v>30</v>
      </c>
      <c r="W68" s="97" t="s">
        <v>30</v>
      </c>
      <c r="X68" s="97" t="s">
        <v>30</v>
      </c>
      <c r="Y68" s="97" t="s">
        <v>30</v>
      </c>
      <c r="Z68" s="97" t="s">
        <v>30</v>
      </c>
      <c r="AA68" s="97" t="s">
        <v>30</v>
      </c>
      <c r="AB68" s="97" t="s">
        <v>30</v>
      </c>
      <c r="AC68" s="97" t="s">
        <v>30</v>
      </c>
    </row>
    <row r="69" spans="1:29" s="105" customFormat="1" ht="14.25" customHeight="1" x14ac:dyDescent="0.25">
      <c r="A69" s="295" t="s">
        <v>96</v>
      </c>
      <c r="B69" s="294" t="s">
        <v>97</v>
      </c>
      <c r="C69" s="112" t="s">
        <v>30</v>
      </c>
      <c r="D69" s="291" t="s">
        <v>11</v>
      </c>
      <c r="E69" s="95" t="s">
        <v>90</v>
      </c>
      <c r="F69" s="97" t="s">
        <v>30</v>
      </c>
      <c r="G69" s="97" t="s">
        <v>30</v>
      </c>
      <c r="H69" s="96" t="s">
        <v>30</v>
      </c>
      <c r="I69" s="97" t="s">
        <v>30</v>
      </c>
      <c r="J69" s="97" t="s">
        <v>30</v>
      </c>
      <c r="K69" s="97" t="s">
        <v>30</v>
      </c>
      <c r="L69" s="97" t="s">
        <v>30</v>
      </c>
      <c r="M69" s="97" t="s">
        <v>30</v>
      </c>
      <c r="N69" s="97" t="s">
        <v>30</v>
      </c>
      <c r="O69" s="97" t="s">
        <v>30</v>
      </c>
      <c r="P69" s="97" t="s">
        <v>30</v>
      </c>
      <c r="Q69" s="109" t="s">
        <v>30</v>
      </c>
      <c r="R69" s="98" t="s">
        <v>30</v>
      </c>
      <c r="S69" s="97" t="s">
        <v>30</v>
      </c>
      <c r="T69" s="97" t="s">
        <v>30</v>
      </c>
      <c r="U69" s="97" t="s">
        <v>30</v>
      </c>
      <c r="V69" s="97" t="s">
        <v>30</v>
      </c>
      <c r="W69" s="97" t="s">
        <v>30</v>
      </c>
      <c r="X69" s="97" t="s">
        <v>30</v>
      </c>
      <c r="Y69" s="97" t="s">
        <v>30</v>
      </c>
      <c r="Z69" s="97" t="s">
        <v>30</v>
      </c>
      <c r="AA69" s="97" t="s">
        <v>30</v>
      </c>
      <c r="AB69" s="97" t="s">
        <v>30</v>
      </c>
      <c r="AC69" s="97" t="s">
        <v>30</v>
      </c>
    </row>
    <row r="70" spans="1:29" s="105" customFormat="1" ht="14.25" customHeight="1" x14ac:dyDescent="0.25">
      <c r="A70" s="293" t="s">
        <v>284</v>
      </c>
      <c r="B70" s="292" t="s">
        <v>358</v>
      </c>
      <c r="C70" s="112"/>
      <c r="D70" s="291" t="s">
        <v>10</v>
      </c>
      <c r="E70" s="95"/>
      <c r="F70" s="97" t="s">
        <v>30</v>
      </c>
      <c r="G70" s="97" t="s">
        <v>30</v>
      </c>
      <c r="H70" s="96" t="s">
        <v>30</v>
      </c>
      <c r="I70" s="97" t="s">
        <v>30</v>
      </c>
      <c r="J70" s="97" t="s">
        <v>30</v>
      </c>
      <c r="K70" s="97" t="s">
        <v>30</v>
      </c>
      <c r="L70" s="97" t="s">
        <v>30</v>
      </c>
      <c r="M70" s="97" t="s">
        <v>30</v>
      </c>
      <c r="N70" s="97" t="s">
        <v>30</v>
      </c>
      <c r="O70" s="97" t="s">
        <v>30</v>
      </c>
      <c r="P70" s="97" t="s">
        <v>30</v>
      </c>
      <c r="Q70" s="109" t="s">
        <v>30</v>
      </c>
      <c r="R70" s="98" t="s">
        <v>30</v>
      </c>
      <c r="S70" s="97" t="s">
        <v>30</v>
      </c>
      <c r="T70" s="97" t="s">
        <v>30</v>
      </c>
      <c r="U70" s="97" t="s">
        <v>40</v>
      </c>
      <c r="V70" s="97" t="s">
        <v>30</v>
      </c>
      <c r="W70" s="97" t="s">
        <v>30</v>
      </c>
      <c r="X70" s="97" t="s">
        <v>30</v>
      </c>
      <c r="Y70" s="97" t="s">
        <v>30</v>
      </c>
      <c r="Z70" s="97" t="s">
        <v>30</v>
      </c>
      <c r="AA70" s="97" t="s">
        <v>30</v>
      </c>
      <c r="AB70" s="97" t="s">
        <v>30</v>
      </c>
      <c r="AC70" s="97" t="s">
        <v>25</v>
      </c>
    </row>
    <row r="71" spans="1:29" s="105" customFormat="1" ht="14.25" customHeight="1" x14ac:dyDescent="0.25">
      <c r="A71" s="293" t="s">
        <v>317</v>
      </c>
      <c r="B71" s="292" t="s">
        <v>318</v>
      </c>
      <c r="C71" s="112"/>
      <c r="D71" s="287" t="s">
        <v>235</v>
      </c>
      <c r="E71" s="95"/>
      <c r="F71" s="97" t="s">
        <v>545</v>
      </c>
      <c r="G71" s="97" t="s">
        <v>30</v>
      </c>
      <c r="H71" s="96" t="s">
        <v>30</v>
      </c>
      <c r="I71" s="97" t="s">
        <v>30</v>
      </c>
      <c r="J71" s="97" t="s">
        <v>30</v>
      </c>
      <c r="K71" s="97" t="s">
        <v>30</v>
      </c>
      <c r="L71" s="97" t="s">
        <v>30</v>
      </c>
      <c r="M71" s="97" t="s">
        <v>30</v>
      </c>
      <c r="N71" s="97" t="s">
        <v>30</v>
      </c>
      <c r="O71" s="97" t="s">
        <v>30</v>
      </c>
      <c r="P71" s="97" t="s">
        <v>30</v>
      </c>
      <c r="Q71" s="109" t="s">
        <v>30</v>
      </c>
      <c r="R71" s="98" t="s">
        <v>30</v>
      </c>
      <c r="S71" s="97" t="s">
        <v>30</v>
      </c>
      <c r="T71" s="97" t="s">
        <v>30</v>
      </c>
      <c r="U71" s="97" t="s">
        <v>30</v>
      </c>
      <c r="V71" s="97" t="s">
        <v>30</v>
      </c>
      <c r="W71" s="97" t="s">
        <v>30</v>
      </c>
      <c r="X71" s="97" t="s">
        <v>30</v>
      </c>
      <c r="Y71" s="97" t="s">
        <v>30</v>
      </c>
      <c r="Z71" s="97" t="s">
        <v>30</v>
      </c>
      <c r="AA71" s="97" t="s">
        <v>30</v>
      </c>
      <c r="AB71" s="97" t="s">
        <v>30</v>
      </c>
      <c r="AC71" s="97" t="s">
        <v>30</v>
      </c>
    </row>
    <row r="72" spans="1:29" s="105" customFormat="1" ht="14.25" customHeight="1" x14ac:dyDescent="0.25">
      <c r="A72" s="295" t="s">
        <v>120</v>
      </c>
      <c r="B72" s="294" t="s">
        <v>121</v>
      </c>
      <c r="C72" s="112" t="s">
        <v>30</v>
      </c>
      <c r="D72" s="291" t="s">
        <v>11</v>
      </c>
      <c r="E72" s="100" t="s">
        <v>122</v>
      </c>
      <c r="F72" s="97" t="s">
        <v>30</v>
      </c>
      <c r="G72" s="97" t="s">
        <v>30</v>
      </c>
      <c r="H72" s="96" t="s">
        <v>30</v>
      </c>
      <c r="I72" s="97" t="s">
        <v>30</v>
      </c>
      <c r="J72" s="97" t="s">
        <v>30</v>
      </c>
      <c r="K72" s="97" t="s">
        <v>30</v>
      </c>
      <c r="L72" s="97" t="s">
        <v>30</v>
      </c>
      <c r="M72" s="97" t="s">
        <v>30</v>
      </c>
      <c r="N72" s="97" t="s">
        <v>30</v>
      </c>
      <c r="O72" s="97" t="s">
        <v>30</v>
      </c>
      <c r="P72" s="97" t="s">
        <v>30</v>
      </c>
      <c r="Q72" s="109" t="s">
        <v>30</v>
      </c>
      <c r="R72" s="98" t="s">
        <v>30</v>
      </c>
      <c r="S72" s="97" t="s">
        <v>30</v>
      </c>
      <c r="T72" s="97" t="s">
        <v>30</v>
      </c>
      <c r="U72" s="97" t="s">
        <v>30</v>
      </c>
      <c r="V72" s="97" t="s">
        <v>30</v>
      </c>
      <c r="W72" s="97" t="s">
        <v>30</v>
      </c>
      <c r="X72" s="97" t="s">
        <v>30</v>
      </c>
      <c r="Y72" s="97" t="s">
        <v>30</v>
      </c>
      <c r="Z72" s="97" t="s">
        <v>30</v>
      </c>
      <c r="AA72" s="97" t="s">
        <v>30</v>
      </c>
      <c r="AB72" s="97" t="s">
        <v>30</v>
      </c>
      <c r="AC72" s="97" t="s">
        <v>30</v>
      </c>
    </row>
    <row r="73" spans="1:29" s="105" customFormat="1" ht="14.25" customHeight="1" x14ac:dyDescent="0.25">
      <c r="A73" s="295" t="s">
        <v>118</v>
      </c>
      <c r="B73" s="294" t="s">
        <v>119</v>
      </c>
      <c r="C73" s="112" t="s">
        <v>30</v>
      </c>
      <c r="D73" s="291" t="s">
        <v>10</v>
      </c>
      <c r="E73" s="95" t="s">
        <v>67</v>
      </c>
      <c r="F73" s="97" t="s">
        <v>30</v>
      </c>
      <c r="G73" s="97" t="s">
        <v>30</v>
      </c>
      <c r="H73" s="96" t="s">
        <v>30</v>
      </c>
      <c r="I73" s="97" t="s">
        <v>30</v>
      </c>
      <c r="J73" s="97" t="s">
        <v>30</v>
      </c>
      <c r="K73" s="97" t="s">
        <v>30</v>
      </c>
      <c r="L73" s="97" t="s">
        <v>30</v>
      </c>
      <c r="M73" s="97" t="s">
        <v>30</v>
      </c>
      <c r="N73" s="97" t="s">
        <v>30</v>
      </c>
      <c r="O73" s="97" t="s">
        <v>30</v>
      </c>
      <c r="P73" s="97" t="s">
        <v>30</v>
      </c>
      <c r="Q73" s="109" t="s">
        <v>30</v>
      </c>
      <c r="R73" s="98" t="s">
        <v>30</v>
      </c>
      <c r="S73" s="97" t="s">
        <v>30</v>
      </c>
      <c r="T73" s="97" t="s">
        <v>30</v>
      </c>
      <c r="U73" s="97" t="s">
        <v>30</v>
      </c>
      <c r="V73" s="97" t="s">
        <v>30</v>
      </c>
      <c r="W73" s="97" t="s">
        <v>30</v>
      </c>
      <c r="X73" s="97" t="s">
        <v>30</v>
      </c>
      <c r="Y73" s="97" t="s">
        <v>30</v>
      </c>
      <c r="Z73" s="97" t="s">
        <v>30</v>
      </c>
      <c r="AA73" s="97" t="s">
        <v>30</v>
      </c>
      <c r="AB73" s="97" t="s">
        <v>30</v>
      </c>
      <c r="AC73" s="97" t="s">
        <v>30</v>
      </c>
    </row>
    <row r="74" spans="1:29" s="105" customFormat="1" ht="14.25" customHeight="1" x14ac:dyDescent="0.25">
      <c r="A74" s="293" t="s">
        <v>285</v>
      </c>
      <c r="B74" s="292" t="s">
        <v>286</v>
      </c>
      <c r="C74" s="112"/>
      <c r="D74" s="291" t="s">
        <v>236</v>
      </c>
      <c r="E74" s="95"/>
      <c r="F74" s="97" t="s">
        <v>30</v>
      </c>
      <c r="G74" s="97" t="s">
        <v>30</v>
      </c>
      <c r="H74" s="96" t="s">
        <v>30</v>
      </c>
      <c r="I74" s="97" t="s">
        <v>40</v>
      </c>
      <c r="J74" s="97" t="s">
        <v>30</v>
      </c>
      <c r="K74" s="97" t="s">
        <v>30</v>
      </c>
      <c r="L74" s="97" t="s">
        <v>30</v>
      </c>
      <c r="M74" s="97" t="s">
        <v>30</v>
      </c>
      <c r="N74" s="97" t="s">
        <v>30</v>
      </c>
      <c r="O74" s="97" t="s">
        <v>30</v>
      </c>
      <c r="P74" s="97" t="s">
        <v>30</v>
      </c>
      <c r="Q74" s="109" t="s">
        <v>30</v>
      </c>
      <c r="R74" s="98" t="s">
        <v>30</v>
      </c>
      <c r="S74" s="97" t="s">
        <v>30</v>
      </c>
      <c r="T74" s="97" t="s">
        <v>30</v>
      </c>
      <c r="U74" s="97" t="s">
        <v>30</v>
      </c>
      <c r="V74" s="97" t="s">
        <v>30</v>
      </c>
      <c r="W74" s="97" t="s">
        <v>30</v>
      </c>
      <c r="X74" s="97" t="s">
        <v>30</v>
      </c>
      <c r="Y74" s="97" t="s">
        <v>30</v>
      </c>
      <c r="Z74" s="97" t="s">
        <v>30</v>
      </c>
      <c r="AA74" s="97" t="s">
        <v>30</v>
      </c>
      <c r="AB74" s="97" t="s">
        <v>30</v>
      </c>
      <c r="AC74" s="97" t="s">
        <v>40</v>
      </c>
    </row>
    <row r="75" spans="1:29" s="105" customFormat="1" ht="14.25" customHeight="1" x14ac:dyDescent="0.25">
      <c r="A75" s="293" t="s">
        <v>123</v>
      </c>
      <c r="B75" s="292" t="s">
        <v>124</v>
      </c>
      <c r="C75" s="112" t="s">
        <v>30</v>
      </c>
      <c r="D75" s="291" t="s">
        <v>10</v>
      </c>
      <c r="E75" s="95" t="s">
        <v>90</v>
      </c>
      <c r="F75" s="97" t="s">
        <v>30</v>
      </c>
      <c r="G75" s="97" t="s">
        <v>30</v>
      </c>
      <c r="H75" s="96" t="s">
        <v>30</v>
      </c>
      <c r="I75" s="97" t="s">
        <v>40</v>
      </c>
      <c r="J75" s="97" t="s">
        <v>30</v>
      </c>
      <c r="K75" s="97" t="s">
        <v>30</v>
      </c>
      <c r="L75" s="97" t="s">
        <v>30</v>
      </c>
      <c r="M75" s="97" t="s">
        <v>30</v>
      </c>
      <c r="N75" s="97" t="s">
        <v>30</v>
      </c>
      <c r="O75" s="97" t="s">
        <v>30</v>
      </c>
      <c r="P75" s="97" t="s">
        <v>30</v>
      </c>
      <c r="Q75" s="109" t="s">
        <v>30</v>
      </c>
      <c r="R75" s="98" t="s">
        <v>30</v>
      </c>
      <c r="S75" s="97" t="s">
        <v>30</v>
      </c>
      <c r="T75" s="97" t="s">
        <v>30</v>
      </c>
      <c r="U75" s="97" t="s">
        <v>30</v>
      </c>
      <c r="V75" s="97" t="s">
        <v>30</v>
      </c>
      <c r="W75" s="97" t="s">
        <v>30</v>
      </c>
      <c r="X75" s="97" t="s">
        <v>30</v>
      </c>
      <c r="Y75" s="97" t="s">
        <v>30</v>
      </c>
      <c r="Z75" s="97" t="s">
        <v>30</v>
      </c>
      <c r="AA75" s="97" t="s">
        <v>30</v>
      </c>
      <c r="AB75" s="97" t="s">
        <v>30</v>
      </c>
      <c r="AC75" s="97" t="s">
        <v>30</v>
      </c>
    </row>
    <row r="76" spans="1:29" s="105" customFormat="1" ht="14.25" customHeight="1" x14ac:dyDescent="0.25">
      <c r="A76" s="293" t="s">
        <v>588</v>
      </c>
      <c r="B76" s="292" t="s">
        <v>589</v>
      </c>
      <c r="C76" s="112"/>
      <c r="D76" s="291" t="s">
        <v>11</v>
      </c>
      <c r="E76" s="95"/>
      <c r="F76" s="97" t="s">
        <v>30</v>
      </c>
      <c r="G76" s="97" t="s">
        <v>30</v>
      </c>
      <c r="H76" s="96" t="s">
        <v>30</v>
      </c>
      <c r="I76" s="97" t="s">
        <v>25</v>
      </c>
      <c r="J76" s="97" t="s">
        <v>30</v>
      </c>
      <c r="K76" s="97" t="s">
        <v>30</v>
      </c>
      <c r="L76" s="97" t="s">
        <v>30</v>
      </c>
      <c r="M76" s="97" t="s">
        <v>30</v>
      </c>
      <c r="N76" s="97" t="s">
        <v>30</v>
      </c>
      <c r="O76" s="97" t="s">
        <v>30</v>
      </c>
      <c r="P76" s="97" t="s">
        <v>30</v>
      </c>
      <c r="Q76" s="109" t="s">
        <v>30</v>
      </c>
      <c r="R76" s="98" t="s">
        <v>30</v>
      </c>
      <c r="S76" s="97" t="s">
        <v>40</v>
      </c>
      <c r="T76" s="97" t="s">
        <v>30</v>
      </c>
      <c r="U76" s="97" t="s">
        <v>30</v>
      </c>
      <c r="V76" s="97" t="s">
        <v>30</v>
      </c>
      <c r="W76" s="97" t="s">
        <v>30</v>
      </c>
      <c r="X76" s="97" t="s">
        <v>30</v>
      </c>
      <c r="Y76" s="97" t="s">
        <v>30</v>
      </c>
      <c r="Z76" s="97" t="s">
        <v>30</v>
      </c>
      <c r="AA76" s="97" t="s">
        <v>30</v>
      </c>
      <c r="AB76" s="97" t="s">
        <v>30</v>
      </c>
      <c r="AC76" s="97" t="s">
        <v>30</v>
      </c>
    </row>
    <row r="77" spans="1:29" s="105" customFormat="1" ht="14.25" customHeight="1" x14ac:dyDescent="0.25">
      <c r="A77" s="293" t="s">
        <v>110</v>
      </c>
      <c r="B77" s="292" t="s">
        <v>111</v>
      </c>
      <c r="C77" s="112" t="s">
        <v>30</v>
      </c>
      <c r="D77" s="291" t="s">
        <v>11</v>
      </c>
      <c r="E77" s="100" t="s">
        <v>106</v>
      </c>
      <c r="F77" s="97" t="s">
        <v>30</v>
      </c>
      <c r="G77" s="97" t="s">
        <v>30</v>
      </c>
      <c r="H77" s="96" t="s">
        <v>30</v>
      </c>
      <c r="I77" s="97" t="s">
        <v>25</v>
      </c>
      <c r="J77" s="97" t="s">
        <v>30</v>
      </c>
      <c r="K77" s="97" t="s">
        <v>30</v>
      </c>
      <c r="L77" s="97" t="s">
        <v>30</v>
      </c>
      <c r="M77" s="97" t="s">
        <v>30</v>
      </c>
      <c r="N77" s="97" t="s">
        <v>30</v>
      </c>
      <c r="O77" s="97" t="s">
        <v>30</v>
      </c>
      <c r="P77" s="97" t="s">
        <v>30</v>
      </c>
      <c r="Q77" s="109" t="s">
        <v>30</v>
      </c>
      <c r="R77" s="98" t="s">
        <v>30</v>
      </c>
      <c r="S77" s="97" t="s">
        <v>40</v>
      </c>
      <c r="T77" s="97" t="s">
        <v>30</v>
      </c>
      <c r="U77" s="97" t="s">
        <v>30</v>
      </c>
      <c r="V77" s="97" t="s">
        <v>30</v>
      </c>
      <c r="W77" s="97" t="s">
        <v>30</v>
      </c>
      <c r="X77" s="97" t="s">
        <v>30</v>
      </c>
      <c r="Y77" s="97" t="s">
        <v>30</v>
      </c>
      <c r="Z77" s="97" t="s">
        <v>30</v>
      </c>
      <c r="AA77" s="97" t="s">
        <v>30</v>
      </c>
      <c r="AB77" s="97" t="s">
        <v>30</v>
      </c>
      <c r="AC77" s="97" t="s">
        <v>30</v>
      </c>
    </row>
    <row r="78" spans="1:29" s="105" customFormat="1" ht="14.25" customHeight="1" x14ac:dyDescent="0.25">
      <c r="A78" s="295" t="s">
        <v>112</v>
      </c>
      <c r="B78" s="294" t="s">
        <v>113</v>
      </c>
      <c r="C78" s="112" t="s">
        <v>30</v>
      </c>
      <c r="D78" s="291" t="s">
        <v>11</v>
      </c>
      <c r="E78" s="100" t="s">
        <v>103</v>
      </c>
      <c r="F78" s="97" t="s">
        <v>30</v>
      </c>
      <c r="G78" s="97" t="s">
        <v>30</v>
      </c>
      <c r="H78" s="96" t="s">
        <v>30</v>
      </c>
      <c r="I78" s="97" t="s">
        <v>30</v>
      </c>
      <c r="J78" s="97" t="s">
        <v>30</v>
      </c>
      <c r="K78" s="97" t="s">
        <v>30</v>
      </c>
      <c r="L78" s="97" t="s">
        <v>30</v>
      </c>
      <c r="M78" s="97" t="s">
        <v>30</v>
      </c>
      <c r="N78" s="97" t="s">
        <v>30</v>
      </c>
      <c r="O78" s="97" t="s">
        <v>30</v>
      </c>
      <c r="P78" s="97" t="s">
        <v>30</v>
      </c>
      <c r="Q78" s="109" t="s">
        <v>30</v>
      </c>
      <c r="R78" s="98" t="s">
        <v>30</v>
      </c>
      <c r="S78" s="97" t="s">
        <v>30</v>
      </c>
      <c r="T78" s="97" t="s">
        <v>30</v>
      </c>
      <c r="U78" s="97" t="s">
        <v>30</v>
      </c>
      <c r="V78" s="97" t="s">
        <v>30</v>
      </c>
      <c r="W78" s="97" t="s">
        <v>30</v>
      </c>
      <c r="X78" s="97" t="s">
        <v>30</v>
      </c>
      <c r="Y78" s="97" t="s">
        <v>30</v>
      </c>
      <c r="Z78" s="97" t="s">
        <v>30</v>
      </c>
      <c r="AA78" s="97" t="s">
        <v>30</v>
      </c>
      <c r="AB78" s="97" t="s">
        <v>30</v>
      </c>
      <c r="AC78" s="97" t="s">
        <v>30</v>
      </c>
    </row>
    <row r="79" spans="1:29" s="105" customFormat="1" ht="14.25" customHeight="1" x14ac:dyDescent="0.25">
      <c r="A79" s="295" t="s">
        <v>359</v>
      </c>
      <c r="B79" s="294" t="s">
        <v>360</v>
      </c>
      <c r="C79" s="112"/>
      <c r="D79" s="291" t="s">
        <v>10</v>
      </c>
      <c r="E79" s="100"/>
      <c r="F79" s="97" t="s">
        <v>30</v>
      </c>
      <c r="G79" s="97" t="s">
        <v>30</v>
      </c>
      <c r="H79" s="96" t="s">
        <v>30</v>
      </c>
      <c r="I79" s="97" t="s">
        <v>30</v>
      </c>
      <c r="J79" s="97" t="s">
        <v>30</v>
      </c>
      <c r="K79" s="97" t="s">
        <v>30</v>
      </c>
      <c r="L79" s="97" t="s">
        <v>30</v>
      </c>
      <c r="M79" s="97" t="s">
        <v>30</v>
      </c>
      <c r="N79" s="97" t="s">
        <v>30</v>
      </c>
      <c r="O79" s="97" t="s">
        <v>30</v>
      </c>
      <c r="P79" s="97" t="s">
        <v>30</v>
      </c>
      <c r="Q79" s="109" t="s">
        <v>30</v>
      </c>
      <c r="R79" s="98" t="s">
        <v>30</v>
      </c>
      <c r="S79" s="97" t="s">
        <v>30</v>
      </c>
      <c r="T79" s="97" t="s">
        <v>30</v>
      </c>
      <c r="U79" s="97" t="s">
        <v>30</v>
      </c>
      <c r="V79" s="97" t="s">
        <v>30</v>
      </c>
      <c r="W79" s="97" t="s">
        <v>30</v>
      </c>
      <c r="X79" s="97" t="s">
        <v>30</v>
      </c>
      <c r="Y79" s="97" t="s">
        <v>30</v>
      </c>
      <c r="Z79" s="97" t="s">
        <v>30</v>
      </c>
      <c r="AA79" s="97" t="s">
        <v>30</v>
      </c>
      <c r="AB79" s="97" t="s">
        <v>30</v>
      </c>
      <c r="AC79" s="97" t="s">
        <v>30</v>
      </c>
    </row>
    <row r="80" spans="1:29" s="105" customFormat="1" ht="14.25" customHeight="1" x14ac:dyDescent="0.25">
      <c r="A80" s="293" t="s">
        <v>361</v>
      </c>
      <c r="B80" s="292" t="s">
        <v>362</v>
      </c>
      <c r="C80" s="112"/>
      <c r="D80" s="291" t="s">
        <v>10</v>
      </c>
      <c r="E80" s="100"/>
      <c r="F80" s="97" t="s">
        <v>30</v>
      </c>
      <c r="G80" s="97" t="s">
        <v>30</v>
      </c>
      <c r="H80" s="96" t="s">
        <v>30</v>
      </c>
      <c r="I80" s="97" t="s">
        <v>30</v>
      </c>
      <c r="J80" s="97" t="s">
        <v>30</v>
      </c>
      <c r="K80" s="97" t="s">
        <v>30</v>
      </c>
      <c r="L80" s="97" t="s">
        <v>30</v>
      </c>
      <c r="M80" s="97" t="s">
        <v>30</v>
      </c>
      <c r="N80" s="97" t="s">
        <v>30</v>
      </c>
      <c r="O80" s="97" t="s">
        <v>30</v>
      </c>
      <c r="P80" s="97" t="s">
        <v>30</v>
      </c>
      <c r="Q80" s="109" t="s">
        <v>30</v>
      </c>
      <c r="R80" s="98" t="s">
        <v>30</v>
      </c>
      <c r="S80" s="97" t="s">
        <v>30</v>
      </c>
      <c r="T80" s="97" t="s">
        <v>30</v>
      </c>
      <c r="U80" s="97" t="s">
        <v>30</v>
      </c>
      <c r="V80" s="97" t="s">
        <v>30</v>
      </c>
      <c r="W80" s="97" t="s">
        <v>30</v>
      </c>
      <c r="X80" s="97" t="s">
        <v>30</v>
      </c>
      <c r="Y80" s="97" t="s">
        <v>30</v>
      </c>
      <c r="Z80" s="97" t="s">
        <v>30</v>
      </c>
      <c r="AA80" s="97" t="s">
        <v>30</v>
      </c>
      <c r="AB80" s="97" t="s">
        <v>30</v>
      </c>
      <c r="AC80" s="97" t="s">
        <v>30</v>
      </c>
    </row>
    <row r="81" spans="1:29" s="105" customFormat="1" ht="14.25" customHeight="1" x14ac:dyDescent="0.25">
      <c r="A81" s="293" t="s">
        <v>363</v>
      </c>
      <c r="B81" s="292" t="s">
        <v>364</v>
      </c>
      <c r="C81" s="112"/>
      <c r="D81" s="291" t="s">
        <v>11</v>
      </c>
      <c r="E81" s="100"/>
      <c r="F81" s="97" t="s">
        <v>30</v>
      </c>
      <c r="G81" s="97" t="s">
        <v>30</v>
      </c>
      <c r="H81" s="96" t="s">
        <v>30</v>
      </c>
      <c r="I81" s="97" t="s">
        <v>30</v>
      </c>
      <c r="J81" s="97" t="s">
        <v>30</v>
      </c>
      <c r="K81" s="97" t="s">
        <v>30</v>
      </c>
      <c r="L81" s="97" t="s">
        <v>30</v>
      </c>
      <c r="M81" s="97" t="s">
        <v>30</v>
      </c>
      <c r="N81" s="97" t="s">
        <v>30</v>
      </c>
      <c r="O81" s="97" t="s">
        <v>30</v>
      </c>
      <c r="P81" s="97" t="s">
        <v>30</v>
      </c>
      <c r="Q81" s="109" t="s">
        <v>30</v>
      </c>
      <c r="R81" s="98" t="s">
        <v>30</v>
      </c>
      <c r="S81" s="97" t="s">
        <v>30</v>
      </c>
      <c r="T81" s="97" t="s">
        <v>30</v>
      </c>
      <c r="U81" s="97" t="s">
        <v>30</v>
      </c>
      <c r="V81" s="97" t="s">
        <v>30</v>
      </c>
      <c r="W81" s="97" t="s">
        <v>30</v>
      </c>
      <c r="X81" s="97" t="s">
        <v>30</v>
      </c>
      <c r="Y81" s="97" t="s">
        <v>30</v>
      </c>
      <c r="Z81" s="97" t="s">
        <v>30</v>
      </c>
      <c r="AA81" s="97" t="s">
        <v>30</v>
      </c>
      <c r="AB81" s="97" t="s">
        <v>30</v>
      </c>
      <c r="AC81" s="97" t="s">
        <v>30</v>
      </c>
    </row>
    <row r="82" spans="1:29" s="105" customFormat="1" ht="14.25" customHeight="1" x14ac:dyDescent="0.25">
      <c r="A82" s="293" t="s">
        <v>67</v>
      </c>
      <c r="B82" s="292" t="s">
        <v>98</v>
      </c>
      <c r="C82" s="112" t="s">
        <v>30</v>
      </c>
      <c r="D82" s="287" t="s">
        <v>235</v>
      </c>
      <c r="E82" s="95" t="s">
        <v>90</v>
      </c>
      <c r="F82" s="97" t="s">
        <v>538</v>
      </c>
      <c r="G82" s="97" t="s">
        <v>30</v>
      </c>
      <c r="H82" s="96" t="s">
        <v>30</v>
      </c>
      <c r="I82" s="97" t="s">
        <v>25</v>
      </c>
      <c r="J82" s="97" t="s">
        <v>30</v>
      </c>
      <c r="K82" s="97" t="s">
        <v>30</v>
      </c>
      <c r="L82" s="97" t="s">
        <v>30</v>
      </c>
      <c r="M82" s="97" t="s">
        <v>30</v>
      </c>
      <c r="N82" s="97" t="s">
        <v>30</v>
      </c>
      <c r="O82" s="97" t="s">
        <v>30</v>
      </c>
      <c r="P82" s="97" t="s">
        <v>30</v>
      </c>
      <c r="Q82" s="109" t="s">
        <v>30</v>
      </c>
      <c r="R82" s="98" t="s">
        <v>30</v>
      </c>
      <c r="S82" s="97" t="s">
        <v>25</v>
      </c>
      <c r="T82" s="97" t="s">
        <v>30</v>
      </c>
      <c r="U82" s="97" t="s">
        <v>30</v>
      </c>
      <c r="V82" s="97" t="s">
        <v>30</v>
      </c>
      <c r="W82" s="97" t="s">
        <v>30</v>
      </c>
      <c r="X82" s="97" t="s">
        <v>30</v>
      </c>
      <c r="Y82" s="97" t="s">
        <v>30</v>
      </c>
      <c r="Z82" s="97" t="s">
        <v>30</v>
      </c>
      <c r="AA82" s="97" t="s">
        <v>30</v>
      </c>
      <c r="AB82" s="97" t="s">
        <v>30</v>
      </c>
      <c r="AC82" s="97" t="s">
        <v>30</v>
      </c>
    </row>
    <row r="83" spans="1:29" s="105" customFormat="1" ht="14.25" customHeight="1" x14ac:dyDescent="0.25">
      <c r="A83" s="293" t="s">
        <v>99</v>
      </c>
      <c r="B83" s="292" t="s">
        <v>100</v>
      </c>
      <c r="C83" s="112" t="s">
        <v>30</v>
      </c>
      <c r="D83" s="287" t="s">
        <v>235</v>
      </c>
      <c r="E83" s="95" t="s">
        <v>90</v>
      </c>
      <c r="F83" s="97" t="s">
        <v>538</v>
      </c>
      <c r="G83" s="97" t="s">
        <v>30</v>
      </c>
      <c r="H83" s="96" t="s">
        <v>30</v>
      </c>
      <c r="I83" s="97" t="s">
        <v>25</v>
      </c>
      <c r="J83" s="97" t="s">
        <v>30</v>
      </c>
      <c r="K83" s="97" t="s">
        <v>30</v>
      </c>
      <c r="L83" s="97" t="s">
        <v>30</v>
      </c>
      <c r="M83" s="97" t="s">
        <v>30</v>
      </c>
      <c r="N83" s="97" t="s">
        <v>30</v>
      </c>
      <c r="O83" s="97" t="s">
        <v>30</v>
      </c>
      <c r="P83" s="97" t="s">
        <v>30</v>
      </c>
      <c r="Q83" s="109" t="s">
        <v>30</v>
      </c>
      <c r="R83" s="98" t="s">
        <v>30</v>
      </c>
      <c r="S83" s="97" t="s">
        <v>25</v>
      </c>
      <c r="T83" s="97" t="s">
        <v>30</v>
      </c>
      <c r="U83" s="97" t="s">
        <v>30</v>
      </c>
      <c r="V83" s="97" t="s">
        <v>30</v>
      </c>
      <c r="W83" s="97" t="s">
        <v>30</v>
      </c>
      <c r="X83" s="97" t="s">
        <v>30</v>
      </c>
      <c r="Y83" s="97" t="s">
        <v>30</v>
      </c>
      <c r="Z83" s="97" t="s">
        <v>30</v>
      </c>
      <c r="AA83" s="97" t="s">
        <v>30</v>
      </c>
      <c r="AB83" s="97" t="s">
        <v>30</v>
      </c>
      <c r="AC83" s="97" t="s">
        <v>30</v>
      </c>
    </row>
    <row r="84" spans="1:29" s="105" customFormat="1" ht="14.25" customHeight="1" x14ac:dyDescent="0.25">
      <c r="A84" s="295" t="s">
        <v>116</v>
      </c>
      <c r="B84" s="294" t="s">
        <v>117</v>
      </c>
      <c r="C84" s="112" t="s">
        <v>30</v>
      </c>
      <c r="D84" s="291" t="s">
        <v>10</v>
      </c>
      <c r="E84" s="95" t="s">
        <v>67</v>
      </c>
      <c r="F84" s="97" t="s">
        <v>30</v>
      </c>
      <c r="G84" s="97" t="s">
        <v>30</v>
      </c>
      <c r="H84" s="96" t="s">
        <v>30</v>
      </c>
      <c r="I84" s="97" t="s">
        <v>30</v>
      </c>
      <c r="J84" s="97" t="s">
        <v>30</v>
      </c>
      <c r="K84" s="97" t="s">
        <v>30</v>
      </c>
      <c r="L84" s="97" t="s">
        <v>30</v>
      </c>
      <c r="M84" s="97" t="s">
        <v>30</v>
      </c>
      <c r="N84" s="97" t="s">
        <v>30</v>
      </c>
      <c r="O84" s="97" t="s">
        <v>30</v>
      </c>
      <c r="P84" s="97" t="s">
        <v>30</v>
      </c>
      <c r="Q84" s="109" t="s">
        <v>30</v>
      </c>
      <c r="R84" s="98" t="s">
        <v>30</v>
      </c>
      <c r="S84" s="97" t="s">
        <v>30</v>
      </c>
      <c r="T84" s="97" t="s">
        <v>30</v>
      </c>
      <c r="U84" s="97" t="s">
        <v>30</v>
      </c>
      <c r="V84" s="97" t="s">
        <v>30</v>
      </c>
      <c r="W84" s="97" t="s">
        <v>30</v>
      </c>
      <c r="X84" s="97" t="s">
        <v>30</v>
      </c>
      <c r="Y84" s="97" t="s">
        <v>30</v>
      </c>
      <c r="Z84" s="97" t="s">
        <v>30</v>
      </c>
      <c r="AA84" s="97" t="s">
        <v>30</v>
      </c>
      <c r="AB84" s="97" t="s">
        <v>30</v>
      </c>
      <c r="AC84" s="97" t="s">
        <v>30</v>
      </c>
    </row>
    <row r="85" spans="1:29" s="105" customFormat="1" ht="14.25" customHeight="1" x14ac:dyDescent="0.25">
      <c r="A85" s="295" t="s">
        <v>125</v>
      </c>
      <c r="B85" s="294" t="s">
        <v>126</v>
      </c>
      <c r="C85" s="112" t="s">
        <v>30</v>
      </c>
      <c r="D85" s="291" t="s">
        <v>11</v>
      </c>
      <c r="E85" s="95" t="s">
        <v>67</v>
      </c>
      <c r="F85" s="97" t="s">
        <v>30</v>
      </c>
      <c r="G85" s="97" t="s">
        <v>30</v>
      </c>
      <c r="H85" s="96" t="s">
        <v>30</v>
      </c>
      <c r="I85" s="97" t="s">
        <v>30</v>
      </c>
      <c r="J85" s="97" t="s">
        <v>30</v>
      </c>
      <c r="K85" s="97" t="s">
        <v>30</v>
      </c>
      <c r="L85" s="97" t="s">
        <v>30</v>
      </c>
      <c r="M85" s="97" t="s">
        <v>30</v>
      </c>
      <c r="N85" s="97" t="s">
        <v>30</v>
      </c>
      <c r="O85" s="97" t="s">
        <v>30</v>
      </c>
      <c r="P85" s="97" t="s">
        <v>30</v>
      </c>
      <c r="Q85" s="109" t="s">
        <v>30</v>
      </c>
      <c r="R85" s="98" t="s">
        <v>30</v>
      </c>
      <c r="S85" s="97" t="s">
        <v>30</v>
      </c>
      <c r="T85" s="97" t="s">
        <v>30</v>
      </c>
      <c r="U85" s="97" t="s">
        <v>30</v>
      </c>
      <c r="V85" s="97" t="s">
        <v>30</v>
      </c>
      <c r="W85" s="97" t="s">
        <v>30</v>
      </c>
      <c r="X85" s="97" t="s">
        <v>30</v>
      </c>
      <c r="Y85" s="97" t="s">
        <v>30</v>
      </c>
      <c r="Z85" s="97" t="s">
        <v>30</v>
      </c>
      <c r="AA85" s="97" t="s">
        <v>30</v>
      </c>
      <c r="AB85" s="97" t="s">
        <v>30</v>
      </c>
      <c r="AC85" s="97" t="s">
        <v>30</v>
      </c>
    </row>
    <row r="86" spans="1:29" s="105" customFormat="1" ht="14.25" customHeight="1" x14ac:dyDescent="0.25">
      <c r="A86" s="293" t="s">
        <v>101</v>
      </c>
      <c r="B86" s="292" t="s">
        <v>102</v>
      </c>
      <c r="C86" s="112" t="s">
        <v>30</v>
      </c>
      <c r="D86" s="291" t="s">
        <v>10</v>
      </c>
      <c r="E86" s="95" t="s">
        <v>99</v>
      </c>
      <c r="F86" s="97" t="s">
        <v>30</v>
      </c>
      <c r="G86" s="97" t="s">
        <v>30</v>
      </c>
      <c r="H86" s="96" t="s">
        <v>30</v>
      </c>
      <c r="I86" s="97" t="s">
        <v>25</v>
      </c>
      <c r="J86" s="97" t="s">
        <v>30</v>
      </c>
      <c r="K86" s="97" t="s">
        <v>30</v>
      </c>
      <c r="L86" s="97" t="s">
        <v>30</v>
      </c>
      <c r="M86" s="97" t="s">
        <v>30</v>
      </c>
      <c r="N86" s="97" t="s">
        <v>30</v>
      </c>
      <c r="O86" s="97" t="s">
        <v>30</v>
      </c>
      <c r="P86" s="97" t="s">
        <v>30</v>
      </c>
      <c r="Q86" s="109" t="s">
        <v>30</v>
      </c>
      <c r="R86" s="98" t="s">
        <v>30</v>
      </c>
      <c r="S86" s="97" t="s">
        <v>30</v>
      </c>
      <c r="T86" s="97" t="s">
        <v>30</v>
      </c>
      <c r="U86" s="97" t="s">
        <v>30</v>
      </c>
      <c r="V86" s="97" t="s">
        <v>30</v>
      </c>
      <c r="W86" s="97" t="s">
        <v>30</v>
      </c>
      <c r="X86" s="97" t="s">
        <v>30</v>
      </c>
      <c r="Y86" s="97" t="s">
        <v>30</v>
      </c>
      <c r="Z86" s="97" t="s">
        <v>30</v>
      </c>
      <c r="AA86" s="97" t="s">
        <v>30</v>
      </c>
      <c r="AB86" s="97" t="s">
        <v>30</v>
      </c>
      <c r="AC86" s="97" t="s">
        <v>30</v>
      </c>
    </row>
    <row r="87" spans="1:29" s="105" customFormat="1" ht="14.25" customHeight="1" x14ac:dyDescent="0.25">
      <c r="A87" s="293" t="s">
        <v>103</v>
      </c>
      <c r="B87" s="292" t="s">
        <v>104</v>
      </c>
      <c r="C87" s="112" t="s">
        <v>30</v>
      </c>
      <c r="D87" s="291" t="s">
        <v>235</v>
      </c>
      <c r="E87" s="95" t="s">
        <v>67</v>
      </c>
      <c r="F87" s="97" t="s">
        <v>30</v>
      </c>
      <c r="G87" s="97" t="s">
        <v>30</v>
      </c>
      <c r="H87" s="96" t="s">
        <v>30</v>
      </c>
      <c r="I87" s="97" t="s">
        <v>25</v>
      </c>
      <c r="J87" s="97" t="s">
        <v>30</v>
      </c>
      <c r="K87" s="97" t="s">
        <v>30</v>
      </c>
      <c r="L87" s="97" t="s">
        <v>30</v>
      </c>
      <c r="M87" s="97" t="s">
        <v>30</v>
      </c>
      <c r="N87" s="97" t="s">
        <v>30</v>
      </c>
      <c r="O87" s="97" t="s">
        <v>30</v>
      </c>
      <c r="P87" s="97" t="s">
        <v>30</v>
      </c>
      <c r="Q87" s="109" t="s">
        <v>30</v>
      </c>
      <c r="R87" s="98" t="s">
        <v>30</v>
      </c>
      <c r="S87" s="97" t="s">
        <v>25</v>
      </c>
      <c r="T87" s="97" t="s">
        <v>30</v>
      </c>
      <c r="U87" s="97" t="s">
        <v>30</v>
      </c>
      <c r="V87" s="97" t="s">
        <v>30</v>
      </c>
      <c r="W87" s="97" t="s">
        <v>30</v>
      </c>
      <c r="X87" s="97" t="s">
        <v>30</v>
      </c>
      <c r="Y87" s="97" t="s">
        <v>30</v>
      </c>
      <c r="Z87" s="97" t="s">
        <v>30</v>
      </c>
      <c r="AA87" s="97" t="s">
        <v>30</v>
      </c>
      <c r="AB87" s="97" t="s">
        <v>30</v>
      </c>
      <c r="AC87" s="97" t="s">
        <v>30</v>
      </c>
    </row>
    <row r="88" spans="1:29" s="105" customFormat="1" ht="14.25" customHeight="1" x14ac:dyDescent="0.25">
      <c r="A88" s="293" t="s">
        <v>105</v>
      </c>
      <c r="B88" s="292" t="s">
        <v>365</v>
      </c>
      <c r="C88" s="112" t="s">
        <v>30</v>
      </c>
      <c r="D88" s="291" t="s">
        <v>11</v>
      </c>
      <c r="E88" s="100" t="s">
        <v>106</v>
      </c>
      <c r="F88" s="97" t="s">
        <v>30</v>
      </c>
      <c r="G88" s="97" t="s">
        <v>30</v>
      </c>
      <c r="H88" s="96" t="s">
        <v>30</v>
      </c>
      <c r="I88" s="97" t="s">
        <v>587</v>
      </c>
      <c r="J88" s="97" t="s">
        <v>30</v>
      </c>
      <c r="K88" s="97" t="s">
        <v>30</v>
      </c>
      <c r="L88" s="97" t="s">
        <v>30</v>
      </c>
      <c r="M88" s="97" t="s">
        <v>30</v>
      </c>
      <c r="N88" s="97" t="s">
        <v>30</v>
      </c>
      <c r="O88" s="97" t="s">
        <v>30</v>
      </c>
      <c r="P88" s="97" t="s">
        <v>30</v>
      </c>
      <c r="Q88" s="109" t="s">
        <v>30</v>
      </c>
      <c r="R88" s="98" t="s">
        <v>30</v>
      </c>
      <c r="S88" s="97" t="s">
        <v>590</v>
      </c>
      <c r="T88" s="97" t="s">
        <v>30</v>
      </c>
      <c r="U88" s="97" t="s">
        <v>30</v>
      </c>
      <c r="V88" s="97" t="s">
        <v>30</v>
      </c>
      <c r="W88" s="97" t="s">
        <v>30</v>
      </c>
      <c r="X88" s="97" t="s">
        <v>30</v>
      </c>
      <c r="Y88" s="97" t="s">
        <v>30</v>
      </c>
      <c r="Z88" s="97" t="s">
        <v>30</v>
      </c>
      <c r="AA88" s="97" t="s">
        <v>30</v>
      </c>
      <c r="AB88" s="97" t="s">
        <v>30</v>
      </c>
      <c r="AC88" s="97" t="s">
        <v>30</v>
      </c>
    </row>
    <row r="89" spans="1:29" s="105" customFormat="1" ht="14.25" customHeight="1" x14ac:dyDescent="0.25">
      <c r="A89" s="295" t="s">
        <v>107</v>
      </c>
      <c r="B89" s="294" t="s">
        <v>108</v>
      </c>
      <c r="C89" s="112" t="s">
        <v>30</v>
      </c>
      <c r="D89" s="291" t="s">
        <v>10</v>
      </c>
      <c r="E89" s="95" t="s">
        <v>109</v>
      </c>
      <c r="F89" s="97" t="s">
        <v>30</v>
      </c>
      <c r="G89" s="97" t="s">
        <v>30</v>
      </c>
      <c r="H89" s="96" t="s">
        <v>30</v>
      </c>
      <c r="I89" s="97" t="s">
        <v>30</v>
      </c>
      <c r="J89" s="97" t="s">
        <v>30</v>
      </c>
      <c r="K89" s="97" t="s">
        <v>30</v>
      </c>
      <c r="L89" s="97" t="s">
        <v>30</v>
      </c>
      <c r="M89" s="97" t="s">
        <v>30</v>
      </c>
      <c r="N89" s="97" t="s">
        <v>30</v>
      </c>
      <c r="O89" s="97" t="s">
        <v>30</v>
      </c>
      <c r="P89" s="97" t="s">
        <v>30</v>
      </c>
      <c r="Q89" s="109" t="s">
        <v>30</v>
      </c>
      <c r="R89" s="98" t="s">
        <v>30</v>
      </c>
      <c r="S89" s="97" t="s">
        <v>30</v>
      </c>
      <c r="T89" s="97" t="s">
        <v>30</v>
      </c>
      <c r="U89" s="97" t="s">
        <v>30</v>
      </c>
      <c r="V89" s="97" t="s">
        <v>30</v>
      </c>
      <c r="W89" s="97" t="s">
        <v>30</v>
      </c>
      <c r="X89" s="97" t="s">
        <v>30</v>
      </c>
      <c r="Y89" s="97" t="s">
        <v>30</v>
      </c>
      <c r="Z89" s="97" t="s">
        <v>30</v>
      </c>
      <c r="AA89" s="97" t="s">
        <v>30</v>
      </c>
      <c r="AB89" s="97" t="s">
        <v>30</v>
      </c>
      <c r="AC89" s="97" t="s">
        <v>30</v>
      </c>
    </row>
    <row r="90" spans="1:29" s="105" customFormat="1" ht="14.25" customHeight="1" x14ac:dyDescent="0.25">
      <c r="A90" s="293" t="s">
        <v>114</v>
      </c>
      <c r="B90" s="292" t="s">
        <v>115</v>
      </c>
      <c r="C90" s="112" t="s">
        <v>30</v>
      </c>
      <c r="D90" s="291" t="s">
        <v>235</v>
      </c>
      <c r="E90" s="100" t="s">
        <v>103</v>
      </c>
      <c r="F90" s="97" t="s">
        <v>30</v>
      </c>
      <c r="G90" s="97" t="s">
        <v>30</v>
      </c>
      <c r="H90" s="96" t="s">
        <v>30</v>
      </c>
      <c r="I90" s="97" t="s">
        <v>25</v>
      </c>
      <c r="J90" s="97" t="s">
        <v>30</v>
      </c>
      <c r="K90" s="97" t="s">
        <v>30</v>
      </c>
      <c r="L90" s="97" t="s">
        <v>30</v>
      </c>
      <c r="M90" s="97" t="s">
        <v>30</v>
      </c>
      <c r="N90" s="97" t="s">
        <v>30</v>
      </c>
      <c r="O90" s="97" t="s">
        <v>30</v>
      </c>
      <c r="P90" s="97" t="s">
        <v>30</v>
      </c>
      <c r="Q90" s="109" t="s">
        <v>30</v>
      </c>
      <c r="R90" s="98" t="s">
        <v>30</v>
      </c>
      <c r="S90" s="97" t="s">
        <v>40</v>
      </c>
      <c r="T90" s="97" t="s">
        <v>30</v>
      </c>
      <c r="U90" s="97" t="s">
        <v>30</v>
      </c>
      <c r="V90" s="97" t="s">
        <v>30</v>
      </c>
      <c r="W90" s="97" t="s">
        <v>30</v>
      </c>
      <c r="X90" s="97" t="s">
        <v>30</v>
      </c>
      <c r="Y90" s="97" t="s">
        <v>30</v>
      </c>
      <c r="Z90" s="97" t="s">
        <v>30</v>
      </c>
      <c r="AA90" s="97" t="s">
        <v>30</v>
      </c>
      <c r="AB90" s="97" t="s">
        <v>30</v>
      </c>
      <c r="AC90" s="97" t="s">
        <v>30</v>
      </c>
    </row>
    <row r="91" spans="1:29" s="105" customFormat="1" ht="28.5" customHeight="1" x14ac:dyDescent="0.25">
      <c r="A91" s="293" t="s">
        <v>305</v>
      </c>
      <c r="B91" s="292" t="s">
        <v>306</v>
      </c>
      <c r="C91" s="112"/>
      <c r="D91" s="291" t="s">
        <v>11</v>
      </c>
      <c r="E91" s="100"/>
      <c r="F91" s="97" t="s">
        <v>30</v>
      </c>
      <c r="G91" s="97" t="s">
        <v>30</v>
      </c>
      <c r="H91" s="96" t="s">
        <v>30</v>
      </c>
      <c r="I91" s="97" t="s">
        <v>30</v>
      </c>
      <c r="J91" s="97" t="s">
        <v>30</v>
      </c>
      <c r="K91" s="97" t="s">
        <v>30</v>
      </c>
      <c r="L91" s="97" t="s">
        <v>30</v>
      </c>
      <c r="M91" s="97" t="s">
        <v>30</v>
      </c>
      <c r="N91" s="97" t="s">
        <v>30</v>
      </c>
      <c r="O91" s="97" t="s">
        <v>30</v>
      </c>
      <c r="P91" s="97" t="s">
        <v>30</v>
      </c>
      <c r="Q91" s="109" t="s">
        <v>30</v>
      </c>
      <c r="R91" s="98" t="s">
        <v>30</v>
      </c>
      <c r="S91" s="97" t="s">
        <v>30</v>
      </c>
      <c r="T91" s="97" t="s">
        <v>30</v>
      </c>
      <c r="U91" s="97" t="s">
        <v>30</v>
      </c>
      <c r="V91" s="97" t="s">
        <v>30</v>
      </c>
      <c r="W91" s="97" t="s">
        <v>30</v>
      </c>
      <c r="X91" s="97" t="s">
        <v>30</v>
      </c>
      <c r="Y91" s="97" t="s">
        <v>30</v>
      </c>
      <c r="Z91" s="97" t="s">
        <v>30</v>
      </c>
      <c r="AA91" s="97" t="s">
        <v>30</v>
      </c>
      <c r="AB91" s="97" t="s">
        <v>30</v>
      </c>
      <c r="AC91" s="97" t="s">
        <v>40</v>
      </c>
    </row>
    <row r="92" spans="1:29" s="105" customFormat="1" ht="14.25" customHeight="1" x14ac:dyDescent="0.25">
      <c r="A92" s="293" t="s">
        <v>307</v>
      </c>
      <c r="B92" s="292" t="s">
        <v>308</v>
      </c>
      <c r="C92" s="112"/>
      <c r="D92" s="291" t="s">
        <v>11</v>
      </c>
      <c r="E92" s="100"/>
      <c r="F92" s="97" t="s">
        <v>30</v>
      </c>
      <c r="G92" s="97" t="s">
        <v>30</v>
      </c>
      <c r="H92" s="96" t="s">
        <v>30</v>
      </c>
      <c r="I92" s="97" t="s">
        <v>30</v>
      </c>
      <c r="J92" s="97" t="s">
        <v>30</v>
      </c>
      <c r="K92" s="97" t="s">
        <v>30</v>
      </c>
      <c r="L92" s="97" t="s">
        <v>30</v>
      </c>
      <c r="M92" s="97" t="s">
        <v>30</v>
      </c>
      <c r="N92" s="97" t="s">
        <v>30</v>
      </c>
      <c r="O92" s="97" t="s">
        <v>30</v>
      </c>
      <c r="P92" s="97" t="s">
        <v>30</v>
      </c>
      <c r="Q92" s="109" t="s">
        <v>30</v>
      </c>
      <c r="R92" s="98" t="s">
        <v>30</v>
      </c>
      <c r="S92" s="97" t="s">
        <v>30</v>
      </c>
      <c r="T92" s="97" t="s">
        <v>30</v>
      </c>
      <c r="U92" s="97" t="s">
        <v>30</v>
      </c>
      <c r="V92" s="97" t="s">
        <v>30</v>
      </c>
      <c r="W92" s="97" t="s">
        <v>30</v>
      </c>
      <c r="X92" s="97" t="s">
        <v>30</v>
      </c>
      <c r="Y92" s="97" t="s">
        <v>30</v>
      </c>
      <c r="Z92" s="97" t="s">
        <v>30</v>
      </c>
      <c r="AA92" s="97" t="s">
        <v>30</v>
      </c>
      <c r="AB92" s="97" t="s">
        <v>30</v>
      </c>
      <c r="AC92" s="97" t="s">
        <v>40</v>
      </c>
    </row>
    <row r="93" spans="1:29" s="105" customFormat="1" ht="14.25" customHeight="1" x14ac:dyDescent="0.25">
      <c r="A93" s="293" t="s">
        <v>529</v>
      </c>
      <c r="B93" s="292" t="s">
        <v>530</v>
      </c>
      <c r="C93" s="112"/>
      <c r="D93" s="291" t="s">
        <v>235</v>
      </c>
      <c r="E93" s="100"/>
      <c r="F93" s="97" t="s">
        <v>30</v>
      </c>
      <c r="G93" s="97" t="s">
        <v>30</v>
      </c>
      <c r="H93" s="96" t="s">
        <v>30</v>
      </c>
      <c r="I93" s="97" t="s">
        <v>30</v>
      </c>
      <c r="J93" s="97" t="s">
        <v>30</v>
      </c>
      <c r="K93" s="97" t="s">
        <v>30</v>
      </c>
      <c r="L93" s="97" t="s">
        <v>30</v>
      </c>
      <c r="M93" s="97" t="s">
        <v>30</v>
      </c>
      <c r="N93" s="97" t="s">
        <v>30</v>
      </c>
      <c r="O93" s="97" t="s">
        <v>30</v>
      </c>
      <c r="P93" s="97" t="s">
        <v>30</v>
      </c>
      <c r="Q93" s="109" t="s">
        <v>30</v>
      </c>
      <c r="R93" s="98" t="s">
        <v>30</v>
      </c>
      <c r="S93" s="97" t="s">
        <v>30</v>
      </c>
      <c r="T93" s="97" t="s">
        <v>30</v>
      </c>
      <c r="U93" s="97" t="s">
        <v>30</v>
      </c>
      <c r="V93" s="97" t="s">
        <v>30</v>
      </c>
      <c r="W93" s="97" t="s">
        <v>30</v>
      </c>
      <c r="X93" s="97" t="s">
        <v>30</v>
      </c>
      <c r="Y93" s="97" t="s">
        <v>30</v>
      </c>
      <c r="Z93" s="97" t="s">
        <v>30</v>
      </c>
      <c r="AA93" s="97" t="s">
        <v>30</v>
      </c>
      <c r="AB93" s="97" t="s">
        <v>30</v>
      </c>
      <c r="AC93" s="97" t="s">
        <v>30</v>
      </c>
    </row>
    <row r="94" spans="1:29" s="105" customFormat="1" ht="14.25" customHeight="1" x14ac:dyDescent="0.25">
      <c r="A94" s="293" t="s">
        <v>366</v>
      </c>
      <c r="B94" s="292" t="s">
        <v>367</v>
      </c>
      <c r="C94" s="112"/>
      <c r="D94" s="291" t="s">
        <v>235</v>
      </c>
      <c r="E94" s="100"/>
      <c r="F94" s="97" t="s">
        <v>30</v>
      </c>
      <c r="G94" s="97" t="s">
        <v>30</v>
      </c>
      <c r="H94" s="96" t="s">
        <v>30</v>
      </c>
      <c r="I94" s="97" t="s">
        <v>30</v>
      </c>
      <c r="J94" s="97" t="s">
        <v>30</v>
      </c>
      <c r="K94" s="97" t="s">
        <v>25</v>
      </c>
      <c r="L94" s="97" t="s">
        <v>30</v>
      </c>
      <c r="M94" s="97" t="s">
        <v>25</v>
      </c>
      <c r="N94" s="97" t="s">
        <v>30</v>
      </c>
      <c r="O94" s="97" t="s">
        <v>30</v>
      </c>
      <c r="P94" s="97" t="s">
        <v>30</v>
      </c>
      <c r="Q94" s="109" t="s">
        <v>30</v>
      </c>
      <c r="R94" s="98" t="s">
        <v>30</v>
      </c>
      <c r="S94" s="97" t="s">
        <v>30</v>
      </c>
      <c r="T94" s="97" t="s">
        <v>30</v>
      </c>
      <c r="U94" s="97" t="s">
        <v>30</v>
      </c>
      <c r="V94" s="97" t="s">
        <v>25</v>
      </c>
      <c r="W94" s="97" t="s">
        <v>30</v>
      </c>
      <c r="X94" s="97" t="s">
        <v>25</v>
      </c>
      <c r="Y94" s="97" t="s">
        <v>30</v>
      </c>
      <c r="Z94" s="97" t="s">
        <v>30</v>
      </c>
      <c r="AA94" s="97" t="s">
        <v>30</v>
      </c>
      <c r="AB94" s="97" t="s">
        <v>30</v>
      </c>
      <c r="AC94" s="97" t="s">
        <v>30</v>
      </c>
    </row>
    <row r="95" spans="1:29" s="105" customFormat="1" ht="14.25" customHeight="1" x14ac:dyDescent="0.25">
      <c r="A95" s="293" t="s">
        <v>368</v>
      </c>
      <c r="B95" s="292" t="s">
        <v>289</v>
      </c>
      <c r="C95" s="112"/>
      <c r="D95" s="291" t="s">
        <v>11</v>
      </c>
      <c r="E95" s="100"/>
      <c r="F95" s="97" t="s">
        <v>30</v>
      </c>
      <c r="G95" s="97" t="s">
        <v>30</v>
      </c>
      <c r="H95" s="96" t="s">
        <v>30</v>
      </c>
      <c r="I95" s="97" t="s">
        <v>30</v>
      </c>
      <c r="J95" s="97" t="s">
        <v>30</v>
      </c>
      <c r="K95" s="97" t="s">
        <v>25</v>
      </c>
      <c r="L95" s="97" t="s">
        <v>30</v>
      </c>
      <c r="M95" s="97" t="s">
        <v>30</v>
      </c>
      <c r="N95" s="97" t="s">
        <v>30</v>
      </c>
      <c r="O95" s="97" t="s">
        <v>30</v>
      </c>
      <c r="P95" s="97" t="s">
        <v>30</v>
      </c>
      <c r="Q95" s="109" t="s">
        <v>30</v>
      </c>
      <c r="R95" s="98" t="s">
        <v>30</v>
      </c>
      <c r="S95" s="97" t="s">
        <v>30</v>
      </c>
      <c r="T95" s="97" t="s">
        <v>30</v>
      </c>
      <c r="U95" s="97" t="s">
        <v>30</v>
      </c>
      <c r="V95" s="97" t="s">
        <v>40</v>
      </c>
      <c r="W95" s="97" t="s">
        <v>30</v>
      </c>
      <c r="X95" s="97" t="s">
        <v>30</v>
      </c>
      <c r="Y95" s="97" t="s">
        <v>30</v>
      </c>
      <c r="Z95" s="97" t="s">
        <v>30</v>
      </c>
      <c r="AA95" s="97" t="s">
        <v>30</v>
      </c>
      <c r="AB95" s="97" t="s">
        <v>30</v>
      </c>
      <c r="AC95" s="97" t="s">
        <v>30</v>
      </c>
    </row>
    <row r="96" spans="1:29" s="105" customFormat="1" ht="14.25" customHeight="1" x14ac:dyDescent="0.25">
      <c r="A96" s="293" t="s">
        <v>369</v>
      </c>
      <c r="B96" s="292" t="s">
        <v>370</v>
      </c>
      <c r="C96" s="112"/>
      <c r="D96" s="291" t="s">
        <v>11</v>
      </c>
      <c r="E96" s="100"/>
      <c r="F96" s="97" t="s">
        <v>30</v>
      </c>
      <c r="G96" s="97" t="s">
        <v>30</v>
      </c>
      <c r="H96" s="96" t="s">
        <v>30</v>
      </c>
      <c r="I96" s="97" t="s">
        <v>30</v>
      </c>
      <c r="J96" s="97" t="s">
        <v>30</v>
      </c>
      <c r="K96" s="97" t="s">
        <v>30</v>
      </c>
      <c r="L96" s="97" t="s">
        <v>30</v>
      </c>
      <c r="M96" s="97" t="s">
        <v>30</v>
      </c>
      <c r="N96" s="97" t="s">
        <v>30</v>
      </c>
      <c r="O96" s="97" t="s">
        <v>30</v>
      </c>
      <c r="P96" s="97" t="s">
        <v>30</v>
      </c>
      <c r="Q96" s="109" t="s">
        <v>30</v>
      </c>
      <c r="R96" s="98" t="s">
        <v>30</v>
      </c>
      <c r="S96" s="97" t="s">
        <v>30</v>
      </c>
      <c r="T96" s="97" t="s">
        <v>30</v>
      </c>
      <c r="U96" s="97" t="s">
        <v>30</v>
      </c>
      <c r="V96" s="97" t="s">
        <v>30</v>
      </c>
      <c r="W96" s="97" t="s">
        <v>30</v>
      </c>
      <c r="X96" s="97" t="s">
        <v>30</v>
      </c>
      <c r="Y96" s="97" t="s">
        <v>30</v>
      </c>
      <c r="Z96" s="97" t="s">
        <v>30</v>
      </c>
      <c r="AA96" s="97" t="s">
        <v>30</v>
      </c>
      <c r="AB96" s="97" t="s">
        <v>30</v>
      </c>
      <c r="AC96" s="97" t="s">
        <v>30</v>
      </c>
    </row>
    <row r="97" spans="1:29" s="105" customFormat="1" ht="14.25" customHeight="1" x14ac:dyDescent="0.25">
      <c r="A97" s="293" t="s">
        <v>371</v>
      </c>
      <c r="B97" s="292" t="s">
        <v>372</v>
      </c>
      <c r="C97" s="112"/>
      <c r="D97" s="291" t="s">
        <v>235</v>
      </c>
      <c r="E97" s="100"/>
      <c r="F97" s="97" t="s">
        <v>30</v>
      </c>
      <c r="G97" s="97" t="s">
        <v>30</v>
      </c>
      <c r="H97" s="96" t="s">
        <v>30</v>
      </c>
      <c r="I97" s="97" t="s">
        <v>30</v>
      </c>
      <c r="J97" s="97" t="s">
        <v>30</v>
      </c>
      <c r="K97" s="97" t="s">
        <v>30</v>
      </c>
      <c r="L97" s="97" t="s">
        <v>30</v>
      </c>
      <c r="M97" s="97" t="s">
        <v>30</v>
      </c>
      <c r="N97" s="97" t="s">
        <v>30</v>
      </c>
      <c r="O97" s="97" t="s">
        <v>30</v>
      </c>
      <c r="P97" s="97" t="s">
        <v>30</v>
      </c>
      <c r="Q97" s="109" t="s">
        <v>30</v>
      </c>
      <c r="R97" s="98" t="s">
        <v>30</v>
      </c>
      <c r="S97" s="97" t="s">
        <v>30</v>
      </c>
      <c r="T97" s="97" t="s">
        <v>30</v>
      </c>
      <c r="U97" s="97" t="s">
        <v>30</v>
      </c>
      <c r="V97" s="97" t="s">
        <v>30</v>
      </c>
      <c r="W97" s="97" t="s">
        <v>30</v>
      </c>
      <c r="X97" s="97" t="s">
        <v>30</v>
      </c>
      <c r="Y97" s="97" t="s">
        <v>30</v>
      </c>
      <c r="Z97" s="97" t="s">
        <v>30</v>
      </c>
      <c r="AA97" s="97" t="s">
        <v>30</v>
      </c>
      <c r="AB97" s="97" t="s">
        <v>30</v>
      </c>
      <c r="AC97" s="97" t="s">
        <v>30</v>
      </c>
    </row>
    <row r="98" spans="1:29" s="105" customFormat="1" ht="28.5" customHeight="1" x14ac:dyDescent="0.25">
      <c r="A98" s="295" t="s">
        <v>253</v>
      </c>
      <c r="B98" s="294" t="s">
        <v>266</v>
      </c>
      <c r="C98" s="113"/>
      <c r="D98" s="291" t="s">
        <v>235</v>
      </c>
      <c r="E98" s="95"/>
      <c r="F98" s="97" t="s">
        <v>30</v>
      </c>
      <c r="G98" s="97" t="s">
        <v>30</v>
      </c>
      <c r="H98" s="96" t="s">
        <v>30</v>
      </c>
      <c r="I98" s="97" t="s">
        <v>30</v>
      </c>
      <c r="J98" s="97" t="s">
        <v>30</v>
      </c>
      <c r="K98" s="97" t="s">
        <v>30</v>
      </c>
      <c r="L98" s="97" t="s">
        <v>30</v>
      </c>
      <c r="M98" s="97" t="s">
        <v>30</v>
      </c>
      <c r="N98" s="97" t="s">
        <v>30</v>
      </c>
      <c r="O98" s="97" t="s">
        <v>30</v>
      </c>
      <c r="P98" s="97" t="s">
        <v>30</v>
      </c>
      <c r="Q98" s="109" t="s">
        <v>30</v>
      </c>
      <c r="R98" s="98" t="s">
        <v>30</v>
      </c>
      <c r="S98" s="97" t="s">
        <v>30</v>
      </c>
      <c r="T98" s="97" t="s">
        <v>30</v>
      </c>
      <c r="U98" s="97" t="s">
        <v>30</v>
      </c>
      <c r="V98" s="97" t="s">
        <v>30</v>
      </c>
      <c r="W98" s="97" t="s">
        <v>30</v>
      </c>
      <c r="X98" s="97" t="s">
        <v>30</v>
      </c>
      <c r="Y98" s="97" t="s">
        <v>30</v>
      </c>
      <c r="Z98" s="97" t="s">
        <v>30</v>
      </c>
      <c r="AA98" s="97" t="s">
        <v>30</v>
      </c>
      <c r="AB98" s="97" t="s">
        <v>30</v>
      </c>
      <c r="AC98" s="97" t="s">
        <v>30</v>
      </c>
    </row>
    <row r="99" spans="1:29" s="105" customFormat="1" ht="14.25" customHeight="1" x14ac:dyDescent="0.25">
      <c r="A99" s="293" t="s">
        <v>127</v>
      </c>
      <c r="B99" s="292" t="s">
        <v>128</v>
      </c>
      <c r="C99" s="112" t="s">
        <v>129</v>
      </c>
      <c r="D99" s="287" t="s">
        <v>248</v>
      </c>
      <c r="E99" s="95" t="s">
        <v>90</v>
      </c>
      <c r="F99" s="97" t="s">
        <v>25</v>
      </c>
      <c r="G99" s="97" t="s">
        <v>30</v>
      </c>
      <c r="H99" s="96" t="s">
        <v>30</v>
      </c>
      <c r="I99" s="97" t="s">
        <v>30</v>
      </c>
      <c r="J99" s="97" t="s">
        <v>30</v>
      </c>
      <c r="K99" s="97" t="s">
        <v>25</v>
      </c>
      <c r="L99" s="97" t="s">
        <v>30</v>
      </c>
      <c r="M99" s="97" t="s">
        <v>25</v>
      </c>
      <c r="N99" s="97" t="s">
        <v>30</v>
      </c>
      <c r="O99" s="97" t="s">
        <v>30</v>
      </c>
      <c r="P99" s="97" t="s">
        <v>30</v>
      </c>
      <c r="Q99" s="109" t="s">
        <v>30</v>
      </c>
      <c r="R99" s="98" t="s">
        <v>30</v>
      </c>
      <c r="S99" s="97" t="s">
        <v>30</v>
      </c>
      <c r="T99" s="97" t="s">
        <v>30</v>
      </c>
      <c r="U99" s="97" t="s">
        <v>30</v>
      </c>
      <c r="V99" s="97" t="s">
        <v>30</v>
      </c>
      <c r="W99" s="97" t="s">
        <v>30</v>
      </c>
      <c r="X99" s="97" t="s">
        <v>30</v>
      </c>
      <c r="Y99" s="97" t="s">
        <v>30</v>
      </c>
      <c r="Z99" s="97" t="s">
        <v>30</v>
      </c>
      <c r="AA99" s="97" t="s">
        <v>30</v>
      </c>
      <c r="AB99" s="97" t="s">
        <v>30</v>
      </c>
      <c r="AC99" s="97" t="s">
        <v>30</v>
      </c>
    </row>
    <row r="100" spans="1:29" s="105" customFormat="1" ht="28.5" customHeight="1" x14ac:dyDescent="0.25">
      <c r="A100" s="295" t="s">
        <v>261</v>
      </c>
      <c r="B100" s="294" t="s">
        <v>274</v>
      </c>
      <c r="C100" s="113"/>
      <c r="D100" s="291" t="s">
        <v>235</v>
      </c>
      <c r="E100" s="95"/>
      <c r="F100" s="97" t="s">
        <v>30</v>
      </c>
      <c r="G100" s="97" t="s">
        <v>30</v>
      </c>
      <c r="H100" s="96" t="s">
        <v>30</v>
      </c>
      <c r="I100" s="97" t="s">
        <v>30</v>
      </c>
      <c r="J100" s="97" t="s">
        <v>30</v>
      </c>
      <c r="K100" s="97" t="s">
        <v>30</v>
      </c>
      <c r="L100" s="97" t="s">
        <v>30</v>
      </c>
      <c r="M100" s="97" t="s">
        <v>30</v>
      </c>
      <c r="N100" s="97" t="s">
        <v>30</v>
      </c>
      <c r="O100" s="97" t="s">
        <v>30</v>
      </c>
      <c r="P100" s="97" t="s">
        <v>30</v>
      </c>
      <c r="Q100" s="109" t="s">
        <v>30</v>
      </c>
      <c r="R100" s="98" t="s">
        <v>30</v>
      </c>
      <c r="S100" s="97" t="s">
        <v>30</v>
      </c>
      <c r="T100" s="97" t="s">
        <v>30</v>
      </c>
      <c r="U100" s="97" t="s">
        <v>30</v>
      </c>
      <c r="V100" s="97" t="s">
        <v>30</v>
      </c>
      <c r="W100" s="97" t="s">
        <v>30</v>
      </c>
      <c r="X100" s="97" t="s">
        <v>30</v>
      </c>
      <c r="Y100" s="97" t="s">
        <v>30</v>
      </c>
      <c r="Z100" s="97" t="s">
        <v>30</v>
      </c>
      <c r="AA100" s="97" t="s">
        <v>30</v>
      </c>
      <c r="AB100" s="97" t="s">
        <v>30</v>
      </c>
      <c r="AC100" s="97" t="s">
        <v>30</v>
      </c>
    </row>
    <row r="101" spans="1:29" s="105" customFormat="1" ht="28.5" customHeight="1" x14ac:dyDescent="0.25">
      <c r="A101" s="295" t="s">
        <v>254</v>
      </c>
      <c r="B101" s="294" t="s">
        <v>267</v>
      </c>
      <c r="C101" s="113"/>
      <c r="D101" s="291" t="s">
        <v>235</v>
      </c>
      <c r="E101" s="95"/>
      <c r="F101" s="97" t="s">
        <v>30</v>
      </c>
      <c r="G101" s="97" t="s">
        <v>30</v>
      </c>
      <c r="H101" s="96" t="s">
        <v>30</v>
      </c>
      <c r="I101" s="97" t="s">
        <v>30</v>
      </c>
      <c r="J101" s="97" t="s">
        <v>30</v>
      </c>
      <c r="K101" s="97" t="s">
        <v>30</v>
      </c>
      <c r="L101" s="97" t="s">
        <v>30</v>
      </c>
      <c r="M101" s="97" t="s">
        <v>30</v>
      </c>
      <c r="N101" s="97" t="s">
        <v>30</v>
      </c>
      <c r="O101" s="97" t="s">
        <v>30</v>
      </c>
      <c r="P101" s="97" t="s">
        <v>30</v>
      </c>
      <c r="Q101" s="109" t="s">
        <v>30</v>
      </c>
      <c r="R101" s="98" t="s">
        <v>30</v>
      </c>
      <c r="S101" s="97" t="s">
        <v>30</v>
      </c>
      <c r="T101" s="97" t="s">
        <v>30</v>
      </c>
      <c r="U101" s="97" t="s">
        <v>30</v>
      </c>
      <c r="V101" s="97" t="s">
        <v>30</v>
      </c>
      <c r="W101" s="97" t="s">
        <v>30</v>
      </c>
      <c r="X101" s="97" t="s">
        <v>30</v>
      </c>
      <c r="Y101" s="97" t="s">
        <v>30</v>
      </c>
      <c r="Z101" s="97" t="s">
        <v>30</v>
      </c>
      <c r="AA101" s="97" t="s">
        <v>30</v>
      </c>
      <c r="AB101" s="97" t="s">
        <v>30</v>
      </c>
      <c r="AC101" s="97" t="s">
        <v>30</v>
      </c>
    </row>
    <row r="102" spans="1:29" s="105" customFormat="1" ht="14.25" customHeight="1" x14ac:dyDescent="0.25">
      <c r="A102" s="293" t="s">
        <v>130</v>
      </c>
      <c r="B102" s="292" t="s">
        <v>373</v>
      </c>
      <c r="C102" s="112" t="s">
        <v>131</v>
      </c>
      <c r="D102" s="291" t="s">
        <v>235</v>
      </c>
      <c r="E102" s="95" t="s">
        <v>132</v>
      </c>
      <c r="F102" s="97" t="s">
        <v>30</v>
      </c>
      <c r="G102" s="97" t="s">
        <v>30</v>
      </c>
      <c r="H102" s="96" t="s">
        <v>30</v>
      </c>
      <c r="I102" s="97" t="s">
        <v>30</v>
      </c>
      <c r="J102" s="97" t="s">
        <v>30</v>
      </c>
      <c r="K102" s="97" t="s">
        <v>25</v>
      </c>
      <c r="L102" s="97" t="s">
        <v>30</v>
      </c>
      <c r="M102" s="97" t="s">
        <v>30</v>
      </c>
      <c r="N102" s="97" t="s">
        <v>25</v>
      </c>
      <c r="O102" s="97" t="s">
        <v>30</v>
      </c>
      <c r="P102" s="97" t="s">
        <v>30</v>
      </c>
      <c r="Q102" s="109" t="s">
        <v>30</v>
      </c>
      <c r="R102" s="98" t="s">
        <v>30</v>
      </c>
      <c r="S102" s="97" t="s">
        <v>30</v>
      </c>
      <c r="T102" s="97" t="s">
        <v>30</v>
      </c>
      <c r="U102" s="97" t="s">
        <v>30</v>
      </c>
      <c r="V102" s="97" t="s">
        <v>25</v>
      </c>
      <c r="W102" s="97" t="s">
        <v>30</v>
      </c>
      <c r="X102" s="97" t="s">
        <v>30</v>
      </c>
      <c r="Y102" s="97" t="s">
        <v>30</v>
      </c>
      <c r="Z102" s="97" t="s">
        <v>30</v>
      </c>
      <c r="AA102" s="97" t="s">
        <v>30</v>
      </c>
      <c r="AB102" s="97" t="s">
        <v>30</v>
      </c>
      <c r="AC102" s="97" t="s">
        <v>30</v>
      </c>
    </row>
    <row r="103" spans="1:29" s="105" customFormat="1" ht="15" customHeight="1" x14ac:dyDescent="0.25">
      <c r="A103" s="295" t="s">
        <v>262</v>
      </c>
      <c r="B103" s="294" t="s">
        <v>275</v>
      </c>
      <c r="C103" s="113"/>
      <c r="D103" s="291" t="s">
        <v>235</v>
      </c>
      <c r="E103" s="95"/>
      <c r="F103" s="97" t="s">
        <v>30</v>
      </c>
      <c r="G103" s="97" t="s">
        <v>30</v>
      </c>
      <c r="H103" s="96" t="s">
        <v>30</v>
      </c>
      <c r="I103" s="97" t="s">
        <v>30</v>
      </c>
      <c r="J103" s="97" t="s">
        <v>30</v>
      </c>
      <c r="K103" s="97" t="s">
        <v>30</v>
      </c>
      <c r="L103" s="97" t="s">
        <v>30</v>
      </c>
      <c r="M103" s="97" t="s">
        <v>30</v>
      </c>
      <c r="N103" s="97" t="s">
        <v>30</v>
      </c>
      <c r="O103" s="97" t="s">
        <v>30</v>
      </c>
      <c r="P103" s="97" t="s">
        <v>30</v>
      </c>
      <c r="Q103" s="109" t="s">
        <v>30</v>
      </c>
      <c r="R103" s="98" t="s">
        <v>30</v>
      </c>
      <c r="S103" s="97" t="s">
        <v>30</v>
      </c>
      <c r="T103" s="97" t="s">
        <v>30</v>
      </c>
      <c r="U103" s="97" t="s">
        <v>30</v>
      </c>
      <c r="V103" s="97" t="s">
        <v>30</v>
      </c>
      <c r="W103" s="97" t="s">
        <v>30</v>
      </c>
      <c r="X103" s="97" t="s">
        <v>30</v>
      </c>
      <c r="Y103" s="97" t="s">
        <v>30</v>
      </c>
      <c r="Z103" s="97" t="s">
        <v>30</v>
      </c>
      <c r="AA103" s="97" t="s">
        <v>30</v>
      </c>
      <c r="AB103" s="97" t="s">
        <v>30</v>
      </c>
      <c r="AC103" s="97" t="s">
        <v>30</v>
      </c>
    </row>
    <row r="104" spans="1:29" s="105" customFormat="1" ht="28.5" customHeight="1" x14ac:dyDescent="0.25">
      <c r="A104" s="295" t="s">
        <v>263</v>
      </c>
      <c r="B104" s="294" t="s">
        <v>276</v>
      </c>
      <c r="C104" s="113"/>
      <c r="D104" s="291" t="s">
        <v>235</v>
      </c>
      <c r="E104" s="95"/>
      <c r="F104" s="97" t="s">
        <v>30</v>
      </c>
      <c r="G104" s="97" t="s">
        <v>30</v>
      </c>
      <c r="H104" s="96" t="s">
        <v>30</v>
      </c>
      <c r="I104" s="97" t="s">
        <v>30</v>
      </c>
      <c r="J104" s="97" t="s">
        <v>30</v>
      </c>
      <c r="K104" s="97" t="s">
        <v>30</v>
      </c>
      <c r="L104" s="97" t="s">
        <v>30</v>
      </c>
      <c r="M104" s="97" t="s">
        <v>30</v>
      </c>
      <c r="N104" s="97" t="s">
        <v>30</v>
      </c>
      <c r="O104" s="97" t="s">
        <v>30</v>
      </c>
      <c r="P104" s="97" t="s">
        <v>30</v>
      </c>
      <c r="Q104" s="109" t="s">
        <v>30</v>
      </c>
      <c r="R104" s="98" t="s">
        <v>30</v>
      </c>
      <c r="S104" s="97" t="s">
        <v>30</v>
      </c>
      <c r="T104" s="97" t="s">
        <v>30</v>
      </c>
      <c r="U104" s="97" t="s">
        <v>30</v>
      </c>
      <c r="V104" s="97" t="s">
        <v>30</v>
      </c>
      <c r="W104" s="97" t="s">
        <v>30</v>
      </c>
      <c r="X104" s="97" t="s">
        <v>30</v>
      </c>
      <c r="Y104" s="97" t="s">
        <v>30</v>
      </c>
      <c r="Z104" s="97" t="s">
        <v>30</v>
      </c>
      <c r="AA104" s="97" t="s">
        <v>30</v>
      </c>
      <c r="AB104" s="97" t="s">
        <v>30</v>
      </c>
      <c r="AC104" s="97" t="s">
        <v>30</v>
      </c>
    </row>
    <row r="105" spans="1:29" s="105" customFormat="1" ht="14.25" customHeight="1" x14ac:dyDescent="0.25">
      <c r="A105" s="293" t="s">
        <v>151</v>
      </c>
      <c r="B105" s="292" t="s">
        <v>374</v>
      </c>
      <c r="C105" s="113" t="s">
        <v>30</v>
      </c>
      <c r="D105" s="291" t="s">
        <v>11</v>
      </c>
      <c r="E105" s="100" t="s">
        <v>135</v>
      </c>
      <c r="F105" s="97" t="s">
        <v>30</v>
      </c>
      <c r="G105" s="97" t="s">
        <v>30</v>
      </c>
      <c r="H105" s="96" t="s">
        <v>30</v>
      </c>
      <c r="I105" s="97" t="s">
        <v>30</v>
      </c>
      <c r="J105" s="97" t="s">
        <v>30</v>
      </c>
      <c r="K105" s="97" t="s">
        <v>30</v>
      </c>
      <c r="L105" s="97" t="s">
        <v>30</v>
      </c>
      <c r="M105" s="97" t="s">
        <v>25</v>
      </c>
      <c r="N105" s="97" t="s">
        <v>30</v>
      </c>
      <c r="O105" s="97" t="s">
        <v>30</v>
      </c>
      <c r="P105" s="97" t="s">
        <v>30</v>
      </c>
      <c r="Q105" s="109" t="s">
        <v>30</v>
      </c>
      <c r="R105" s="98" t="s">
        <v>30</v>
      </c>
      <c r="S105" s="97" t="s">
        <v>30</v>
      </c>
      <c r="T105" s="97" t="s">
        <v>30</v>
      </c>
      <c r="U105" s="97" t="s">
        <v>30</v>
      </c>
      <c r="V105" s="97" t="s">
        <v>30</v>
      </c>
      <c r="W105" s="97" t="s">
        <v>30</v>
      </c>
      <c r="X105" s="97" t="s">
        <v>40</v>
      </c>
      <c r="Y105" s="97" t="s">
        <v>30</v>
      </c>
      <c r="Z105" s="97" t="s">
        <v>30</v>
      </c>
      <c r="AA105" s="97" t="s">
        <v>30</v>
      </c>
      <c r="AB105" s="97" t="s">
        <v>30</v>
      </c>
      <c r="AC105" s="97" t="s">
        <v>30</v>
      </c>
    </row>
    <row r="106" spans="1:29" s="105" customFormat="1" ht="14.25" customHeight="1" x14ac:dyDescent="0.25">
      <c r="A106" s="293" t="s">
        <v>136</v>
      </c>
      <c r="B106" s="292" t="s">
        <v>137</v>
      </c>
      <c r="C106" s="112" t="s">
        <v>30</v>
      </c>
      <c r="D106" s="291" t="s">
        <v>10</v>
      </c>
      <c r="E106" s="95" t="s">
        <v>135</v>
      </c>
      <c r="F106" s="97" t="s">
        <v>30</v>
      </c>
      <c r="G106" s="97" t="s">
        <v>30</v>
      </c>
      <c r="H106" s="96" t="s">
        <v>30</v>
      </c>
      <c r="I106" s="97" t="s">
        <v>30</v>
      </c>
      <c r="J106" s="97" t="s">
        <v>30</v>
      </c>
      <c r="K106" s="97" t="s">
        <v>25</v>
      </c>
      <c r="L106" s="97" t="s">
        <v>30</v>
      </c>
      <c r="M106" s="97" t="s">
        <v>30</v>
      </c>
      <c r="N106" s="97" t="s">
        <v>30</v>
      </c>
      <c r="O106" s="97" t="s">
        <v>30</v>
      </c>
      <c r="P106" s="97" t="s">
        <v>30</v>
      </c>
      <c r="Q106" s="109" t="s">
        <v>30</v>
      </c>
      <c r="R106" s="98" t="s">
        <v>30</v>
      </c>
      <c r="S106" s="97" t="s">
        <v>30</v>
      </c>
      <c r="T106" s="97" t="s">
        <v>30</v>
      </c>
      <c r="U106" s="97" t="s">
        <v>30</v>
      </c>
      <c r="V106" s="97" t="s">
        <v>30</v>
      </c>
      <c r="W106" s="97" t="s">
        <v>30</v>
      </c>
      <c r="X106" s="97" t="s">
        <v>30</v>
      </c>
      <c r="Y106" s="97" t="s">
        <v>30</v>
      </c>
      <c r="Z106" s="97" t="s">
        <v>30</v>
      </c>
      <c r="AA106" s="97" t="s">
        <v>30</v>
      </c>
      <c r="AB106" s="97" t="s">
        <v>30</v>
      </c>
      <c r="AC106" s="97" t="s">
        <v>30</v>
      </c>
    </row>
    <row r="107" spans="1:29" s="105" customFormat="1" ht="14.25" customHeight="1" x14ac:dyDescent="0.25">
      <c r="A107" s="295" t="s">
        <v>147</v>
      </c>
      <c r="B107" s="294" t="s">
        <v>287</v>
      </c>
      <c r="C107" s="113" t="s">
        <v>30</v>
      </c>
      <c r="D107" s="291" t="s">
        <v>11</v>
      </c>
      <c r="E107" s="95" t="s">
        <v>90</v>
      </c>
      <c r="F107" s="97" t="s">
        <v>30</v>
      </c>
      <c r="G107" s="97" t="s">
        <v>30</v>
      </c>
      <c r="H107" s="96" t="s">
        <v>30</v>
      </c>
      <c r="I107" s="97" t="s">
        <v>30</v>
      </c>
      <c r="J107" s="97" t="s">
        <v>30</v>
      </c>
      <c r="K107" s="97" t="s">
        <v>30</v>
      </c>
      <c r="L107" s="97" t="s">
        <v>30</v>
      </c>
      <c r="M107" s="97" t="s">
        <v>30</v>
      </c>
      <c r="N107" s="97" t="s">
        <v>30</v>
      </c>
      <c r="O107" s="97" t="s">
        <v>30</v>
      </c>
      <c r="P107" s="97" t="s">
        <v>30</v>
      </c>
      <c r="Q107" s="109" t="s">
        <v>30</v>
      </c>
      <c r="R107" s="98" t="s">
        <v>30</v>
      </c>
      <c r="S107" s="97" t="s">
        <v>30</v>
      </c>
      <c r="T107" s="97" t="s">
        <v>30</v>
      </c>
      <c r="U107" s="97" t="s">
        <v>30</v>
      </c>
      <c r="V107" s="97" t="s">
        <v>30</v>
      </c>
      <c r="W107" s="97" t="s">
        <v>30</v>
      </c>
      <c r="X107" s="97" t="s">
        <v>30</v>
      </c>
      <c r="Y107" s="97" t="s">
        <v>30</v>
      </c>
      <c r="Z107" s="97" t="s">
        <v>30</v>
      </c>
      <c r="AA107" s="97" t="s">
        <v>30</v>
      </c>
      <c r="AB107" s="97" t="s">
        <v>30</v>
      </c>
      <c r="AC107" s="97" t="s">
        <v>30</v>
      </c>
    </row>
    <row r="108" spans="1:29" s="105" customFormat="1" ht="14.25" customHeight="1" x14ac:dyDescent="0.25">
      <c r="A108" s="293" t="s">
        <v>133</v>
      </c>
      <c r="B108" s="292" t="s">
        <v>375</v>
      </c>
      <c r="C108" s="112" t="s">
        <v>134</v>
      </c>
      <c r="D108" s="291" t="s">
        <v>235</v>
      </c>
      <c r="E108" s="95" t="s">
        <v>135</v>
      </c>
      <c r="F108" s="97" t="s">
        <v>30</v>
      </c>
      <c r="G108" s="97" t="s">
        <v>30</v>
      </c>
      <c r="H108" s="96" t="s">
        <v>30</v>
      </c>
      <c r="I108" s="97" t="s">
        <v>30</v>
      </c>
      <c r="J108" s="97" t="s">
        <v>30</v>
      </c>
      <c r="K108" s="97" t="s">
        <v>25</v>
      </c>
      <c r="L108" s="97" t="s">
        <v>30</v>
      </c>
      <c r="M108" s="97" t="s">
        <v>30</v>
      </c>
      <c r="N108" s="97" t="s">
        <v>30</v>
      </c>
      <c r="O108" s="97" t="s">
        <v>30</v>
      </c>
      <c r="P108" s="97" t="s">
        <v>30</v>
      </c>
      <c r="Q108" s="109" t="s">
        <v>30</v>
      </c>
      <c r="R108" s="98" t="s">
        <v>30</v>
      </c>
      <c r="S108" s="97" t="s">
        <v>30</v>
      </c>
      <c r="T108" s="97" t="s">
        <v>30</v>
      </c>
      <c r="U108" s="97" t="s">
        <v>30</v>
      </c>
      <c r="V108" s="97" t="s">
        <v>40</v>
      </c>
      <c r="W108" s="97" t="s">
        <v>30</v>
      </c>
      <c r="X108" s="97" t="s">
        <v>30</v>
      </c>
      <c r="Y108" s="97" t="s">
        <v>30</v>
      </c>
      <c r="Z108" s="97" t="s">
        <v>30</v>
      </c>
      <c r="AA108" s="97" t="s">
        <v>30</v>
      </c>
      <c r="AB108" s="97" t="s">
        <v>30</v>
      </c>
      <c r="AC108" s="97" t="s">
        <v>30</v>
      </c>
    </row>
    <row r="109" spans="1:29" s="105" customFormat="1" ht="14.25" customHeight="1" x14ac:dyDescent="0.25">
      <c r="A109" s="293" t="s">
        <v>148</v>
      </c>
      <c r="B109" s="292" t="s">
        <v>149</v>
      </c>
      <c r="C109" s="113" t="s">
        <v>150</v>
      </c>
      <c r="D109" s="291" t="s">
        <v>235</v>
      </c>
      <c r="E109" s="100" t="s">
        <v>135</v>
      </c>
      <c r="F109" s="97" t="s">
        <v>30</v>
      </c>
      <c r="G109" s="97" t="s">
        <v>30</v>
      </c>
      <c r="H109" s="96" t="s">
        <v>30</v>
      </c>
      <c r="I109" s="97" t="s">
        <v>30</v>
      </c>
      <c r="J109" s="99" t="s">
        <v>30</v>
      </c>
      <c r="K109" s="97" t="s">
        <v>30</v>
      </c>
      <c r="L109" s="97" t="s">
        <v>30</v>
      </c>
      <c r="M109" s="97" t="s">
        <v>25</v>
      </c>
      <c r="N109" s="97" t="s">
        <v>30</v>
      </c>
      <c r="O109" s="97" t="s">
        <v>30</v>
      </c>
      <c r="P109" s="97" t="s">
        <v>30</v>
      </c>
      <c r="Q109" s="109" t="s">
        <v>30</v>
      </c>
      <c r="R109" s="98" t="s">
        <v>30</v>
      </c>
      <c r="S109" s="97" t="s">
        <v>30</v>
      </c>
      <c r="T109" s="97" t="s">
        <v>30</v>
      </c>
      <c r="U109" s="97" t="s">
        <v>30</v>
      </c>
      <c r="V109" s="97" t="s">
        <v>30</v>
      </c>
      <c r="W109" s="97" t="s">
        <v>30</v>
      </c>
      <c r="X109" s="97" t="s">
        <v>25</v>
      </c>
      <c r="Y109" s="97" t="s">
        <v>30</v>
      </c>
      <c r="Z109" s="97" t="s">
        <v>30</v>
      </c>
      <c r="AA109" s="97" t="s">
        <v>30</v>
      </c>
      <c r="AB109" s="97" t="s">
        <v>30</v>
      </c>
      <c r="AC109" s="97" t="s">
        <v>30</v>
      </c>
    </row>
    <row r="110" spans="1:29" s="105" customFormat="1" ht="14.25" customHeight="1" x14ac:dyDescent="0.25">
      <c r="A110" s="295" t="s">
        <v>288</v>
      </c>
      <c r="B110" s="294" t="s">
        <v>289</v>
      </c>
      <c r="C110" s="113"/>
      <c r="D110" s="291" t="s">
        <v>11</v>
      </c>
      <c r="E110" s="100"/>
      <c r="F110" s="97" t="s">
        <v>30</v>
      </c>
      <c r="G110" s="97" t="s">
        <v>30</v>
      </c>
      <c r="H110" s="96" t="s">
        <v>30</v>
      </c>
      <c r="I110" s="97" t="s">
        <v>30</v>
      </c>
      <c r="J110" s="97" t="s">
        <v>30</v>
      </c>
      <c r="K110" s="97" t="s">
        <v>30</v>
      </c>
      <c r="L110" s="97" t="s">
        <v>30</v>
      </c>
      <c r="M110" s="97" t="s">
        <v>30</v>
      </c>
      <c r="N110" s="97" t="s">
        <v>30</v>
      </c>
      <c r="O110" s="97" t="s">
        <v>30</v>
      </c>
      <c r="P110" s="97" t="s">
        <v>30</v>
      </c>
      <c r="Q110" s="109" t="s">
        <v>30</v>
      </c>
      <c r="R110" s="98" t="s">
        <v>30</v>
      </c>
      <c r="S110" s="97" t="s">
        <v>30</v>
      </c>
      <c r="T110" s="97" t="s">
        <v>30</v>
      </c>
      <c r="U110" s="97" t="s">
        <v>30</v>
      </c>
      <c r="V110" s="97" t="s">
        <v>30</v>
      </c>
      <c r="W110" s="97" t="s">
        <v>30</v>
      </c>
      <c r="X110" s="97" t="s">
        <v>30</v>
      </c>
      <c r="Y110" s="97" t="s">
        <v>30</v>
      </c>
      <c r="Z110" s="97" t="s">
        <v>30</v>
      </c>
      <c r="AA110" s="97" t="s">
        <v>30</v>
      </c>
      <c r="AB110" s="97" t="s">
        <v>30</v>
      </c>
      <c r="AC110" s="97" t="s">
        <v>30</v>
      </c>
    </row>
    <row r="111" spans="1:29" s="105" customFormat="1" ht="14.25" customHeight="1" x14ac:dyDescent="0.25">
      <c r="A111" s="293" t="s">
        <v>138</v>
      </c>
      <c r="B111" s="292" t="s">
        <v>376</v>
      </c>
      <c r="C111" s="114" t="s">
        <v>139</v>
      </c>
      <c r="D111" s="291" t="s">
        <v>235</v>
      </c>
      <c r="E111" s="95" t="s">
        <v>140</v>
      </c>
      <c r="F111" s="97" t="s">
        <v>30</v>
      </c>
      <c r="G111" s="97" t="s">
        <v>30</v>
      </c>
      <c r="H111" s="96" t="s">
        <v>30</v>
      </c>
      <c r="I111" s="97" t="s">
        <v>30</v>
      </c>
      <c r="J111" s="97" t="s">
        <v>30</v>
      </c>
      <c r="K111" s="97" t="s">
        <v>30</v>
      </c>
      <c r="L111" s="97" t="s">
        <v>30</v>
      </c>
      <c r="M111" s="97" t="s">
        <v>25</v>
      </c>
      <c r="N111" s="97" t="s">
        <v>30</v>
      </c>
      <c r="O111" s="97" t="s">
        <v>30</v>
      </c>
      <c r="P111" s="97" t="s">
        <v>30</v>
      </c>
      <c r="Q111" s="109" t="s">
        <v>30</v>
      </c>
      <c r="R111" s="98" t="s">
        <v>30</v>
      </c>
      <c r="S111" s="97" t="s">
        <v>30</v>
      </c>
      <c r="T111" s="97" t="s">
        <v>30</v>
      </c>
      <c r="U111" s="97" t="s">
        <v>30</v>
      </c>
      <c r="V111" s="97" t="s">
        <v>30</v>
      </c>
      <c r="W111" s="97" t="s">
        <v>30</v>
      </c>
      <c r="X111" s="97" t="s">
        <v>40</v>
      </c>
      <c r="Y111" s="97" t="s">
        <v>30</v>
      </c>
      <c r="Z111" s="97" t="s">
        <v>30</v>
      </c>
      <c r="AA111" s="97" t="s">
        <v>30</v>
      </c>
      <c r="AB111" s="97" t="s">
        <v>30</v>
      </c>
      <c r="AC111" s="97" t="s">
        <v>30</v>
      </c>
    </row>
    <row r="112" spans="1:29" s="105" customFormat="1" ht="14.25" customHeight="1" x14ac:dyDescent="0.25">
      <c r="A112" s="293" t="s">
        <v>152</v>
      </c>
      <c r="B112" s="292" t="s">
        <v>153</v>
      </c>
      <c r="C112" s="113" t="s">
        <v>30</v>
      </c>
      <c r="D112" s="291" t="s">
        <v>10</v>
      </c>
      <c r="E112" s="95" t="s">
        <v>142</v>
      </c>
      <c r="F112" s="97" t="s">
        <v>30</v>
      </c>
      <c r="G112" s="97" t="s">
        <v>30</v>
      </c>
      <c r="H112" s="96" t="s">
        <v>30</v>
      </c>
      <c r="I112" s="97" t="s">
        <v>30</v>
      </c>
      <c r="J112" s="97" t="s">
        <v>30</v>
      </c>
      <c r="K112" s="97" t="s">
        <v>30</v>
      </c>
      <c r="L112" s="97" t="s">
        <v>30</v>
      </c>
      <c r="M112" s="97" t="s">
        <v>25</v>
      </c>
      <c r="N112" s="97" t="s">
        <v>30</v>
      </c>
      <c r="O112" s="97" t="s">
        <v>30</v>
      </c>
      <c r="P112" s="97" t="s">
        <v>30</v>
      </c>
      <c r="Q112" s="109" t="s">
        <v>30</v>
      </c>
      <c r="R112" s="98" t="s">
        <v>30</v>
      </c>
      <c r="S112" s="97" t="s">
        <v>30</v>
      </c>
      <c r="T112" s="97" t="s">
        <v>30</v>
      </c>
      <c r="U112" s="97" t="s">
        <v>30</v>
      </c>
      <c r="V112" s="97" t="s">
        <v>30</v>
      </c>
      <c r="W112" s="97" t="s">
        <v>30</v>
      </c>
      <c r="X112" s="97" t="s">
        <v>30</v>
      </c>
      <c r="Y112" s="97" t="s">
        <v>30</v>
      </c>
      <c r="Z112" s="97" t="s">
        <v>30</v>
      </c>
      <c r="AA112" s="97" t="s">
        <v>30</v>
      </c>
      <c r="AB112" s="97" t="s">
        <v>30</v>
      </c>
      <c r="AC112" s="97" t="s">
        <v>30</v>
      </c>
    </row>
    <row r="113" spans="1:29" s="105" customFormat="1" ht="15" customHeight="1" x14ac:dyDescent="0.25">
      <c r="A113" s="293" t="s">
        <v>141</v>
      </c>
      <c r="B113" s="292" t="s">
        <v>377</v>
      </c>
      <c r="C113" s="114" t="s">
        <v>139</v>
      </c>
      <c r="D113" s="291" t="s">
        <v>11</v>
      </c>
      <c r="E113" s="95" t="s">
        <v>142</v>
      </c>
      <c r="F113" s="97" t="s">
        <v>30</v>
      </c>
      <c r="G113" s="97" t="s">
        <v>30</v>
      </c>
      <c r="H113" s="96" t="s">
        <v>30</v>
      </c>
      <c r="I113" s="97" t="s">
        <v>30</v>
      </c>
      <c r="J113" s="97" t="s">
        <v>40</v>
      </c>
      <c r="K113" s="97" t="s">
        <v>30</v>
      </c>
      <c r="L113" s="97" t="s">
        <v>30</v>
      </c>
      <c r="M113" s="97" t="s">
        <v>25</v>
      </c>
      <c r="N113" s="97" t="s">
        <v>30</v>
      </c>
      <c r="O113" s="97" t="s">
        <v>30</v>
      </c>
      <c r="P113" s="97" t="s">
        <v>30</v>
      </c>
      <c r="Q113" s="109" t="s">
        <v>30</v>
      </c>
      <c r="R113" s="98" t="s">
        <v>30</v>
      </c>
      <c r="S113" s="97" t="s">
        <v>30</v>
      </c>
      <c r="T113" s="97" t="s">
        <v>30</v>
      </c>
      <c r="U113" s="97" t="s">
        <v>30</v>
      </c>
      <c r="V113" s="97" t="s">
        <v>30</v>
      </c>
      <c r="W113" s="97" t="s">
        <v>30</v>
      </c>
      <c r="X113" s="97" t="s">
        <v>40</v>
      </c>
      <c r="Y113" s="97" t="s">
        <v>30</v>
      </c>
      <c r="Z113" s="97" t="s">
        <v>30</v>
      </c>
      <c r="AA113" s="97" t="s">
        <v>30</v>
      </c>
      <c r="AB113" s="97" t="s">
        <v>30</v>
      </c>
      <c r="AC113" s="97" t="s">
        <v>30</v>
      </c>
    </row>
    <row r="114" spans="1:29" s="105" customFormat="1" ht="14.25" customHeight="1" x14ac:dyDescent="0.25">
      <c r="A114" s="293" t="s">
        <v>143</v>
      </c>
      <c r="B114" s="292" t="s">
        <v>378</v>
      </c>
      <c r="C114" s="113" t="s">
        <v>30</v>
      </c>
      <c r="D114" s="287" t="s">
        <v>235</v>
      </c>
      <c r="E114" s="95" t="s">
        <v>144</v>
      </c>
      <c r="F114" s="97" t="s">
        <v>30</v>
      </c>
      <c r="G114" s="97" t="s">
        <v>538</v>
      </c>
      <c r="H114" s="96" t="s">
        <v>30</v>
      </c>
      <c r="I114" s="97" t="s">
        <v>30</v>
      </c>
      <c r="J114" s="97" t="s">
        <v>30</v>
      </c>
      <c r="K114" s="97" t="s">
        <v>25</v>
      </c>
      <c r="L114" s="97" t="s">
        <v>30</v>
      </c>
      <c r="M114" s="97" t="s">
        <v>30</v>
      </c>
      <c r="N114" s="97" t="s">
        <v>25</v>
      </c>
      <c r="O114" s="97" t="s">
        <v>30</v>
      </c>
      <c r="P114" s="97" t="s">
        <v>30</v>
      </c>
      <c r="Q114" s="109" t="s">
        <v>30</v>
      </c>
      <c r="R114" s="98" t="s">
        <v>30</v>
      </c>
      <c r="S114" s="97" t="s">
        <v>30</v>
      </c>
      <c r="T114" s="97" t="s">
        <v>30</v>
      </c>
      <c r="U114" s="97" t="s">
        <v>30</v>
      </c>
      <c r="V114" s="97" t="s">
        <v>40</v>
      </c>
      <c r="W114" s="97" t="s">
        <v>30</v>
      </c>
      <c r="X114" s="97" t="s">
        <v>30</v>
      </c>
      <c r="Y114" s="97" t="s">
        <v>25</v>
      </c>
      <c r="Z114" s="97" t="s">
        <v>30</v>
      </c>
      <c r="AA114" s="97" t="s">
        <v>30</v>
      </c>
      <c r="AB114" s="97" t="s">
        <v>30</v>
      </c>
      <c r="AC114" s="97" t="s">
        <v>30</v>
      </c>
    </row>
    <row r="115" spans="1:29" s="105" customFormat="1" ht="14.25" customHeight="1" x14ac:dyDescent="0.25">
      <c r="A115" s="293" t="s">
        <v>145</v>
      </c>
      <c r="B115" s="292" t="s">
        <v>146</v>
      </c>
      <c r="C115" s="113" t="s">
        <v>30</v>
      </c>
      <c r="D115" s="291" t="s">
        <v>235</v>
      </c>
      <c r="E115" s="95" t="s">
        <v>133</v>
      </c>
      <c r="F115" s="97" t="s">
        <v>30</v>
      </c>
      <c r="G115" s="97" t="s">
        <v>30</v>
      </c>
      <c r="H115" s="96" t="s">
        <v>30</v>
      </c>
      <c r="I115" s="97" t="s">
        <v>30</v>
      </c>
      <c r="J115" s="97" t="s">
        <v>30</v>
      </c>
      <c r="K115" s="97" t="s">
        <v>25</v>
      </c>
      <c r="L115" s="97" t="s">
        <v>30</v>
      </c>
      <c r="M115" s="97" t="s">
        <v>30</v>
      </c>
      <c r="N115" s="97" t="s">
        <v>30</v>
      </c>
      <c r="O115" s="97" t="s">
        <v>30</v>
      </c>
      <c r="P115" s="97" t="s">
        <v>30</v>
      </c>
      <c r="Q115" s="109" t="s">
        <v>30</v>
      </c>
      <c r="R115" s="98" t="s">
        <v>30</v>
      </c>
      <c r="S115" s="97" t="s">
        <v>30</v>
      </c>
      <c r="T115" s="97" t="s">
        <v>30</v>
      </c>
      <c r="U115" s="97" t="s">
        <v>30</v>
      </c>
      <c r="V115" s="97" t="s">
        <v>40</v>
      </c>
      <c r="W115" s="97" t="s">
        <v>30</v>
      </c>
      <c r="X115" s="97" t="s">
        <v>30</v>
      </c>
      <c r="Y115" s="97" t="s">
        <v>30</v>
      </c>
      <c r="Z115" s="97" t="s">
        <v>30</v>
      </c>
      <c r="AA115" s="97" t="s">
        <v>30</v>
      </c>
      <c r="AB115" s="97" t="s">
        <v>30</v>
      </c>
      <c r="AC115" s="97" t="s">
        <v>30</v>
      </c>
    </row>
    <row r="116" spans="1:29" s="105" customFormat="1" ht="14.25" customHeight="1" x14ac:dyDescent="0.25">
      <c r="A116" s="293" t="s">
        <v>154</v>
      </c>
      <c r="B116" s="292" t="s">
        <v>155</v>
      </c>
      <c r="C116" s="113" t="s">
        <v>30</v>
      </c>
      <c r="D116" s="291" t="s">
        <v>10</v>
      </c>
      <c r="E116" s="95" t="s">
        <v>142</v>
      </c>
      <c r="F116" s="97" t="s">
        <v>30</v>
      </c>
      <c r="G116" s="97" t="s">
        <v>30</v>
      </c>
      <c r="H116" s="96" t="s">
        <v>30</v>
      </c>
      <c r="I116" s="97" t="s">
        <v>30</v>
      </c>
      <c r="J116" s="97" t="s">
        <v>30</v>
      </c>
      <c r="K116" s="97" t="s">
        <v>30</v>
      </c>
      <c r="L116" s="97" t="s">
        <v>30</v>
      </c>
      <c r="M116" s="97" t="s">
        <v>25</v>
      </c>
      <c r="N116" s="97" t="s">
        <v>30</v>
      </c>
      <c r="O116" s="97" t="s">
        <v>30</v>
      </c>
      <c r="P116" s="97" t="s">
        <v>30</v>
      </c>
      <c r="Q116" s="109" t="s">
        <v>30</v>
      </c>
      <c r="R116" s="98" t="s">
        <v>30</v>
      </c>
      <c r="S116" s="97" t="s">
        <v>30</v>
      </c>
      <c r="T116" s="97" t="s">
        <v>30</v>
      </c>
      <c r="U116" s="97" t="s">
        <v>30</v>
      </c>
      <c r="V116" s="97" t="s">
        <v>30</v>
      </c>
      <c r="W116" s="97" t="s">
        <v>30</v>
      </c>
      <c r="X116" s="97" t="s">
        <v>40</v>
      </c>
      <c r="Y116" s="97" t="s">
        <v>30</v>
      </c>
      <c r="Z116" s="97" t="s">
        <v>30</v>
      </c>
      <c r="AA116" s="97" t="s">
        <v>30</v>
      </c>
      <c r="AB116" s="97" t="s">
        <v>30</v>
      </c>
      <c r="AC116" s="97" t="s">
        <v>30</v>
      </c>
    </row>
    <row r="117" spans="1:29" s="105" customFormat="1" ht="13" x14ac:dyDescent="0.25">
      <c r="A117" s="293" t="s">
        <v>539</v>
      </c>
      <c r="B117" s="292" t="s">
        <v>540</v>
      </c>
      <c r="C117" s="113"/>
      <c r="D117" s="287" t="s">
        <v>10</v>
      </c>
      <c r="E117" s="95"/>
      <c r="F117" s="97" t="s">
        <v>25</v>
      </c>
      <c r="G117" s="97" t="s">
        <v>30</v>
      </c>
      <c r="H117" s="96" t="s">
        <v>30</v>
      </c>
      <c r="I117" s="97" t="s">
        <v>30</v>
      </c>
      <c r="J117" s="97" t="s">
        <v>30</v>
      </c>
      <c r="K117" s="97" t="s">
        <v>30</v>
      </c>
      <c r="L117" s="97" t="s">
        <v>30</v>
      </c>
      <c r="M117" s="97" t="s">
        <v>30</v>
      </c>
      <c r="N117" s="97" t="s">
        <v>30</v>
      </c>
      <c r="O117" s="97" t="s">
        <v>30</v>
      </c>
      <c r="P117" s="97" t="s">
        <v>30</v>
      </c>
      <c r="Q117" s="109" t="s">
        <v>30</v>
      </c>
      <c r="R117" s="98" t="s">
        <v>30</v>
      </c>
      <c r="S117" s="97" t="s">
        <v>30</v>
      </c>
      <c r="T117" s="97" t="s">
        <v>30</v>
      </c>
      <c r="U117" s="97" t="s">
        <v>30</v>
      </c>
      <c r="V117" s="97" t="s">
        <v>30</v>
      </c>
      <c r="W117" s="97" t="s">
        <v>30</v>
      </c>
      <c r="X117" s="97" t="s">
        <v>30</v>
      </c>
      <c r="Y117" s="97" t="s">
        <v>30</v>
      </c>
      <c r="Z117" s="97" t="s">
        <v>30</v>
      </c>
      <c r="AA117" s="97" t="s">
        <v>30</v>
      </c>
      <c r="AB117" s="97" t="s">
        <v>30</v>
      </c>
      <c r="AC117" s="97" t="s">
        <v>30</v>
      </c>
    </row>
    <row r="118" spans="1:29" s="105" customFormat="1" ht="14.25" customHeight="1" x14ac:dyDescent="0.25">
      <c r="A118" s="293" t="s">
        <v>379</v>
      </c>
      <c r="B118" s="292" t="s">
        <v>380</v>
      </c>
      <c r="C118" s="113"/>
      <c r="D118" s="291" t="s">
        <v>10</v>
      </c>
      <c r="E118" s="95"/>
      <c r="F118" s="97" t="s">
        <v>30</v>
      </c>
      <c r="G118" s="97" t="s">
        <v>30</v>
      </c>
      <c r="H118" s="96" t="s">
        <v>30</v>
      </c>
      <c r="I118" s="97" t="s">
        <v>30</v>
      </c>
      <c r="J118" s="97" t="s">
        <v>30</v>
      </c>
      <c r="K118" s="97" t="s">
        <v>30</v>
      </c>
      <c r="L118" s="97" t="s">
        <v>30</v>
      </c>
      <c r="M118" s="97" t="s">
        <v>30</v>
      </c>
      <c r="N118" s="97" t="s">
        <v>30</v>
      </c>
      <c r="O118" s="97" t="s">
        <v>25</v>
      </c>
      <c r="P118" s="97" t="s">
        <v>30</v>
      </c>
      <c r="Q118" s="109" t="s">
        <v>30</v>
      </c>
      <c r="R118" s="98" t="s">
        <v>30</v>
      </c>
      <c r="S118" s="97" t="s">
        <v>30</v>
      </c>
      <c r="T118" s="97" t="s">
        <v>30</v>
      </c>
      <c r="U118" s="97" t="s">
        <v>30</v>
      </c>
      <c r="V118" s="97" t="s">
        <v>30</v>
      </c>
      <c r="W118" s="97" t="s">
        <v>30</v>
      </c>
      <c r="X118" s="97" t="s">
        <v>30</v>
      </c>
      <c r="Y118" s="97" t="s">
        <v>30</v>
      </c>
      <c r="Z118" s="97" t="s">
        <v>30</v>
      </c>
      <c r="AA118" s="97" t="s">
        <v>30</v>
      </c>
      <c r="AB118" s="97" t="s">
        <v>30</v>
      </c>
      <c r="AC118" s="97" t="s">
        <v>30</v>
      </c>
    </row>
    <row r="119" spans="1:29" s="105" customFormat="1" ht="14.25" customHeight="1" x14ac:dyDescent="0.25">
      <c r="A119" s="293" t="s">
        <v>381</v>
      </c>
      <c r="B119" s="292" t="s">
        <v>382</v>
      </c>
      <c r="C119" s="113"/>
      <c r="D119" s="291" t="s">
        <v>11</v>
      </c>
      <c r="E119" s="95"/>
      <c r="F119" s="97" t="s">
        <v>30</v>
      </c>
      <c r="G119" s="97" t="s">
        <v>30</v>
      </c>
      <c r="H119" s="96" t="s">
        <v>30</v>
      </c>
      <c r="I119" s="97" t="s">
        <v>30</v>
      </c>
      <c r="J119" s="97" t="s">
        <v>30</v>
      </c>
      <c r="K119" s="97" t="s">
        <v>30</v>
      </c>
      <c r="L119" s="97" t="s">
        <v>30</v>
      </c>
      <c r="M119" s="97" t="s">
        <v>30</v>
      </c>
      <c r="N119" s="97" t="s">
        <v>30</v>
      </c>
      <c r="O119" s="97" t="s">
        <v>25</v>
      </c>
      <c r="P119" s="97" t="s">
        <v>30</v>
      </c>
      <c r="Q119" s="109" t="s">
        <v>30</v>
      </c>
      <c r="R119" s="98" t="s">
        <v>30</v>
      </c>
      <c r="S119" s="97" t="s">
        <v>30</v>
      </c>
      <c r="T119" s="97" t="s">
        <v>30</v>
      </c>
      <c r="U119" s="97" t="s">
        <v>30</v>
      </c>
      <c r="V119" s="97" t="s">
        <v>30</v>
      </c>
      <c r="W119" s="97" t="s">
        <v>30</v>
      </c>
      <c r="X119" s="97" t="s">
        <v>30</v>
      </c>
      <c r="Y119" s="97" t="s">
        <v>30</v>
      </c>
      <c r="Z119" s="97" t="s">
        <v>25</v>
      </c>
      <c r="AA119" s="97" t="s">
        <v>30</v>
      </c>
      <c r="AB119" s="97" t="s">
        <v>30</v>
      </c>
      <c r="AC119" s="97" t="s">
        <v>30</v>
      </c>
    </row>
    <row r="120" spans="1:29" s="105" customFormat="1" ht="14.25" customHeight="1" x14ac:dyDescent="0.25">
      <c r="A120" s="293" t="s">
        <v>383</v>
      </c>
      <c r="B120" s="292" t="s">
        <v>384</v>
      </c>
      <c r="C120" s="113"/>
      <c r="D120" s="291" t="s">
        <v>235</v>
      </c>
      <c r="E120" s="95"/>
      <c r="F120" s="97" t="s">
        <v>30</v>
      </c>
      <c r="G120" s="97" t="s">
        <v>30</v>
      </c>
      <c r="H120" s="96" t="s">
        <v>30</v>
      </c>
      <c r="I120" s="97" t="s">
        <v>30</v>
      </c>
      <c r="J120" s="97" t="s">
        <v>30</v>
      </c>
      <c r="K120" s="97" t="s">
        <v>30</v>
      </c>
      <c r="L120" s="97" t="s">
        <v>30</v>
      </c>
      <c r="M120" s="97" t="s">
        <v>30</v>
      </c>
      <c r="N120" s="97" t="s">
        <v>30</v>
      </c>
      <c r="O120" s="97" t="s">
        <v>30</v>
      </c>
      <c r="P120" s="97" t="s">
        <v>30</v>
      </c>
      <c r="Q120" s="109" t="s">
        <v>30</v>
      </c>
      <c r="R120" s="98" t="s">
        <v>30</v>
      </c>
      <c r="S120" s="97" t="s">
        <v>30</v>
      </c>
      <c r="T120" s="97" t="s">
        <v>30</v>
      </c>
      <c r="U120" s="97" t="s">
        <v>30</v>
      </c>
      <c r="V120" s="97" t="s">
        <v>30</v>
      </c>
      <c r="W120" s="97" t="s">
        <v>30</v>
      </c>
      <c r="X120" s="97" t="s">
        <v>30</v>
      </c>
      <c r="Y120" s="97" t="s">
        <v>30</v>
      </c>
      <c r="Z120" s="97" t="s">
        <v>30</v>
      </c>
      <c r="AA120" s="97" t="s">
        <v>30</v>
      </c>
      <c r="AB120" s="97" t="s">
        <v>30</v>
      </c>
      <c r="AC120" s="97" t="s">
        <v>30</v>
      </c>
    </row>
    <row r="121" spans="1:29" s="105" customFormat="1" ht="14.25" customHeight="1" x14ac:dyDescent="0.25">
      <c r="A121" s="293" t="s">
        <v>385</v>
      </c>
      <c r="B121" s="292" t="s">
        <v>386</v>
      </c>
      <c r="C121" s="113"/>
      <c r="D121" s="291" t="s">
        <v>235</v>
      </c>
      <c r="E121" s="95"/>
      <c r="F121" s="97" t="s">
        <v>30</v>
      </c>
      <c r="G121" s="97" t="s">
        <v>30</v>
      </c>
      <c r="H121" s="96" t="s">
        <v>30</v>
      </c>
      <c r="I121" s="97" t="s">
        <v>30</v>
      </c>
      <c r="J121" s="97" t="s">
        <v>30</v>
      </c>
      <c r="K121" s="97" t="s">
        <v>30</v>
      </c>
      <c r="L121" s="97" t="s">
        <v>30</v>
      </c>
      <c r="M121" s="97" t="s">
        <v>30</v>
      </c>
      <c r="N121" s="97" t="s">
        <v>30</v>
      </c>
      <c r="O121" s="97" t="s">
        <v>30</v>
      </c>
      <c r="P121" s="97" t="s">
        <v>30</v>
      </c>
      <c r="Q121" s="109" t="s">
        <v>30</v>
      </c>
      <c r="R121" s="98" t="s">
        <v>30</v>
      </c>
      <c r="S121" s="97" t="s">
        <v>30</v>
      </c>
      <c r="T121" s="97" t="s">
        <v>30</v>
      </c>
      <c r="U121" s="97" t="s">
        <v>30</v>
      </c>
      <c r="V121" s="97" t="s">
        <v>30</v>
      </c>
      <c r="W121" s="97" t="s">
        <v>30</v>
      </c>
      <c r="X121" s="97" t="s">
        <v>30</v>
      </c>
      <c r="Y121" s="97" t="s">
        <v>30</v>
      </c>
      <c r="Z121" s="97" t="s">
        <v>30</v>
      </c>
      <c r="AA121" s="97" t="s">
        <v>30</v>
      </c>
      <c r="AB121" s="97" t="s">
        <v>30</v>
      </c>
      <c r="AC121" s="97" t="s">
        <v>30</v>
      </c>
    </row>
    <row r="122" spans="1:29" s="105" customFormat="1" ht="14.25" customHeight="1" x14ac:dyDescent="0.25">
      <c r="A122" s="293" t="s">
        <v>387</v>
      </c>
      <c r="B122" s="292" t="s">
        <v>388</v>
      </c>
      <c r="C122" s="113"/>
      <c r="D122" s="291" t="s">
        <v>10</v>
      </c>
      <c r="E122" s="95"/>
      <c r="F122" s="97" t="s">
        <v>30</v>
      </c>
      <c r="G122" s="97" t="s">
        <v>30</v>
      </c>
      <c r="H122" s="96" t="s">
        <v>30</v>
      </c>
      <c r="I122" s="97" t="s">
        <v>30</v>
      </c>
      <c r="J122" s="97" t="s">
        <v>30</v>
      </c>
      <c r="K122" s="97" t="s">
        <v>30</v>
      </c>
      <c r="L122" s="97" t="s">
        <v>30</v>
      </c>
      <c r="M122" s="97" t="s">
        <v>30</v>
      </c>
      <c r="N122" s="97" t="s">
        <v>30</v>
      </c>
      <c r="O122" s="97" t="s">
        <v>30</v>
      </c>
      <c r="P122" s="97" t="s">
        <v>30</v>
      </c>
      <c r="Q122" s="109" t="s">
        <v>30</v>
      </c>
      <c r="R122" s="98" t="s">
        <v>30</v>
      </c>
      <c r="S122" s="97" t="s">
        <v>30</v>
      </c>
      <c r="T122" s="97" t="s">
        <v>30</v>
      </c>
      <c r="U122" s="97" t="s">
        <v>30</v>
      </c>
      <c r="V122" s="97" t="s">
        <v>30</v>
      </c>
      <c r="W122" s="97" t="s">
        <v>30</v>
      </c>
      <c r="X122" s="97" t="s">
        <v>30</v>
      </c>
      <c r="Y122" s="97" t="s">
        <v>30</v>
      </c>
      <c r="Z122" s="97" t="s">
        <v>30</v>
      </c>
      <c r="AA122" s="97" t="s">
        <v>30</v>
      </c>
      <c r="AB122" s="97" t="s">
        <v>30</v>
      </c>
      <c r="AC122" s="97" t="s">
        <v>30</v>
      </c>
    </row>
    <row r="123" spans="1:29" s="105" customFormat="1" ht="14.25" customHeight="1" x14ac:dyDescent="0.25">
      <c r="A123" s="293" t="s">
        <v>389</v>
      </c>
      <c r="B123" s="292" t="s">
        <v>183</v>
      </c>
      <c r="C123" s="113"/>
      <c r="D123" s="291" t="s">
        <v>235</v>
      </c>
      <c r="E123" s="95"/>
      <c r="F123" s="97" t="s">
        <v>30</v>
      </c>
      <c r="G123" s="97" t="s">
        <v>30</v>
      </c>
      <c r="H123" s="96" t="s">
        <v>30</v>
      </c>
      <c r="I123" s="97" t="s">
        <v>30</v>
      </c>
      <c r="J123" s="97" t="s">
        <v>30</v>
      </c>
      <c r="K123" s="97" t="s">
        <v>30</v>
      </c>
      <c r="L123" s="97" t="s">
        <v>30</v>
      </c>
      <c r="M123" s="97" t="s">
        <v>30</v>
      </c>
      <c r="N123" s="97" t="s">
        <v>30</v>
      </c>
      <c r="O123" s="97" t="s">
        <v>30</v>
      </c>
      <c r="P123" s="97" t="s">
        <v>30</v>
      </c>
      <c r="Q123" s="109" t="s">
        <v>30</v>
      </c>
      <c r="R123" s="98" t="s">
        <v>30</v>
      </c>
      <c r="S123" s="97" t="s">
        <v>30</v>
      </c>
      <c r="T123" s="97" t="s">
        <v>30</v>
      </c>
      <c r="U123" s="97" t="s">
        <v>30</v>
      </c>
      <c r="V123" s="97" t="s">
        <v>30</v>
      </c>
      <c r="W123" s="97" t="s">
        <v>30</v>
      </c>
      <c r="X123" s="97" t="s">
        <v>30</v>
      </c>
      <c r="Y123" s="97" t="s">
        <v>30</v>
      </c>
      <c r="Z123" s="97" t="s">
        <v>30</v>
      </c>
      <c r="AA123" s="97" t="s">
        <v>30</v>
      </c>
      <c r="AB123" s="97" t="s">
        <v>30</v>
      </c>
      <c r="AC123" s="97" t="s">
        <v>30</v>
      </c>
    </row>
    <row r="124" spans="1:29" s="105" customFormat="1" ht="14.25" customHeight="1" x14ac:dyDescent="0.25">
      <c r="A124" s="293" t="s">
        <v>390</v>
      </c>
      <c r="B124" s="292" t="s">
        <v>391</v>
      </c>
      <c r="C124" s="113"/>
      <c r="D124" s="291" t="s">
        <v>10</v>
      </c>
      <c r="E124" s="95"/>
      <c r="F124" s="97" t="s">
        <v>30</v>
      </c>
      <c r="G124" s="97" t="s">
        <v>30</v>
      </c>
      <c r="H124" s="96" t="s">
        <v>30</v>
      </c>
      <c r="I124" s="97" t="s">
        <v>30</v>
      </c>
      <c r="J124" s="97" t="s">
        <v>30</v>
      </c>
      <c r="K124" s="97" t="s">
        <v>30</v>
      </c>
      <c r="L124" s="97" t="s">
        <v>30</v>
      </c>
      <c r="M124" s="97" t="s">
        <v>30</v>
      </c>
      <c r="N124" s="97" t="s">
        <v>30</v>
      </c>
      <c r="O124" s="97" t="s">
        <v>30</v>
      </c>
      <c r="P124" s="97" t="s">
        <v>30</v>
      </c>
      <c r="Q124" s="109" t="s">
        <v>30</v>
      </c>
      <c r="R124" s="98" t="s">
        <v>30</v>
      </c>
      <c r="S124" s="97" t="s">
        <v>30</v>
      </c>
      <c r="T124" s="97" t="s">
        <v>30</v>
      </c>
      <c r="U124" s="97" t="s">
        <v>30</v>
      </c>
      <c r="V124" s="97" t="s">
        <v>30</v>
      </c>
      <c r="W124" s="97" t="s">
        <v>30</v>
      </c>
      <c r="X124" s="97" t="s">
        <v>30</v>
      </c>
      <c r="Y124" s="97" t="s">
        <v>30</v>
      </c>
      <c r="Z124" s="97" t="s">
        <v>30</v>
      </c>
      <c r="AA124" s="97" t="s">
        <v>30</v>
      </c>
      <c r="AB124" s="97" t="s">
        <v>30</v>
      </c>
      <c r="AC124" s="97" t="s">
        <v>30</v>
      </c>
    </row>
    <row r="125" spans="1:29" s="105" customFormat="1" ht="14.25" customHeight="1" x14ac:dyDescent="0.25">
      <c r="A125" s="293" t="s">
        <v>392</v>
      </c>
      <c r="B125" s="292" t="s">
        <v>393</v>
      </c>
      <c r="C125" s="113"/>
      <c r="D125" s="291" t="s">
        <v>11</v>
      </c>
      <c r="E125" s="95"/>
      <c r="F125" s="97" t="s">
        <v>30</v>
      </c>
      <c r="G125" s="97" t="s">
        <v>30</v>
      </c>
      <c r="H125" s="96" t="s">
        <v>30</v>
      </c>
      <c r="I125" s="97" t="s">
        <v>30</v>
      </c>
      <c r="J125" s="97" t="s">
        <v>30</v>
      </c>
      <c r="K125" s="97" t="s">
        <v>30</v>
      </c>
      <c r="L125" s="97" t="s">
        <v>30</v>
      </c>
      <c r="M125" s="97" t="s">
        <v>30</v>
      </c>
      <c r="N125" s="97" t="s">
        <v>30</v>
      </c>
      <c r="O125" s="97" t="s">
        <v>30</v>
      </c>
      <c r="P125" s="97" t="s">
        <v>30</v>
      </c>
      <c r="Q125" s="109" t="s">
        <v>30</v>
      </c>
      <c r="R125" s="98" t="s">
        <v>30</v>
      </c>
      <c r="S125" s="97" t="s">
        <v>30</v>
      </c>
      <c r="T125" s="97" t="s">
        <v>30</v>
      </c>
      <c r="U125" s="97" t="s">
        <v>30</v>
      </c>
      <c r="V125" s="97" t="s">
        <v>30</v>
      </c>
      <c r="W125" s="97" t="s">
        <v>30</v>
      </c>
      <c r="X125" s="97" t="s">
        <v>30</v>
      </c>
      <c r="Y125" s="97" t="s">
        <v>30</v>
      </c>
      <c r="Z125" s="97" t="s">
        <v>30</v>
      </c>
      <c r="AA125" s="97" t="s">
        <v>30</v>
      </c>
      <c r="AB125" s="97" t="s">
        <v>30</v>
      </c>
      <c r="AC125" s="97" t="s">
        <v>30</v>
      </c>
    </row>
    <row r="126" spans="1:29" s="105" customFormat="1" ht="14.25" customHeight="1" x14ac:dyDescent="0.25">
      <c r="A126" s="293" t="s">
        <v>394</v>
      </c>
      <c r="B126" s="292" t="s">
        <v>395</v>
      </c>
      <c r="C126" s="113"/>
      <c r="D126" s="291" t="s">
        <v>235</v>
      </c>
      <c r="E126" s="95"/>
      <c r="F126" s="97" t="s">
        <v>30</v>
      </c>
      <c r="G126" s="97" t="s">
        <v>30</v>
      </c>
      <c r="H126" s="96" t="s">
        <v>30</v>
      </c>
      <c r="I126" s="97" t="s">
        <v>30</v>
      </c>
      <c r="J126" s="97" t="s">
        <v>30</v>
      </c>
      <c r="K126" s="97" t="s">
        <v>30</v>
      </c>
      <c r="L126" s="97" t="s">
        <v>30</v>
      </c>
      <c r="M126" s="97" t="s">
        <v>30</v>
      </c>
      <c r="N126" s="97" t="s">
        <v>30</v>
      </c>
      <c r="O126" s="97" t="s">
        <v>30</v>
      </c>
      <c r="P126" s="97" t="s">
        <v>30</v>
      </c>
      <c r="Q126" s="109" t="s">
        <v>30</v>
      </c>
      <c r="R126" s="98" t="s">
        <v>30</v>
      </c>
      <c r="S126" s="97" t="s">
        <v>30</v>
      </c>
      <c r="T126" s="97" t="s">
        <v>30</v>
      </c>
      <c r="U126" s="97" t="s">
        <v>30</v>
      </c>
      <c r="V126" s="97" t="s">
        <v>30</v>
      </c>
      <c r="W126" s="97" t="s">
        <v>30</v>
      </c>
      <c r="X126" s="97" t="s">
        <v>30</v>
      </c>
      <c r="Y126" s="97" t="s">
        <v>30</v>
      </c>
      <c r="Z126" s="97" t="s">
        <v>30</v>
      </c>
      <c r="AA126" s="97" t="s">
        <v>30</v>
      </c>
      <c r="AB126" s="97" t="s">
        <v>30</v>
      </c>
      <c r="AC126" s="97" t="s">
        <v>30</v>
      </c>
    </row>
    <row r="127" spans="1:29" s="105" customFormat="1" ht="14.25" customHeight="1" x14ac:dyDescent="0.25">
      <c r="A127" s="293" t="s">
        <v>156</v>
      </c>
      <c r="B127" s="292" t="s">
        <v>157</v>
      </c>
      <c r="C127" s="113" t="s">
        <v>30</v>
      </c>
      <c r="D127" s="287" t="s">
        <v>248</v>
      </c>
      <c r="E127" s="95" t="s">
        <v>90</v>
      </c>
      <c r="F127" s="97" t="s">
        <v>25</v>
      </c>
      <c r="G127" s="97" t="s">
        <v>30</v>
      </c>
      <c r="H127" s="96" t="s">
        <v>30</v>
      </c>
      <c r="I127" s="97" t="s">
        <v>30</v>
      </c>
      <c r="J127" s="97" t="s">
        <v>30</v>
      </c>
      <c r="K127" s="97" t="s">
        <v>30</v>
      </c>
      <c r="L127" s="97" t="s">
        <v>30</v>
      </c>
      <c r="M127" s="97" t="s">
        <v>30</v>
      </c>
      <c r="N127" s="97" t="s">
        <v>30</v>
      </c>
      <c r="O127" s="97" t="s">
        <v>25</v>
      </c>
      <c r="P127" s="97" t="s">
        <v>25</v>
      </c>
      <c r="Q127" s="109" t="s">
        <v>30</v>
      </c>
      <c r="R127" s="98" t="s">
        <v>30</v>
      </c>
      <c r="S127" s="97" t="s">
        <v>30</v>
      </c>
      <c r="T127" s="97" t="s">
        <v>30</v>
      </c>
      <c r="U127" s="97" t="s">
        <v>30</v>
      </c>
      <c r="V127" s="97" t="s">
        <v>30</v>
      </c>
      <c r="W127" s="97" t="s">
        <v>30</v>
      </c>
      <c r="X127" s="97" t="s">
        <v>30</v>
      </c>
      <c r="Y127" s="97" t="s">
        <v>30</v>
      </c>
      <c r="Z127" s="97" t="s">
        <v>30</v>
      </c>
      <c r="AA127" s="97" t="s">
        <v>25</v>
      </c>
      <c r="AB127" s="97" t="s">
        <v>30</v>
      </c>
      <c r="AC127" s="97" t="s">
        <v>30</v>
      </c>
    </row>
    <row r="128" spans="1:29" s="105" customFormat="1" ht="14.25" customHeight="1" x14ac:dyDescent="0.25">
      <c r="A128" s="295" t="s">
        <v>158</v>
      </c>
      <c r="B128" s="294" t="s">
        <v>159</v>
      </c>
      <c r="C128" s="114" t="s">
        <v>510</v>
      </c>
      <c r="D128" s="291" t="s">
        <v>234</v>
      </c>
      <c r="E128" s="95" t="s">
        <v>160</v>
      </c>
      <c r="F128" s="97" t="s">
        <v>30</v>
      </c>
      <c r="G128" s="97" t="s">
        <v>30</v>
      </c>
      <c r="H128" s="96" t="s">
        <v>30</v>
      </c>
      <c r="I128" s="97" t="s">
        <v>30</v>
      </c>
      <c r="J128" s="97" t="s">
        <v>30</v>
      </c>
      <c r="K128" s="97" t="s">
        <v>30</v>
      </c>
      <c r="L128" s="97" t="s">
        <v>30</v>
      </c>
      <c r="M128" s="97" t="s">
        <v>30</v>
      </c>
      <c r="N128" s="97" t="s">
        <v>30</v>
      </c>
      <c r="O128" s="97" t="s">
        <v>30</v>
      </c>
      <c r="P128" s="97" t="s">
        <v>30</v>
      </c>
      <c r="Q128" s="109" t="s">
        <v>30</v>
      </c>
      <c r="R128" s="98" t="s">
        <v>30</v>
      </c>
      <c r="S128" s="97" t="s">
        <v>30</v>
      </c>
      <c r="T128" s="97" t="s">
        <v>30</v>
      </c>
      <c r="U128" s="97" t="s">
        <v>30</v>
      </c>
      <c r="V128" s="97" t="s">
        <v>30</v>
      </c>
      <c r="W128" s="97" t="s">
        <v>30</v>
      </c>
      <c r="X128" s="97" t="s">
        <v>30</v>
      </c>
      <c r="Y128" s="97" t="s">
        <v>30</v>
      </c>
      <c r="Z128" s="97" t="s">
        <v>30</v>
      </c>
      <c r="AA128" s="97" t="s">
        <v>30</v>
      </c>
      <c r="AB128" s="97" t="s">
        <v>30</v>
      </c>
      <c r="AC128" s="97" t="s">
        <v>30</v>
      </c>
    </row>
    <row r="129" spans="1:30" s="105" customFormat="1" ht="14.25" customHeight="1" x14ac:dyDescent="0.25">
      <c r="A129" s="295" t="s">
        <v>161</v>
      </c>
      <c r="B129" s="294" t="s">
        <v>162</v>
      </c>
      <c r="C129" s="114" t="s">
        <v>511</v>
      </c>
      <c r="D129" s="291" t="s">
        <v>11</v>
      </c>
      <c r="E129" s="95" t="s">
        <v>29</v>
      </c>
      <c r="F129" s="97" t="s">
        <v>30</v>
      </c>
      <c r="G129" s="97" t="s">
        <v>30</v>
      </c>
      <c r="H129" s="96" t="s">
        <v>30</v>
      </c>
      <c r="I129" s="97" t="s">
        <v>30</v>
      </c>
      <c r="J129" s="97" t="s">
        <v>30</v>
      </c>
      <c r="K129" s="97" t="s">
        <v>30</v>
      </c>
      <c r="L129" s="97" t="s">
        <v>30</v>
      </c>
      <c r="M129" s="97" t="s">
        <v>30</v>
      </c>
      <c r="N129" s="97" t="s">
        <v>30</v>
      </c>
      <c r="O129" s="97" t="s">
        <v>30</v>
      </c>
      <c r="P129" s="97" t="s">
        <v>30</v>
      </c>
      <c r="Q129" s="109" t="s">
        <v>30</v>
      </c>
      <c r="R129" s="98" t="s">
        <v>30</v>
      </c>
      <c r="S129" s="97" t="s">
        <v>30</v>
      </c>
      <c r="T129" s="97" t="s">
        <v>30</v>
      </c>
      <c r="U129" s="97" t="s">
        <v>30</v>
      </c>
      <c r="V129" s="97" t="s">
        <v>30</v>
      </c>
      <c r="W129" s="97" t="s">
        <v>30</v>
      </c>
      <c r="X129" s="97" t="s">
        <v>30</v>
      </c>
      <c r="Y129" s="97" t="s">
        <v>30</v>
      </c>
      <c r="Z129" s="97" t="s">
        <v>30</v>
      </c>
      <c r="AA129" s="97" t="s">
        <v>30</v>
      </c>
      <c r="AB129" s="97" t="s">
        <v>30</v>
      </c>
      <c r="AC129" s="97" t="s">
        <v>30</v>
      </c>
    </row>
    <row r="130" spans="1:30" s="105" customFormat="1" ht="14.25" customHeight="1" x14ac:dyDescent="0.25">
      <c r="A130" s="295" t="s">
        <v>294</v>
      </c>
      <c r="B130" s="294" t="s">
        <v>295</v>
      </c>
      <c r="C130" s="114"/>
      <c r="D130" s="291" t="s">
        <v>234</v>
      </c>
      <c r="E130" s="95"/>
      <c r="F130" s="97" t="s">
        <v>30</v>
      </c>
      <c r="G130" s="97" t="s">
        <v>30</v>
      </c>
      <c r="H130" s="96" t="s">
        <v>30</v>
      </c>
      <c r="I130" s="97" t="s">
        <v>30</v>
      </c>
      <c r="J130" s="97" t="s">
        <v>30</v>
      </c>
      <c r="K130" s="97" t="s">
        <v>30</v>
      </c>
      <c r="L130" s="97" t="s">
        <v>30</v>
      </c>
      <c r="M130" s="97" t="s">
        <v>30</v>
      </c>
      <c r="N130" s="97" t="s">
        <v>30</v>
      </c>
      <c r="O130" s="97" t="s">
        <v>30</v>
      </c>
      <c r="P130" s="97" t="s">
        <v>30</v>
      </c>
      <c r="Q130" s="109" t="s">
        <v>30</v>
      </c>
      <c r="R130" s="98" t="s">
        <v>30</v>
      </c>
      <c r="S130" s="97" t="s">
        <v>30</v>
      </c>
      <c r="T130" s="97" t="s">
        <v>30</v>
      </c>
      <c r="U130" s="97" t="s">
        <v>30</v>
      </c>
      <c r="V130" s="97" t="s">
        <v>30</v>
      </c>
      <c r="W130" s="97" t="s">
        <v>30</v>
      </c>
      <c r="X130" s="97" t="s">
        <v>30</v>
      </c>
      <c r="Y130" s="97" t="s">
        <v>30</v>
      </c>
      <c r="Z130" s="97" t="s">
        <v>30</v>
      </c>
      <c r="AA130" s="97" t="s">
        <v>30</v>
      </c>
      <c r="AB130" s="97" t="s">
        <v>30</v>
      </c>
      <c r="AC130" s="97" t="s">
        <v>30</v>
      </c>
    </row>
    <row r="131" spans="1:30" s="105" customFormat="1" ht="26" x14ac:dyDescent="0.25">
      <c r="A131" s="295" t="s">
        <v>163</v>
      </c>
      <c r="B131" s="294" t="s">
        <v>292</v>
      </c>
      <c r="C131" s="113" t="s">
        <v>30</v>
      </c>
      <c r="D131" s="291" t="s">
        <v>10</v>
      </c>
      <c r="E131" s="95" t="s">
        <v>90</v>
      </c>
      <c r="F131" s="97" t="s">
        <v>30</v>
      </c>
      <c r="G131" s="97" t="s">
        <v>30</v>
      </c>
      <c r="H131" s="96" t="s">
        <v>30</v>
      </c>
      <c r="I131" s="97" t="s">
        <v>30</v>
      </c>
      <c r="J131" s="97" t="s">
        <v>30</v>
      </c>
      <c r="K131" s="97" t="s">
        <v>30</v>
      </c>
      <c r="L131" s="97" t="s">
        <v>30</v>
      </c>
      <c r="M131" s="97" t="s">
        <v>30</v>
      </c>
      <c r="N131" s="97" t="s">
        <v>30</v>
      </c>
      <c r="O131" s="97" t="s">
        <v>30</v>
      </c>
      <c r="P131" s="97" t="s">
        <v>30</v>
      </c>
      <c r="Q131" s="109" t="s">
        <v>30</v>
      </c>
      <c r="R131" s="98" t="s">
        <v>30</v>
      </c>
      <c r="S131" s="97" t="s">
        <v>30</v>
      </c>
      <c r="T131" s="97" t="s">
        <v>30</v>
      </c>
      <c r="U131" s="97" t="s">
        <v>30</v>
      </c>
      <c r="V131" s="97" t="s">
        <v>30</v>
      </c>
      <c r="W131" s="97" t="s">
        <v>30</v>
      </c>
      <c r="X131" s="97" t="s">
        <v>30</v>
      </c>
      <c r="Y131" s="97" t="s">
        <v>30</v>
      </c>
      <c r="Z131" s="97" t="s">
        <v>30</v>
      </c>
      <c r="AA131" s="97" t="s">
        <v>30</v>
      </c>
      <c r="AB131" s="97" t="s">
        <v>30</v>
      </c>
      <c r="AC131" s="97" t="s">
        <v>30</v>
      </c>
    </row>
    <row r="132" spans="1:30" s="105" customFormat="1" ht="13" x14ac:dyDescent="0.25">
      <c r="A132" s="293" t="s">
        <v>164</v>
      </c>
      <c r="B132" s="292" t="s">
        <v>165</v>
      </c>
      <c r="C132" s="113" t="s">
        <v>30</v>
      </c>
      <c r="D132" s="291" t="s">
        <v>10</v>
      </c>
      <c r="E132" s="95" t="s">
        <v>90</v>
      </c>
      <c r="F132" s="97" t="s">
        <v>30</v>
      </c>
      <c r="G132" s="97" t="s">
        <v>30</v>
      </c>
      <c r="H132" s="96" t="s">
        <v>30</v>
      </c>
      <c r="I132" s="97" t="s">
        <v>30</v>
      </c>
      <c r="J132" s="97" t="s">
        <v>30</v>
      </c>
      <c r="K132" s="97" t="s">
        <v>30</v>
      </c>
      <c r="L132" s="97" t="s">
        <v>30</v>
      </c>
      <c r="M132" s="97" t="s">
        <v>30</v>
      </c>
      <c r="N132" s="97" t="s">
        <v>30</v>
      </c>
      <c r="O132" s="97" t="s">
        <v>25</v>
      </c>
      <c r="P132" s="97" t="s">
        <v>25</v>
      </c>
      <c r="Q132" s="109" t="s">
        <v>30</v>
      </c>
      <c r="R132" s="98" t="s">
        <v>30</v>
      </c>
      <c r="S132" s="97" t="s">
        <v>30</v>
      </c>
      <c r="T132" s="97" t="s">
        <v>30</v>
      </c>
      <c r="U132" s="97" t="s">
        <v>30</v>
      </c>
      <c r="V132" s="97" t="s">
        <v>30</v>
      </c>
      <c r="W132" s="97" t="s">
        <v>30</v>
      </c>
      <c r="X132" s="97" t="s">
        <v>30</v>
      </c>
      <c r="Y132" s="97" t="s">
        <v>30</v>
      </c>
      <c r="Z132" s="97" t="s">
        <v>25</v>
      </c>
      <c r="AA132" s="97" t="s">
        <v>30</v>
      </c>
      <c r="AB132" s="97" t="s">
        <v>30</v>
      </c>
      <c r="AC132" s="97" t="s">
        <v>30</v>
      </c>
    </row>
    <row r="133" spans="1:30" s="105" customFormat="1" ht="13" x14ac:dyDescent="0.25">
      <c r="A133" s="293" t="s">
        <v>166</v>
      </c>
      <c r="B133" s="292" t="s">
        <v>167</v>
      </c>
      <c r="C133" s="113" t="s">
        <v>30</v>
      </c>
      <c r="D133" s="287" t="s">
        <v>11</v>
      </c>
      <c r="E133" s="95" t="s">
        <v>156</v>
      </c>
      <c r="F133" s="97" t="s">
        <v>25</v>
      </c>
      <c r="G133" s="97" t="s">
        <v>30</v>
      </c>
      <c r="H133" s="96" t="s">
        <v>30</v>
      </c>
      <c r="I133" s="97" t="s">
        <v>30</v>
      </c>
      <c r="J133" s="97" t="s">
        <v>30</v>
      </c>
      <c r="K133" s="97" t="s">
        <v>30</v>
      </c>
      <c r="L133" s="97" t="s">
        <v>30</v>
      </c>
      <c r="M133" s="97" t="s">
        <v>30</v>
      </c>
      <c r="N133" s="97" t="s">
        <v>30</v>
      </c>
      <c r="O133" s="97" t="s">
        <v>30</v>
      </c>
      <c r="P133" s="97" t="s">
        <v>25</v>
      </c>
      <c r="Q133" s="109" t="s">
        <v>30</v>
      </c>
      <c r="R133" s="98" t="s">
        <v>30</v>
      </c>
      <c r="S133" s="97" t="s">
        <v>30</v>
      </c>
      <c r="T133" s="97" t="s">
        <v>30</v>
      </c>
      <c r="U133" s="97" t="s">
        <v>30</v>
      </c>
      <c r="V133" s="97" t="s">
        <v>30</v>
      </c>
      <c r="W133" s="97" t="s">
        <v>30</v>
      </c>
      <c r="X133" s="97" t="s">
        <v>30</v>
      </c>
      <c r="Y133" s="97" t="s">
        <v>30</v>
      </c>
      <c r="Z133" s="97" t="s">
        <v>30</v>
      </c>
      <c r="AA133" s="97" t="s">
        <v>25</v>
      </c>
      <c r="AB133" s="97" t="s">
        <v>30</v>
      </c>
      <c r="AC133" s="97" t="s">
        <v>30</v>
      </c>
    </row>
    <row r="134" spans="1:30" s="105" customFormat="1" ht="26.25" customHeight="1" x14ac:dyDescent="0.25">
      <c r="A134" s="295" t="s">
        <v>168</v>
      </c>
      <c r="B134" s="294" t="s">
        <v>169</v>
      </c>
      <c r="C134" s="113" t="s">
        <v>30</v>
      </c>
      <c r="D134" s="291" t="s">
        <v>11</v>
      </c>
      <c r="E134" s="100" t="s">
        <v>170</v>
      </c>
      <c r="F134" s="97" t="s">
        <v>30</v>
      </c>
      <c r="G134" s="97" t="s">
        <v>30</v>
      </c>
      <c r="H134" s="96" t="s">
        <v>30</v>
      </c>
      <c r="I134" s="97" t="s">
        <v>30</v>
      </c>
      <c r="J134" s="97" t="s">
        <v>30</v>
      </c>
      <c r="K134" s="97" t="s">
        <v>30</v>
      </c>
      <c r="L134" s="97" t="s">
        <v>30</v>
      </c>
      <c r="M134" s="97" t="s">
        <v>30</v>
      </c>
      <c r="N134" s="97" t="s">
        <v>30</v>
      </c>
      <c r="O134" s="97" t="s">
        <v>30</v>
      </c>
      <c r="P134" s="97" t="s">
        <v>30</v>
      </c>
      <c r="Q134" s="109" t="s">
        <v>30</v>
      </c>
      <c r="R134" s="98" t="s">
        <v>30</v>
      </c>
      <c r="S134" s="97" t="s">
        <v>30</v>
      </c>
      <c r="T134" s="97" t="s">
        <v>30</v>
      </c>
      <c r="U134" s="97" t="s">
        <v>30</v>
      </c>
      <c r="V134" s="97" t="s">
        <v>30</v>
      </c>
      <c r="W134" s="97" t="s">
        <v>30</v>
      </c>
      <c r="X134" s="97" t="s">
        <v>30</v>
      </c>
      <c r="Y134" s="97" t="s">
        <v>30</v>
      </c>
      <c r="Z134" s="97" t="s">
        <v>30</v>
      </c>
      <c r="AA134" s="97" t="s">
        <v>30</v>
      </c>
      <c r="AB134" s="97" t="s">
        <v>30</v>
      </c>
      <c r="AC134" s="97" t="s">
        <v>30</v>
      </c>
    </row>
    <row r="135" spans="1:30" s="105" customFormat="1" ht="13" x14ac:dyDescent="0.25">
      <c r="A135" s="293" t="s">
        <v>171</v>
      </c>
      <c r="B135" s="292" t="s">
        <v>172</v>
      </c>
      <c r="C135" s="113" t="s">
        <v>30</v>
      </c>
      <c r="D135" s="291" t="s">
        <v>10</v>
      </c>
      <c r="E135" s="95" t="s">
        <v>90</v>
      </c>
      <c r="F135" s="97" t="s">
        <v>30</v>
      </c>
      <c r="G135" s="97" t="s">
        <v>30</v>
      </c>
      <c r="H135" s="96" t="s">
        <v>30</v>
      </c>
      <c r="I135" s="97" t="s">
        <v>30</v>
      </c>
      <c r="J135" s="97" t="s">
        <v>30</v>
      </c>
      <c r="K135" s="97" t="s">
        <v>30</v>
      </c>
      <c r="L135" s="97" t="s">
        <v>30</v>
      </c>
      <c r="M135" s="97" t="s">
        <v>30</v>
      </c>
      <c r="N135" s="97" t="s">
        <v>30</v>
      </c>
      <c r="O135" s="97" t="s">
        <v>30</v>
      </c>
      <c r="P135" s="97" t="s">
        <v>25</v>
      </c>
      <c r="Q135" s="109" t="s">
        <v>30</v>
      </c>
      <c r="R135" s="98" t="s">
        <v>30</v>
      </c>
      <c r="S135" s="97" t="s">
        <v>30</v>
      </c>
      <c r="T135" s="97" t="s">
        <v>30</v>
      </c>
      <c r="U135" s="97" t="s">
        <v>30</v>
      </c>
      <c r="V135" s="97" t="s">
        <v>30</v>
      </c>
      <c r="W135" s="97" t="s">
        <v>30</v>
      </c>
      <c r="X135" s="97" t="s">
        <v>30</v>
      </c>
      <c r="Y135" s="97" t="s">
        <v>30</v>
      </c>
      <c r="Z135" s="97" t="s">
        <v>30</v>
      </c>
      <c r="AA135" s="97" t="s">
        <v>30</v>
      </c>
      <c r="AB135" s="97" t="s">
        <v>30</v>
      </c>
      <c r="AC135" s="97" t="s">
        <v>30</v>
      </c>
    </row>
    <row r="136" spans="1:30" s="105" customFormat="1" ht="13" x14ac:dyDescent="0.25">
      <c r="A136" s="295" t="s">
        <v>173</v>
      </c>
      <c r="B136" s="294" t="s">
        <v>174</v>
      </c>
      <c r="C136" s="113" t="s">
        <v>175</v>
      </c>
      <c r="D136" s="291" t="s">
        <v>11</v>
      </c>
      <c r="E136" s="95" t="s">
        <v>164</v>
      </c>
      <c r="F136" s="97" t="s">
        <v>30</v>
      </c>
      <c r="G136" s="97" t="s">
        <v>30</v>
      </c>
      <c r="H136" s="96" t="s">
        <v>30</v>
      </c>
      <c r="I136" s="97" t="s">
        <v>30</v>
      </c>
      <c r="J136" s="97" t="s">
        <v>30</v>
      </c>
      <c r="K136" s="97" t="s">
        <v>30</v>
      </c>
      <c r="L136" s="97" t="s">
        <v>30</v>
      </c>
      <c r="M136" s="97" t="s">
        <v>30</v>
      </c>
      <c r="N136" s="97" t="s">
        <v>30</v>
      </c>
      <c r="O136" s="97" t="s">
        <v>30</v>
      </c>
      <c r="P136" s="97" t="s">
        <v>30</v>
      </c>
      <c r="Q136" s="109" t="s">
        <v>30</v>
      </c>
      <c r="R136" s="98" t="s">
        <v>30</v>
      </c>
      <c r="S136" s="97" t="s">
        <v>30</v>
      </c>
      <c r="T136" s="97" t="s">
        <v>30</v>
      </c>
      <c r="U136" s="97" t="s">
        <v>30</v>
      </c>
      <c r="V136" s="97" t="s">
        <v>30</v>
      </c>
      <c r="W136" s="97" t="s">
        <v>30</v>
      </c>
      <c r="X136" s="97" t="s">
        <v>30</v>
      </c>
      <c r="Y136" s="97" t="s">
        <v>30</v>
      </c>
      <c r="Z136" s="97" t="s">
        <v>30</v>
      </c>
      <c r="AA136" s="97" t="s">
        <v>30</v>
      </c>
      <c r="AB136" s="97" t="s">
        <v>30</v>
      </c>
      <c r="AC136" s="97" t="s">
        <v>30</v>
      </c>
    </row>
    <row r="137" spans="1:30" ht="13" x14ac:dyDescent="0.25">
      <c r="A137" s="295" t="s">
        <v>519</v>
      </c>
      <c r="B137" s="294" t="s">
        <v>520</v>
      </c>
      <c r="C137" s="113" t="s">
        <v>30</v>
      </c>
      <c r="D137" s="296" t="s">
        <v>11</v>
      </c>
      <c r="E137" s="95"/>
      <c r="F137" s="97" t="s">
        <v>30</v>
      </c>
      <c r="G137" s="97" t="s">
        <v>30</v>
      </c>
      <c r="H137" s="97" t="s">
        <v>30</v>
      </c>
      <c r="I137" s="97" t="s">
        <v>30</v>
      </c>
      <c r="J137" s="97" t="s">
        <v>30</v>
      </c>
      <c r="K137" s="97" t="s">
        <v>30</v>
      </c>
      <c r="L137" s="97" t="s">
        <v>30</v>
      </c>
      <c r="M137" s="97" t="s">
        <v>30</v>
      </c>
      <c r="N137" s="97" t="s">
        <v>30</v>
      </c>
      <c r="O137" s="97" t="s">
        <v>30</v>
      </c>
      <c r="P137" s="97" t="s">
        <v>30</v>
      </c>
      <c r="Q137" s="109" t="s">
        <v>30</v>
      </c>
      <c r="R137" s="98" t="s">
        <v>30</v>
      </c>
      <c r="S137" s="97" t="s">
        <v>30</v>
      </c>
      <c r="T137" s="97" t="s">
        <v>30</v>
      </c>
      <c r="U137" s="97" t="s">
        <v>30</v>
      </c>
      <c r="V137" s="97" t="s">
        <v>30</v>
      </c>
      <c r="W137" s="97" t="s">
        <v>30</v>
      </c>
      <c r="X137" s="97" t="s">
        <v>30</v>
      </c>
      <c r="Y137" s="97" t="s">
        <v>30</v>
      </c>
      <c r="Z137" s="97" t="s">
        <v>30</v>
      </c>
      <c r="AA137" s="97" t="s">
        <v>30</v>
      </c>
      <c r="AB137" s="97" t="s">
        <v>30</v>
      </c>
      <c r="AC137" s="97" t="s">
        <v>30</v>
      </c>
      <c r="AD137" s="203"/>
    </row>
    <row r="138" spans="1:30" ht="13" x14ac:dyDescent="0.25">
      <c r="A138" s="293" t="s">
        <v>290</v>
      </c>
      <c r="B138" s="292" t="s">
        <v>291</v>
      </c>
      <c r="C138" s="113"/>
      <c r="D138" s="291" t="s">
        <v>10</v>
      </c>
      <c r="E138" s="95"/>
      <c r="F138" s="97" t="s">
        <v>30</v>
      </c>
      <c r="G138" s="97" t="s">
        <v>30</v>
      </c>
      <c r="H138" s="97" t="s">
        <v>30</v>
      </c>
      <c r="I138" s="97" t="s">
        <v>30</v>
      </c>
      <c r="J138" s="97" t="s">
        <v>30</v>
      </c>
      <c r="K138" s="97" t="s">
        <v>30</v>
      </c>
      <c r="L138" s="97" t="s">
        <v>30</v>
      </c>
      <c r="M138" s="97" t="s">
        <v>30</v>
      </c>
      <c r="N138" s="97" t="s">
        <v>30</v>
      </c>
      <c r="O138" s="97" t="s">
        <v>30</v>
      </c>
      <c r="P138" s="97" t="s">
        <v>25</v>
      </c>
      <c r="Q138" s="109" t="s">
        <v>30</v>
      </c>
      <c r="R138" s="98" t="s">
        <v>30</v>
      </c>
      <c r="S138" s="97" t="s">
        <v>30</v>
      </c>
      <c r="T138" s="97" t="s">
        <v>30</v>
      </c>
      <c r="U138" s="97" t="s">
        <v>30</v>
      </c>
      <c r="V138" s="97" t="s">
        <v>30</v>
      </c>
      <c r="W138" s="97" t="s">
        <v>30</v>
      </c>
      <c r="X138" s="97" t="s">
        <v>30</v>
      </c>
      <c r="Y138" s="97" t="s">
        <v>30</v>
      </c>
      <c r="Z138" s="97" t="s">
        <v>30</v>
      </c>
      <c r="AA138" s="97" t="s">
        <v>40</v>
      </c>
      <c r="AB138" s="97" t="s">
        <v>30</v>
      </c>
      <c r="AC138" s="97" t="s">
        <v>30</v>
      </c>
    </row>
    <row r="139" spans="1:30" ht="13" x14ac:dyDescent="0.25">
      <c r="A139" s="293" t="s">
        <v>176</v>
      </c>
      <c r="B139" s="292" t="s">
        <v>177</v>
      </c>
      <c r="C139" s="113" t="s">
        <v>30</v>
      </c>
      <c r="D139" s="291" t="s">
        <v>11</v>
      </c>
      <c r="E139" s="95" t="s">
        <v>156</v>
      </c>
      <c r="F139" s="97" t="s">
        <v>30</v>
      </c>
      <c r="G139" s="97" t="s">
        <v>30</v>
      </c>
      <c r="H139" s="97" t="s">
        <v>30</v>
      </c>
      <c r="I139" s="97" t="s">
        <v>30</v>
      </c>
      <c r="J139" s="97" t="s">
        <v>30</v>
      </c>
      <c r="K139" s="97" t="s">
        <v>30</v>
      </c>
      <c r="L139" s="97" t="s">
        <v>30</v>
      </c>
      <c r="M139" s="97" t="s">
        <v>30</v>
      </c>
      <c r="N139" s="97" t="s">
        <v>30</v>
      </c>
      <c r="O139" s="97" t="s">
        <v>30</v>
      </c>
      <c r="P139" s="97" t="s">
        <v>25</v>
      </c>
      <c r="Q139" s="109" t="s">
        <v>30</v>
      </c>
      <c r="R139" s="98" t="s">
        <v>30</v>
      </c>
      <c r="S139" s="97" t="s">
        <v>30</v>
      </c>
      <c r="T139" s="97" t="s">
        <v>30</v>
      </c>
      <c r="U139" s="97" t="s">
        <v>30</v>
      </c>
      <c r="V139" s="97" t="s">
        <v>30</v>
      </c>
      <c r="W139" s="97" t="s">
        <v>30</v>
      </c>
      <c r="X139" s="97" t="s">
        <v>30</v>
      </c>
      <c r="Y139" s="97" t="s">
        <v>30</v>
      </c>
      <c r="Z139" s="97" t="s">
        <v>30</v>
      </c>
      <c r="AA139" s="97" t="s">
        <v>40</v>
      </c>
      <c r="AB139" s="97" t="s">
        <v>30</v>
      </c>
      <c r="AC139" s="97" t="s">
        <v>30</v>
      </c>
    </row>
    <row r="140" spans="1:30" ht="13" x14ac:dyDescent="0.25">
      <c r="A140" s="293" t="s">
        <v>178</v>
      </c>
      <c r="B140" s="292" t="s">
        <v>179</v>
      </c>
      <c r="C140" s="113" t="s">
        <v>30</v>
      </c>
      <c r="D140" s="291" t="s">
        <v>11</v>
      </c>
      <c r="E140" s="95" t="s">
        <v>90</v>
      </c>
      <c r="F140" s="97" t="s">
        <v>30</v>
      </c>
      <c r="G140" s="97" t="s">
        <v>30</v>
      </c>
      <c r="H140" s="97" t="s">
        <v>30</v>
      </c>
      <c r="I140" s="97" t="s">
        <v>30</v>
      </c>
      <c r="J140" s="97" t="s">
        <v>30</v>
      </c>
      <c r="K140" s="97" t="s">
        <v>30</v>
      </c>
      <c r="L140" s="97" t="s">
        <v>30</v>
      </c>
      <c r="M140" s="97" t="s">
        <v>30</v>
      </c>
      <c r="N140" s="97" t="s">
        <v>30</v>
      </c>
      <c r="O140" s="97" t="s">
        <v>30</v>
      </c>
      <c r="P140" s="97" t="s">
        <v>25</v>
      </c>
      <c r="Q140" s="109" t="s">
        <v>30</v>
      </c>
      <c r="R140" s="98" t="s">
        <v>30</v>
      </c>
      <c r="S140" s="97" t="s">
        <v>30</v>
      </c>
      <c r="T140" s="97" t="s">
        <v>30</v>
      </c>
      <c r="U140" s="97" t="s">
        <v>30</v>
      </c>
      <c r="V140" s="97" t="s">
        <v>30</v>
      </c>
      <c r="W140" s="97" t="s">
        <v>30</v>
      </c>
      <c r="X140" s="97" t="s">
        <v>30</v>
      </c>
      <c r="Y140" s="97" t="s">
        <v>30</v>
      </c>
      <c r="Z140" s="97" t="s">
        <v>30</v>
      </c>
      <c r="AA140" s="97" t="s">
        <v>30</v>
      </c>
      <c r="AB140" s="97" t="s">
        <v>30</v>
      </c>
      <c r="AC140" s="97" t="s">
        <v>30</v>
      </c>
    </row>
    <row r="141" spans="1:30" ht="13" x14ac:dyDescent="0.25">
      <c r="A141" s="293" t="s">
        <v>180</v>
      </c>
      <c r="B141" s="292" t="s">
        <v>181</v>
      </c>
      <c r="C141" s="113" t="s">
        <v>30</v>
      </c>
      <c r="D141" s="291" t="s">
        <v>10</v>
      </c>
      <c r="E141" s="95" t="s">
        <v>156</v>
      </c>
      <c r="F141" s="97" t="s">
        <v>30</v>
      </c>
      <c r="G141" s="97" t="s">
        <v>30</v>
      </c>
      <c r="H141" s="97" t="s">
        <v>30</v>
      </c>
      <c r="I141" s="97" t="s">
        <v>30</v>
      </c>
      <c r="J141" s="97" t="s">
        <v>30</v>
      </c>
      <c r="K141" s="97" t="s">
        <v>30</v>
      </c>
      <c r="L141" s="97" t="s">
        <v>30</v>
      </c>
      <c r="M141" s="97" t="s">
        <v>30</v>
      </c>
      <c r="N141" s="97" t="s">
        <v>30</v>
      </c>
      <c r="O141" s="97" t="s">
        <v>30</v>
      </c>
      <c r="P141" s="97" t="s">
        <v>25</v>
      </c>
      <c r="Q141" s="109" t="s">
        <v>30</v>
      </c>
      <c r="R141" s="98" t="s">
        <v>30</v>
      </c>
      <c r="S141" s="97" t="s">
        <v>30</v>
      </c>
      <c r="T141" s="97" t="s">
        <v>30</v>
      </c>
      <c r="U141" s="97" t="s">
        <v>30</v>
      </c>
      <c r="V141" s="97" t="s">
        <v>30</v>
      </c>
      <c r="W141" s="97" t="s">
        <v>30</v>
      </c>
      <c r="X141" s="97" t="s">
        <v>30</v>
      </c>
      <c r="Y141" s="97" t="s">
        <v>30</v>
      </c>
      <c r="Z141" s="97" t="s">
        <v>30</v>
      </c>
      <c r="AA141" s="97" t="s">
        <v>25</v>
      </c>
      <c r="AB141" s="97" t="s">
        <v>30</v>
      </c>
      <c r="AC141" s="97" t="s">
        <v>30</v>
      </c>
    </row>
    <row r="142" spans="1:30" ht="13" x14ac:dyDescent="0.25">
      <c r="A142" s="293" t="s">
        <v>182</v>
      </c>
      <c r="B142" s="292" t="s">
        <v>183</v>
      </c>
      <c r="C142" s="113" t="s">
        <v>30</v>
      </c>
      <c r="D142" s="287" t="s">
        <v>11</v>
      </c>
      <c r="E142" s="95" t="s">
        <v>164</v>
      </c>
      <c r="F142" s="97" t="s">
        <v>30</v>
      </c>
      <c r="G142" s="97" t="s">
        <v>538</v>
      </c>
      <c r="H142" s="97" t="s">
        <v>30</v>
      </c>
      <c r="I142" s="97" t="s">
        <v>30</v>
      </c>
      <c r="J142" s="97" t="s">
        <v>30</v>
      </c>
      <c r="K142" s="97" t="s">
        <v>30</v>
      </c>
      <c r="L142" s="97" t="s">
        <v>30</v>
      </c>
      <c r="M142" s="97" t="s">
        <v>30</v>
      </c>
      <c r="N142" s="97" t="s">
        <v>30</v>
      </c>
      <c r="O142" s="97" t="s">
        <v>25</v>
      </c>
      <c r="P142" s="97" t="s">
        <v>30</v>
      </c>
      <c r="Q142" s="109" t="s">
        <v>30</v>
      </c>
      <c r="R142" s="98" t="s">
        <v>30</v>
      </c>
      <c r="S142" s="97" t="s">
        <v>30</v>
      </c>
      <c r="T142" s="97" t="s">
        <v>30</v>
      </c>
      <c r="U142" s="97" t="s">
        <v>30</v>
      </c>
      <c r="V142" s="97" t="s">
        <v>30</v>
      </c>
      <c r="W142" s="97" t="s">
        <v>30</v>
      </c>
      <c r="X142" s="97" t="s">
        <v>30</v>
      </c>
      <c r="Y142" s="97" t="s">
        <v>30</v>
      </c>
      <c r="Z142" s="97" t="s">
        <v>25</v>
      </c>
      <c r="AA142" s="97" t="s">
        <v>30</v>
      </c>
      <c r="AB142" s="97" t="s">
        <v>30</v>
      </c>
      <c r="AC142" s="97" t="s">
        <v>30</v>
      </c>
    </row>
    <row r="143" spans="1:30" ht="13" x14ac:dyDescent="0.25">
      <c r="A143" s="293" t="s">
        <v>541</v>
      </c>
      <c r="B143" s="292" t="s">
        <v>542</v>
      </c>
      <c r="C143" s="113"/>
      <c r="D143" s="287" t="s">
        <v>10</v>
      </c>
      <c r="E143" s="95"/>
      <c r="F143" s="97" t="s">
        <v>25</v>
      </c>
      <c r="G143" s="97" t="s">
        <v>30</v>
      </c>
      <c r="H143" s="97" t="s">
        <v>30</v>
      </c>
      <c r="I143" s="97" t="s">
        <v>30</v>
      </c>
      <c r="J143" s="97" t="s">
        <v>30</v>
      </c>
      <c r="K143" s="97" t="s">
        <v>30</v>
      </c>
      <c r="L143" s="97" t="s">
        <v>30</v>
      </c>
      <c r="M143" s="97" t="s">
        <v>30</v>
      </c>
      <c r="N143" s="97" t="s">
        <v>30</v>
      </c>
      <c r="O143" s="97" t="s">
        <v>30</v>
      </c>
      <c r="P143" s="97" t="s">
        <v>30</v>
      </c>
      <c r="Q143" s="109" t="s">
        <v>30</v>
      </c>
      <c r="R143" s="98" t="s">
        <v>30</v>
      </c>
      <c r="S143" s="97" t="s">
        <v>30</v>
      </c>
      <c r="T143" s="97" t="s">
        <v>30</v>
      </c>
      <c r="U143" s="97" t="s">
        <v>30</v>
      </c>
      <c r="V143" s="97" t="s">
        <v>30</v>
      </c>
      <c r="W143" s="97" t="s">
        <v>30</v>
      </c>
      <c r="X143" s="97" t="s">
        <v>30</v>
      </c>
      <c r="Y143" s="97" t="s">
        <v>30</v>
      </c>
      <c r="Z143" s="97" t="s">
        <v>30</v>
      </c>
      <c r="AA143" s="97" t="s">
        <v>30</v>
      </c>
      <c r="AB143" s="97" t="s">
        <v>30</v>
      </c>
      <c r="AC143" s="97" t="s">
        <v>30</v>
      </c>
    </row>
    <row r="144" spans="1:30" s="116" customFormat="1" ht="13" x14ac:dyDescent="0.25">
      <c r="A144" s="295" t="s">
        <v>518</v>
      </c>
      <c r="B144" s="294" t="s">
        <v>386</v>
      </c>
      <c r="C144" s="113" t="s">
        <v>11</v>
      </c>
      <c r="D144" s="291" t="s">
        <v>11</v>
      </c>
      <c r="E144" s="95" t="s">
        <v>164</v>
      </c>
      <c r="F144" s="97" t="s">
        <v>30</v>
      </c>
      <c r="G144" s="97" t="s">
        <v>30</v>
      </c>
      <c r="H144" s="97" t="s">
        <v>30</v>
      </c>
      <c r="I144" s="97" t="s">
        <v>30</v>
      </c>
      <c r="J144" s="97" t="s">
        <v>30</v>
      </c>
      <c r="K144" s="97" t="s">
        <v>30</v>
      </c>
      <c r="L144" s="97" t="s">
        <v>30</v>
      </c>
      <c r="M144" s="97" t="s">
        <v>30</v>
      </c>
      <c r="N144" s="97" t="s">
        <v>30</v>
      </c>
      <c r="O144" s="97" t="s">
        <v>30</v>
      </c>
      <c r="P144" s="97" t="s">
        <v>30</v>
      </c>
      <c r="Q144" s="109" t="s">
        <v>30</v>
      </c>
      <c r="R144" s="98" t="s">
        <v>30</v>
      </c>
      <c r="S144" s="97" t="s">
        <v>30</v>
      </c>
      <c r="T144" s="97" t="s">
        <v>30</v>
      </c>
      <c r="U144" s="97" t="s">
        <v>30</v>
      </c>
      <c r="V144" s="97" t="s">
        <v>30</v>
      </c>
      <c r="W144" s="97" t="s">
        <v>30</v>
      </c>
      <c r="X144" s="97" t="s">
        <v>30</v>
      </c>
      <c r="Y144" s="97" t="s">
        <v>30</v>
      </c>
      <c r="Z144" s="97" t="s">
        <v>30</v>
      </c>
      <c r="AA144" s="97" t="s">
        <v>30</v>
      </c>
      <c r="AB144" s="97" t="s">
        <v>30</v>
      </c>
      <c r="AC144" s="97" t="s">
        <v>30</v>
      </c>
    </row>
    <row r="145" spans="1:29" ht="26" x14ac:dyDescent="0.25">
      <c r="A145" s="293" t="s">
        <v>396</v>
      </c>
      <c r="B145" s="292" t="s">
        <v>397</v>
      </c>
      <c r="C145" s="113"/>
      <c r="D145" s="291" t="s">
        <v>237</v>
      </c>
      <c r="E145" s="95"/>
      <c r="F145" s="97" t="s">
        <v>30</v>
      </c>
      <c r="G145" s="97" t="s">
        <v>30</v>
      </c>
      <c r="H145" s="97" t="s">
        <v>30</v>
      </c>
      <c r="I145" s="97" t="s">
        <v>30</v>
      </c>
      <c r="J145" s="97" t="s">
        <v>30</v>
      </c>
      <c r="K145" s="97" t="s">
        <v>30</v>
      </c>
      <c r="L145" s="97" t="s">
        <v>30</v>
      </c>
      <c r="M145" s="97" t="s">
        <v>30</v>
      </c>
      <c r="N145" s="97" t="s">
        <v>30</v>
      </c>
      <c r="O145" s="97" t="s">
        <v>30</v>
      </c>
      <c r="P145" s="97" t="s">
        <v>30</v>
      </c>
      <c r="Q145" s="109" t="s">
        <v>30</v>
      </c>
      <c r="R145" s="98" t="s">
        <v>30</v>
      </c>
      <c r="S145" s="97" t="s">
        <v>30</v>
      </c>
      <c r="T145" s="97" t="s">
        <v>30</v>
      </c>
      <c r="U145" s="97" t="s">
        <v>30</v>
      </c>
      <c r="V145" s="97" t="s">
        <v>30</v>
      </c>
      <c r="W145" s="97" t="s">
        <v>30</v>
      </c>
      <c r="X145" s="97" t="s">
        <v>30</v>
      </c>
      <c r="Y145" s="97" t="s">
        <v>30</v>
      </c>
      <c r="Z145" s="97" t="s">
        <v>30</v>
      </c>
      <c r="AA145" s="97" t="s">
        <v>30</v>
      </c>
      <c r="AB145" s="97" t="s">
        <v>30</v>
      </c>
      <c r="AC145" s="97" t="s">
        <v>30</v>
      </c>
    </row>
    <row r="146" spans="1:29" ht="13" x14ac:dyDescent="0.25">
      <c r="A146" s="293" t="s">
        <v>398</v>
      </c>
      <c r="B146" s="292" t="s">
        <v>399</v>
      </c>
      <c r="C146" s="113"/>
      <c r="D146" s="287" t="s">
        <v>235</v>
      </c>
      <c r="E146" s="95"/>
      <c r="F146" s="97" t="s">
        <v>30</v>
      </c>
      <c r="G146" s="97" t="s">
        <v>538</v>
      </c>
      <c r="H146" s="96" t="s">
        <v>30</v>
      </c>
      <c r="I146" s="97" t="s">
        <v>30</v>
      </c>
      <c r="J146" s="97" t="s">
        <v>30</v>
      </c>
      <c r="K146" s="97" t="s">
        <v>30</v>
      </c>
      <c r="L146" s="97" t="s">
        <v>25</v>
      </c>
      <c r="M146" s="97" t="s">
        <v>30</v>
      </c>
      <c r="N146" s="97" t="s">
        <v>30</v>
      </c>
      <c r="O146" s="97" t="s">
        <v>30</v>
      </c>
      <c r="P146" s="97" t="s">
        <v>30</v>
      </c>
      <c r="Q146" s="109" t="s">
        <v>30</v>
      </c>
      <c r="R146" s="98" t="s">
        <v>30</v>
      </c>
      <c r="S146" s="97" t="s">
        <v>30</v>
      </c>
      <c r="T146" s="97" t="s">
        <v>30</v>
      </c>
      <c r="U146" s="97" t="s">
        <v>30</v>
      </c>
      <c r="V146" s="97" t="s">
        <v>30</v>
      </c>
      <c r="W146" s="97" t="s">
        <v>25</v>
      </c>
      <c r="X146" s="97" t="s">
        <v>30</v>
      </c>
      <c r="Y146" s="97" t="s">
        <v>30</v>
      </c>
      <c r="Z146" s="97" t="s">
        <v>30</v>
      </c>
      <c r="AA146" s="97" t="s">
        <v>30</v>
      </c>
      <c r="AB146" s="97" t="s">
        <v>30</v>
      </c>
      <c r="AC146" s="97" t="s">
        <v>30</v>
      </c>
    </row>
    <row r="147" spans="1:29" ht="13" x14ac:dyDescent="0.25">
      <c r="A147" s="293" t="s">
        <v>400</v>
      </c>
      <c r="B147" s="292" t="s">
        <v>401</v>
      </c>
      <c r="C147" s="113"/>
      <c r="D147" s="291" t="s">
        <v>10</v>
      </c>
      <c r="E147" s="95"/>
      <c r="F147" s="97" t="s">
        <v>30</v>
      </c>
      <c r="G147" s="97" t="s">
        <v>30</v>
      </c>
      <c r="H147" s="96" t="s">
        <v>30</v>
      </c>
      <c r="I147" s="97" t="s">
        <v>30</v>
      </c>
      <c r="J147" s="97" t="s">
        <v>30</v>
      </c>
      <c r="K147" s="97" t="s">
        <v>30</v>
      </c>
      <c r="L147" s="97" t="s">
        <v>25</v>
      </c>
      <c r="M147" s="97" t="s">
        <v>30</v>
      </c>
      <c r="N147" s="97" t="s">
        <v>30</v>
      </c>
      <c r="O147" s="97" t="s">
        <v>30</v>
      </c>
      <c r="P147" s="97" t="s">
        <v>30</v>
      </c>
      <c r="Q147" s="109" t="s">
        <v>30</v>
      </c>
      <c r="R147" s="98" t="s">
        <v>30</v>
      </c>
      <c r="S147" s="97" t="s">
        <v>30</v>
      </c>
      <c r="T147" s="97" t="s">
        <v>30</v>
      </c>
      <c r="U147" s="97" t="s">
        <v>30</v>
      </c>
      <c r="V147" s="97" t="s">
        <v>30</v>
      </c>
      <c r="W147" s="97" t="s">
        <v>30</v>
      </c>
      <c r="X147" s="97" t="s">
        <v>30</v>
      </c>
      <c r="Y147" s="97" t="s">
        <v>30</v>
      </c>
      <c r="Z147" s="97" t="s">
        <v>30</v>
      </c>
      <c r="AA147" s="97" t="s">
        <v>30</v>
      </c>
      <c r="AB147" s="97" t="s">
        <v>30</v>
      </c>
      <c r="AC147" s="97" t="s">
        <v>30</v>
      </c>
    </row>
    <row r="148" spans="1:29" ht="13" x14ac:dyDescent="0.25">
      <c r="A148" s="293" t="s">
        <v>526</v>
      </c>
      <c r="B148" s="292" t="s">
        <v>527</v>
      </c>
      <c r="C148" s="113"/>
      <c r="D148" s="291" t="s">
        <v>237</v>
      </c>
      <c r="E148" s="95"/>
      <c r="F148" s="97" t="s">
        <v>30</v>
      </c>
      <c r="G148" s="97" t="s">
        <v>30</v>
      </c>
      <c r="H148" s="96" t="s">
        <v>30</v>
      </c>
      <c r="I148" s="97" t="s">
        <v>30</v>
      </c>
      <c r="J148" s="97" t="s">
        <v>30</v>
      </c>
      <c r="K148" s="97" t="s">
        <v>30</v>
      </c>
      <c r="L148" s="97" t="s">
        <v>30</v>
      </c>
      <c r="M148" s="97" t="s">
        <v>30</v>
      </c>
      <c r="N148" s="97" t="s">
        <v>30</v>
      </c>
      <c r="O148" s="97" t="s">
        <v>30</v>
      </c>
      <c r="P148" s="97" t="s">
        <v>30</v>
      </c>
      <c r="Q148" s="109" t="s">
        <v>30</v>
      </c>
      <c r="R148" s="98" t="s">
        <v>30</v>
      </c>
      <c r="S148" s="97" t="s">
        <v>30</v>
      </c>
      <c r="T148" s="97" t="s">
        <v>30</v>
      </c>
      <c r="U148" s="97" t="s">
        <v>30</v>
      </c>
      <c r="V148" s="97" t="s">
        <v>30</v>
      </c>
      <c r="W148" s="97" t="s">
        <v>30</v>
      </c>
      <c r="X148" s="97" t="s">
        <v>30</v>
      </c>
      <c r="Y148" s="97" t="s">
        <v>30</v>
      </c>
      <c r="Z148" s="97" t="s">
        <v>30</v>
      </c>
      <c r="AA148" s="97" t="s">
        <v>30</v>
      </c>
      <c r="AB148" s="97" t="s">
        <v>30</v>
      </c>
      <c r="AC148" s="97" t="s">
        <v>30</v>
      </c>
    </row>
    <row r="149" spans="1:29" ht="13" x14ac:dyDescent="0.25">
      <c r="A149" s="293" t="s">
        <v>402</v>
      </c>
      <c r="B149" s="292" t="s">
        <v>403</v>
      </c>
      <c r="C149" s="113"/>
      <c r="D149" s="291" t="s">
        <v>235</v>
      </c>
      <c r="E149" s="95"/>
      <c r="F149" s="97" t="s">
        <v>30</v>
      </c>
      <c r="G149" s="97" t="s">
        <v>30</v>
      </c>
      <c r="H149" s="96" t="s">
        <v>30</v>
      </c>
      <c r="I149" s="97" t="s">
        <v>30</v>
      </c>
      <c r="J149" s="97" t="s">
        <v>30</v>
      </c>
      <c r="K149" s="97" t="s">
        <v>30</v>
      </c>
      <c r="L149" s="97" t="s">
        <v>25</v>
      </c>
      <c r="M149" s="97" t="s">
        <v>30</v>
      </c>
      <c r="N149" s="97" t="s">
        <v>30</v>
      </c>
      <c r="O149" s="97" t="s">
        <v>30</v>
      </c>
      <c r="P149" s="97" t="s">
        <v>30</v>
      </c>
      <c r="Q149" s="109" t="s">
        <v>30</v>
      </c>
      <c r="R149" s="98" t="s">
        <v>30</v>
      </c>
      <c r="S149" s="97" t="s">
        <v>30</v>
      </c>
      <c r="T149" s="97" t="s">
        <v>30</v>
      </c>
      <c r="U149" s="97" t="s">
        <v>30</v>
      </c>
      <c r="V149" s="97" t="s">
        <v>30</v>
      </c>
      <c r="W149" s="97" t="s">
        <v>25</v>
      </c>
      <c r="X149" s="97" t="s">
        <v>30</v>
      </c>
      <c r="Y149" s="97" t="s">
        <v>30</v>
      </c>
      <c r="Z149" s="97" t="s">
        <v>30</v>
      </c>
      <c r="AA149" s="97" t="s">
        <v>30</v>
      </c>
      <c r="AB149" s="97" t="s">
        <v>30</v>
      </c>
      <c r="AC149" s="97" t="s">
        <v>30</v>
      </c>
    </row>
    <row r="150" spans="1:29" ht="13" x14ac:dyDescent="0.25">
      <c r="A150" s="293" t="s">
        <v>404</v>
      </c>
      <c r="B150" s="292" t="s">
        <v>405</v>
      </c>
      <c r="C150" s="113"/>
      <c r="D150" s="291" t="s">
        <v>11</v>
      </c>
      <c r="E150" s="95"/>
      <c r="F150" s="97" t="s">
        <v>30</v>
      </c>
      <c r="G150" s="97" t="s">
        <v>30</v>
      </c>
      <c r="H150" s="96" t="s">
        <v>30</v>
      </c>
      <c r="I150" s="97" t="s">
        <v>30</v>
      </c>
      <c r="J150" s="97" t="s">
        <v>30</v>
      </c>
      <c r="K150" s="97" t="s">
        <v>30</v>
      </c>
      <c r="L150" s="97" t="s">
        <v>25</v>
      </c>
      <c r="M150" s="97" t="s">
        <v>30</v>
      </c>
      <c r="N150" s="97" t="s">
        <v>30</v>
      </c>
      <c r="O150" s="97" t="s">
        <v>30</v>
      </c>
      <c r="P150" s="97" t="s">
        <v>30</v>
      </c>
      <c r="Q150" s="109" t="s">
        <v>30</v>
      </c>
      <c r="R150" s="98" t="s">
        <v>30</v>
      </c>
      <c r="S150" s="97" t="s">
        <v>30</v>
      </c>
      <c r="T150" s="97" t="s">
        <v>30</v>
      </c>
      <c r="U150" s="97" t="s">
        <v>30</v>
      </c>
      <c r="V150" s="97" t="s">
        <v>30</v>
      </c>
      <c r="W150" s="97" t="s">
        <v>30</v>
      </c>
      <c r="X150" s="97" t="s">
        <v>30</v>
      </c>
      <c r="Y150" s="97" t="s">
        <v>30</v>
      </c>
      <c r="Z150" s="97" t="s">
        <v>30</v>
      </c>
      <c r="AA150" s="97" t="s">
        <v>30</v>
      </c>
      <c r="AB150" s="97" t="s">
        <v>30</v>
      </c>
      <c r="AC150" s="97" t="s">
        <v>30</v>
      </c>
    </row>
    <row r="151" spans="1:29" ht="13" x14ac:dyDescent="0.25">
      <c r="A151" s="293" t="s">
        <v>406</v>
      </c>
      <c r="B151" s="292" t="s">
        <v>407</v>
      </c>
      <c r="C151" s="113"/>
      <c r="D151" s="291" t="s">
        <v>10</v>
      </c>
      <c r="E151" s="95"/>
      <c r="F151" s="97" t="s">
        <v>30</v>
      </c>
      <c r="G151" s="97" t="s">
        <v>30</v>
      </c>
      <c r="H151" s="96" t="s">
        <v>30</v>
      </c>
      <c r="I151" s="97" t="s">
        <v>30</v>
      </c>
      <c r="J151" s="97" t="s">
        <v>30</v>
      </c>
      <c r="K151" s="97" t="s">
        <v>30</v>
      </c>
      <c r="L151" s="97" t="s">
        <v>25</v>
      </c>
      <c r="M151" s="97" t="s">
        <v>30</v>
      </c>
      <c r="N151" s="97" t="s">
        <v>30</v>
      </c>
      <c r="O151" s="97" t="s">
        <v>30</v>
      </c>
      <c r="P151" s="97" t="s">
        <v>30</v>
      </c>
      <c r="Q151" s="109" t="s">
        <v>30</v>
      </c>
      <c r="R151" s="98" t="s">
        <v>30</v>
      </c>
      <c r="S151" s="97" t="s">
        <v>30</v>
      </c>
      <c r="T151" s="97" t="s">
        <v>30</v>
      </c>
      <c r="U151" s="97" t="s">
        <v>30</v>
      </c>
      <c r="V151" s="97" t="s">
        <v>30</v>
      </c>
      <c r="W151" s="97" t="s">
        <v>30</v>
      </c>
      <c r="X151" s="97" t="s">
        <v>30</v>
      </c>
      <c r="Y151" s="97" t="s">
        <v>30</v>
      </c>
      <c r="Z151" s="97" t="s">
        <v>30</v>
      </c>
      <c r="AA151" s="97" t="s">
        <v>30</v>
      </c>
      <c r="AB151" s="97" t="s">
        <v>30</v>
      </c>
      <c r="AC151" s="97" t="s">
        <v>30</v>
      </c>
    </row>
    <row r="152" spans="1:29" ht="13" x14ac:dyDescent="0.25">
      <c r="A152" s="293" t="s">
        <v>408</v>
      </c>
      <c r="B152" s="292" t="s">
        <v>409</v>
      </c>
      <c r="C152" s="113"/>
      <c r="D152" s="291" t="s">
        <v>11</v>
      </c>
      <c r="E152" s="95"/>
      <c r="F152" s="97" t="s">
        <v>30</v>
      </c>
      <c r="G152" s="97" t="s">
        <v>30</v>
      </c>
      <c r="H152" s="96" t="s">
        <v>30</v>
      </c>
      <c r="I152" s="97" t="s">
        <v>30</v>
      </c>
      <c r="J152" s="97" t="s">
        <v>30</v>
      </c>
      <c r="K152" s="97" t="s">
        <v>30</v>
      </c>
      <c r="L152" s="97" t="s">
        <v>25</v>
      </c>
      <c r="M152" s="97" t="s">
        <v>30</v>
      </c>
      <c r="N152" s="97" t="s">
        <v>30</v>
      </c>
      <c r="O152" s="97" t="s">
        <v>30</v>
      </c>
      <c r="P152" s="97" t="s">
        <v>30</v>
      </c>
      <c r="Q152" s="109" t="s">
        <v>30</v>
      </c>
      <c r="R152" s="98" t="s">
        <v>30</v>
      </c>
      <c r="S152" s="97" t="s">
        <v>30</v>
      </c>
      <c r="T152" s="97" t="s">
        <v>30</v>
      </c>
      <c r="U152" s="97" t="s">
        <v>30</v>
      </c>
      <c r="V152" s="97" t="s">
        <v>30</v>
      </c>
      <c r="W152" s="97" t="s">
        <v>30</v>
      </c>
      <c r="X152" s="97" t="s">
        <v>30</v>
      </c>
      <c r="Y152" s="97" t="s">
        <v>30</v>
      </c>
      <c r="Z152" s="97" t="s">
        <v>30</v>
      </c>
      <c r="AA152" s="97" t="s">
        <v>30</v>
      </c>
      <c r="AB152" s="97" t="s">
        <v>30</v>
      </c>
      <c r="AC152" s="97" t="s">
        <v>30</v>
      </c>
    </row>
    <row r="153" spans="1:29" ht="13" x14ac:dyDescent="0.25">
      <c r="A153" s="293" t="s">
        <v>410</v>
      </c>
      <c r="B153" s="292" t="s">
        <v>200</v>
      </c>
      <c r="C153" s="113"/>
      <c r="D153" s="291" t="s">
        <v>235</v>
      </c>
      <c r="E153" s="95"/>
      <c r="F153" s="97" t="s">
        <v>30</v>
      </c>
      <c r="G153" s="97" t="s">
        <v>30</v>
      </c>
      <c r="H153" s="96" t="s">
        <v>30</v>
      </c>
      <c r="I153" s="97" t="s">
        <v>30</v>
      </c>
      <c r="J153" s="97" t="s">
        <v>30</v>
      </c>
      <c r="K153" s="97" t="s">
        <v>30</v>
      </c>
      <c r="L153" s="97" t="s">
        <v>30</v>
      </c>
      <c r="M153" s="97" t="s">
        <v>30</v>
      </c>
      <c r="N153" s="97" t="s">
        <v>30</v>
      </c>
      <c r="O153" s="97" t="s">
        <v>30</v>
      </c>
      <c r="P153" s="97" t="s">
        <v>30</v>
      </c>
      <c r="Q153" s="109" t="s">
        <v>30</v>
      </c>
      <c r="R153" s="98" t="s">
        <v>30</v>
      </c>
      <c r="S153" s="97" t="s">
        <v>30</v>
      </c>
      <c r="T153" s="97" t="s">
        <v>30</v>
      </c>
      <c r="U153" s="97" t="s">
        <v>30</v>
      </c>
      <c r="V153" s="97" t="s">
        <v>30</v>
      </c>
      <c r="W153" s="97" t="s">
        <v>30</v>
      </c>
      <c r="X153" s="97" t="s">
        <v>30</v>
      </c>
      <c r="Y153" s="97" t="s">
        <v>30</v>
      </c>
      <c r="Z153" s="97" t="s">
        <v>30</v>
      </c>
      <c r="AA153" s="97" t="s">
        <v>30</v>
      </c>
      <c r="AB153" s="97" t="s">
        <v>30</v>
      </c>
      <c r="AC153" s="97" t="s">
        <v>30</v>
      </c>
    </row>
    <row r="154" spans="1:29" ht="13" x14ac:dyDescent="0.25">
      <c r="A154" s="293" t="s">
        <v>411</v>
      </c>
      <c r="B154" s="292" t="s">
        <v>412</v>
      </c>
      <c r="C154" s="113"/>
      <c r="D154" s="291" t="s">
        <v>10</v>
      </c>
      <c r="E154" s="95"/>
      <c r="F154" s="97" t="s">
        <v>30</v>
      </c>
      <c r="G154" s="97" t="s">
        <v>30</v>
      </c>
      <c r="H154" s="96" t="s">
        <v>30</v>
      </c>
      <c r="I154" s="97" t="s">
        <v>30</v>
      </c>
      <c r="J154" s="97" t="s">
        <v>30</v>
      </c>
      <c r="K154" s="97" t="s">
        <v>30</v>
      </c>
      <c r="L154" s="97" t="s">
        <v>30</v>
      </c>
      <c r="M154" s="97" t="s">
        <v>30</v>
      </c>
      <c r="N154" s="97" t="s">
        <v>30</v>
      </c>
      <c r="O154" s="97" t="s">
        <v>30</v>
      </c>
      <c r="P154" s="97" t="s">
        <v>30</v>
      </c>
      <c r="Q154" s="109" t="s">
        <v>30</v>
      </c>
      <c r="R154" s="98" t="s">
        <v>30</v>
      </c>
      <c r="S154" s="97" t="s">
        <v>30</v>
      </c>
      <c r="T154" s="97" t="s">
        <v>30</v>
      </c>
      <c r="U154" s="97" t="s">
        <v>30</v>
      </c>
      <c r="V154" s="97" t="s">
        <v>30</v>
      </c>
      <c r="W154" s="97" t="s">
        <v>30</v>
      </c>
      <c r="X154" s="97" t="s">
        <v>30</v>
      </c>
      <c r="Y154" s="97" t="s">
        <v>30</v>
      </c>
      <c r="Z154" s="97" t="s">
        <v>30</v>
      </c>
      <c r="AA154" s="97" t="s">
        <v>30</v>
      </c>
      <c r="AB154" s="97" t="s">
        <v>30</v>
      </c>
      <c r="AC154" s="97" t="s">
        <v>30</v>
      </c>
    </row>
    <row r="155" spans="1:29" ht="13" x14ac:dyDescent="0.25">
      <c r="A155" s="293" t="s">
        <v>413</v>
      </c>
      <c r="B155" s="292" t="s">
        <v>414</v>
      </c>
      <c r="C155" s="113"/>
      <c r="D155" s="291" t="s">
        <v>10</v>
      </c>
      <c r="E155" s="95"/>
      <c r="F155" s="97" t="s">
        <v>30</v>
      </c>
      <c r="G155" s="97" t="s">
        <v>30</v>
      </c>
      <c r="H155" s="96" t="s">
        <v>30</v>
      </c>
      <c r="I155" s="97" t="s">
        <v>30</v>
      </c>
      <c r="J155" s="97" t="s">
        <v>30</v>
      </c>
      <c r="K155" s="97" t="s">
        <v>30</v>
      </c>
      <c r="L155" s="97" t="s">
        <v>30</v>
      </c>
      <c r="M155" s="97" t="s">
        <v>30</v>
      </c>
      <c r="N155" s="97" t="s">
        <v>30</v>
      </c>
      <c r="O155" s="97" t="s">
        <v>30</v>
      </c>
      <c r="P155" s="97" t="s">
        <v>30</v>
      </c>
      <c r="Q155" s="109" t="s">
        <v>30</v>
      </c>
      <c r="R155" s="98" t="s">
        <v>30</v>
      </c>
      <c r="S155" s="97" t="s">
        <v>30</v>
      </c>
      <c r="T155" s="97" t="s">
        <v>30</v>
      </c>
      <c r="U155" s="97" t="s">
        <v>30</v>
      </c>
      <c r="V155" s="97" t="s">
        <v>30</v>
      </c>
      <c r="W155" s="97" t="s">
        <v>30</v>
      </c>
      <c r="X155" s="97" t="s">
        <v>30</v>
      </c>
      <c r="Y155" s="97" t="s">
        <v>30</v>
      </c>
      <c r="Z155" s="97" t="s">
        <v>30</v>
      </c>
      <c r="AA155" s="97" t="s">
        <v>30</v>
      </c>
      <c r="AB155" s="97" t="s">
        <v>30</v>
      </c>
      <c r="AC155" s="97" t="s">
        <v>30</v>
      </c>
    </row>
    <row r="156" spans="1:29" ht="13" x14ac:dyDescent="0.25">
      <c r="A156" s="293" t="s">
        <v>184</v>
      </c>
      <c r="B156" s="292" t="s">
        <v>415</v>
      </c>
      <c r="C156" s="113" t="s">
        <v>30</v>
      </c>
      <c r="D156" s="287" t="s">
        <v>248</v>
      </c>
      <c r="E156" s="95" t="s">
        <v>90</v>
      </c>
      <c r="F156" s="97" t="s">
        <v>528</v>
      </c>
      <c r="G156" s="97" t="s">
        <v>30</v>
      </c>
      <c r="H156" s="96" t="s">
        <v>30</v>
      </c>
      <c r="I156" s="97" t="s">
        <v>30</v>
      </c>
      <c r="J156" s="97" t="s">
        <v>30</v>
      </c>
      <c r="K156" s="97" t="s">
        <v>30</v>
      </c>
      <c r="L156" s="97" t="s">
        <v>25</v>
      </c>
      <c r="M156" s="97" t="s">
        <v>30</v>
      </c>
      <c r="N156" s="97" t="s">
        <v>30</v>
      </c>
      <c r="O156" s="97" t="s">
        <v>30</v>
      </c>
      <c r="P156" s="97" t="s">
        <v>30</v>
      </c>
      <c r="Q156" s="109" t="s">
        <v>25</v>
      </c>
      <c r="R156" s="98" t="s">
        <v>30</v>
      </c>
      <c r="S156" s="97" t="s">
        <v>30</v>
      </c>
      <c r="T156" s="97" t="s">
        <v>30</v>
      </c>
      <c r="U156" s="97" t="s">
        <v>30</v>
      </c>
      <c r="V156" s="97" t="s">
        <v>30</v>
      </c>
      <c r="W156" s="97" t="s">
        <v>25</v>
      </c>
      <c r="X156" s="97" t="s">
        <v>30</v>
      </c>
      <c r="Y156" s="97" t="s">
        <v>30</v>
      </c>
      <c r="Z156" s="97" t="s">
        <v>30</v>
      </c>
      <c r="AA156" s="97" t="s">
        <v>30</v>
      </c>
      <c r="AB156" s="97" t="s">
        <v>25</v>
      </c>
      <c r="AC156" s="97" t="s">
        <v>30</v>
      </c>
    </row>
    <row r="157" spans="1:29" ht="13" x14ac:dyDescent="0.25">
      <c r="A157" s="293" t="s">
        <v>185</v>
      </c>
      <c r="B157" s="292" t="s">
        <v>186</v>
      </c>
      <c r="C157" s="113" t="s">
        <v>30</v>
      </c>
      <c r="D157" s="291" t="s">
        <v>235</v>
      </c>
      <c r="E157" s="95" t="s">
        <v>184</v>
      </c>
      <c r="F157" s="97" t="s">
        <v>30</v>
      </c>
      <c r="G157" s="97" t="s">
        <v>30</v>
      </c>
      <c r="H157" s="96" t="s">
        <v>30</v>
      </c>
      <c r="I157" s="97" t="s">
        <v>30</v>
      </c>
      <c r="J157" s="97" t="s">
        <v>30</v>
      </c>
      <c r="K157" s="97" t="s">
        <v>30</v>
      </c>
      <c r="L157" s="97" t="s">
        <v>30</v>
      </c>
      <c r="M157" s="97" t="s">
        <v>30</v>
      </c>
      <c r="N157" s="97" t="s">
        <v>30</v>
      </c>
      <c r="O157" s="97" t="s">
        <v>30</v>
      </c>
      <c r="P157" s="97" t="s">
        <v>30</v>
      </c>
      <c r="Q157" s="109" t="s">
        <v>25</v>
      </c>
      <c r="R157" s="98" t="s">
        <v>30</v>
      </c>
      <c r="S157" s="97" t="s">
        <v>30</v>
      </c>
      <c r="T157" s="97" t="s">
        <v>30</v>
      </c>
      <c r="U157" s="97" t="s">
        <v>30</v>
      </c>
      <c r="V157" s="97" t="s">
        <v>30</v>
      </c>
      <c r="W157" s="97" t="s">
        <v>30</v>
      </c>
      <c r="X157" s="97" t="s">
        <v>30</v>
      </c>
      <c r="Y157" s="97" t="s">
        <v>30</v>
      </c>
      <c r="Z157" s="97" t="s">
        <v>30</v>
      </c>
      <c r="AA157" s="97" t="s">
        <v>30</v>
      </c>
      <c r="AB157" s="97" t="s">
        <v>25</v>
      </c>
      <c r="AC157" s="97" t="s">
        <v>30</v>
      </c>
    </row>
    <row r="158" spans="1:29" ht="14.25" customHeight="1" x14ac:dyDescent="0.25">
      <c r="A158" s="293" t="s">
        <v>187</v>
      </c>
      <c r="B158" s="292" t="s">
        <v>416</v>
      </c>
      <c r="C158" s="113" t="s">
        <v>30</v>
      </c>
      <c r="D158" s="291" t="s">
        <v>235</v>
      </c>
      <c r="E158" s="101" t="s">
        <v>188</v>
      </c>
      <c r="F158" s="97" t="s">
        <v>30</v>
      </c>
      <c r="G158" s="97" t="s">
        <v>30</v>
      </c>
      <c r="H158" s="96" t="s">
        <v>30</v>
      </c>
      <c r="I158" s="97" t="s">
        <v>30</v>
      </c>
      <c r="J158" s="97" t="s">
        <v>30</v>
      </c>
      <c r="K158" s="97" t="s">
        <v>30</v>
      </c>
      <c r="L158" s="97" t="s">
        <v>25</v>
      </c>
      <c r="M158" s="97" t="s">
        <v>30</v>
      </c>
      <c r="N158" s="97" t="s">
        <v>30</v>
      </c>
      <c r="O158" s="97" t="s">
        <v>30</v>
      </c>
      <c r="P158" s="97" t="s">
        <v>30</v>
      </c>
      <c r="Q158" s="109" t="s">
        <v>25</v>
      </c>
      <c r="R158" s="98" t="s">
        <v>30</v>
      </c>
      <c r="S158" s="97" t="s">
        <v>30</v>
      </c>
      <c r="T158" s="97" t="s">
        <v>30</v>
      </c>
      <c r="U158" s="97" t="s">
        <v>30</v>
      </c>
      <c r="V158" s="97" t="s">
        <v>30</v>
      </c>
      <c r="W158" s="97" t="s">
        <v>25</v>
      </c>
      <c r="X158" s="97" t="s">
        <v>30</v>
      </c>
      <c r="Y158" s="97" t="s">
        <v>30</v>
      </c>
      <c r="Z158" s="97" t="s">
        <v>30</v>
      </c>
      <c r="AA158" s="97" t="s">
        <v>30</v>
      </c>
      <c r="AB158" s="97" t="s">
        <v>30</v>
      </c>
      <c r="AC158" s="97" t="s">
        <v>30</v>
      </c>
    </row>
    <row r="159" spans="1:29" ht="14.25" customHeight="1" x14ac:dyDescent="0.25">
      <c r="A159" s="295" t="s">
        <v>303</v>
      </c>
      <c r="B159" s="294" t="s">
        <v>304</v>
      </c>
      <c r="C159" s="113"/>
      <c r="D159" s="291" t="s">
        <v>10</v>
      </c>
      <c r="E159" s="101"/>
      <c r="F159" s="97" t="s">
        <v>30</v>
      </c>
      <c r="G159" s="97" t="s">
        <v>30</v>
      </c>
      <c r="H159" s="96" t="s">
        <v>30</v>
      </c>
      <c r="I159" s="97" t="s">
        <v>30</v>
      </c>
      <c r="J159" s="97" t="s">
        <v>30</v>
      </c>
      <c r="K159" s="97" t="s">
        <v>30</v>
      </c>
      <c r="L159" s="97" t="s">
        <v>30</v>
      </c>
      <c r="M159" s="97" t="s">
        <v>30</v>
      </c>
      <c r="N159" s="97" t="s">
        <v>30</v>
      </c>
      <c r="O159" s="97" t="s">
        <v>30</v>
      </c>
      <c r="P159" s="97" t="s">
        <v>30</v>
      </c>
      <c r="Q159" s="109" t="s">
        <v>30</v>
      </c>
      <c r="R159" s="98" t="s">
        <v>30</v>
      </c>
      <c r="S159" s="97" t="s">
        <v>30</v>
      </c>
      <c r="T159" s="97" t="s">
        <v>30</v>
      </c>
      <c r="U159" s="97" t="s">
        <v>30</v>
      </c>
      <c r="V159" s="97" t="s">
        <v>30</v>
      </c>
      <c r="W159" s="97" t="s">
        <v>30</v>
      </c>
      <c r="X159" s="97" t="s">
        <v>30</v>
      </c>
      <c r="Y159" s="97" t="s">
        <v>30</v>
      </c>
      <c r="Z159" s="97" t="s">
        <v>30</v>
      </c>
      <c r="AA159" s="97" t="s">
        <v>30</v>
      </c>
      <c r="AB159" s="97" t="s">
        <v>30</v>
      </c>
      <c r="AC159" s="97" t="s">
        <v>30</v>
      </c>
    </row>
    <row r="160" spans="1:29" ht="14.25" customHeight="1" x14ac:dyDescent="0.25">
      <c r="A160" s="293" t="s">
        <v>189</v>
      </c>
      <c r="B160" s="292" t="s">
        <v>190</v>
      </c>
      <c r="C160" s="113" t="s">
        <v>30</v>
      </c>
      <c r="D160" s="291" t="s">
        <v>235</v>
      </c>
      <c r="E160" s="101" t="s">
        <v>191</v>
      </c>
      <c r="F160" s="97" t="s">
        <v>30</v>
      </c>
      <c r="G160" s="97" t="s">
        <v>30</v>
      </c>
      <c r="H160" s="96" t="s">
        <v>30</v>
      </c>
      <c r="I160" s="97" t="s">
        <v>30</v>
      </c>
      <c r="J160" s="97" t="s">
        <v>30</v>
      </c>
      <c r="K160" s="97" t="s">
        <v>30</v>
      </c>
      <c r="L160" s="97" t="s">
        <v>30</v>
      </c>
      <c r="M160" s="97" t="s">
        <v>30</v>
      </c>
      <c r="N160" s="97" t="s">
        <v>30</v>
      </c>
      <c r="O160" s="97" t="s">
        <v>30</v>
      </c>
      <c r="P160" s="97" t="s">
        <v>30</v>
      </c>
      <c r="Q160" s="109" t="s">
        <v>25</v>
      </c>
      <c r="R160" s="98" t="s">
        <v>30</v>
      </c>
      <c r="S160" s="97" t="s">
        <v>30</v>
      </c>
      <c r="T160" s="97" t="s">
        <v>30</v>
      </c>
      <c r="U160" s="97" t="s">
        <v>30</v>
      </c>
      <c r="V160" s="97" t="s">
        <v>30</v>
      </c>
      <c r="W160" s="97" t="s">
        <v>30</v>
      </c>
      <c r="X160" s="97" t="s">
        <v>30</v>
      </c>
      <c r="Y160" s="97" t="s">
        <v>30</v>
      </c>
      <c r="Z160" s="97" t="s">
        <v>30</v>
      </c>
      <c r="AA160" s="97" t="s">
        <v>30</v>
      </c>
      <c r="AB160" s="97" t="s">
        <v>25</v>
      </c>
      <c r="AC160" s="97" t="s">
        <v>30</v>
      </c>
    </row>
    <row r="161" spans="1:29" ht="14.25" customHeight="1" x14ac:dyDescent="0.25">
      <c r="A161" s="293" t="s">
        <v>192</v>
      </c>
      <c r="B161" s="292" t="s">
        <v>193</v>
      </c>
      <c r="C161" s="113" t="s">
        <v>30</v>
      </c>
      <c r="D161" s="291" t="s">
        <v>235</v>
      </c>
      <c r="E161" s="101" t="s">
        <v>189</v>
      </c>
      <c r="F161" s="97" t="s">
        <v>30</v>
      </c>
      <c r="G161" s="97" t="s">
        <v>30</v>
      </c>
      <c r="H161" s="96" t="s">
        <v>30</v>
      </c>
      <c r="I161" s="97" t="s">
        <v>30</v>
      </c>
      <c r="J161" s="97" t="s">
        <v>30</v>
      </c>
      <c r="K161" s="97" t="s">
        <v>30</v>
      </c>
      <c r="L161" s="97" t="s">
        <v>30</v>
      </c>
      <c r="M161" s="97" t="s">
        <v>30</v>
      </c>
      <c r="N161" s="97" t="s">
        <v>30</v>
      </c>
      <c r="O161" s="97" t="s">
        <v>30</v>
      </c>
      <c r="P161" s="97" t="s">
        <v>30</v>
      </c>
      <c r="Q161" s="109" t="s">
        <v>25</v>
      </c>
      <c r="R161" s="98" t="s">
        <v>30</v>
      </c>
      <c r="S161" s="97" t="s">
        <v>30</v>
      </c>
      <c r="T161" s="97" t="s">
        <v>30</v>
      </c>
      <c r="U161" s="97" t="s">
        <v>30</v>
      </c>
      <c r="V161" s="97" t="s">
        <v>30</v>
      </c>
      <c r="W161" s="97" t="s">
        <v>30</v>
      </c>
      <c r="X161" s="97" t="s">
        <v>30</v>
      </c>
      <c r="Y161" s="97" t="s">
        <v>30</v>
      </c>
      <c r="Z161" s="97" t="s">
        <v>30</v>
      </c>
      <c r="AA161" s="97" t="s">
        <v>30</v>
      </c>
      <c r="AB161" s="97" t="s">
        <v>30</v>
      </c>
      <c r="AC161" s="97" t="s">
        <v>30</v>
      </c>
    </row>
    <row r="162" spans="1:29" ht="14.25" customHeight="1" x14ac:dyDescent="0.25">
      <c r="A162" s="295" t="s">
        <v>194</v>
      </c>
      <c r="B162" s="294" t="s">
        <v>195</v>
      </c>
      <c r="C162" s="113" t="s">
        <v>30</v>
      </c>
      <c r="D162" s="291" t="s">
        <v>11</v>
      </c>
      <c r="E162" s="100" t="s">
        <v>185</v>
      </c>
      <c r="F162" s="97" t="s">
        <v>30</v>
      </c>
      <c r="G162" s="97" t="s">
        <v>30</v>
      </c>
      <c r="H162" s="96" t="s">
        <v>30</v>
      </c>
      <c r="I162" s="97" t="s">
        <v>30</v>
      </c>
      <c r="J162" s="97" t="s">
        <v>30</v>
      </c>
      <c r="K162" s="97" t="s">
        <v>30</v>
      </c>
      <c r="L162" s="97" t="s">
        <v>30</v>
      </c>
      <c r="M162" s="97" t="s">
        <v>30</v>
      </c>
      <c r="N162" s="97" t="s">
        <v>30</v>
      </c>
      <c r="O162" s="97" t="s">
        <v>30</v>
      </c>
      <c r="P162" s="97" t="s">
        <v>30</v>
      </c>
      <c r="Q162" s="109" t="s">
        <v>30</v>
      </c>
      <c r="R162" s="98" t="s">
        <v>30</v>
      </c>
      <c r="S162" s="97" t="s">
        <v>30</v>
      </c>
      <c r="T162" s="97" t="s">
        <v>30</v>
      </c>
      <c r="U162" s="97" t="s">
        <v>30</v>
      </c>
      <c r="V162" s="97" t="s">
        <v>30</v>
      </c>
      <c r="W162" s="97" t="s">
        <v>30</v>
      </c>
      <c r="X162" s="97" t="s">
        <v>30</v>
      </c>
      <c r="Y162" s="97" t="s">
        <v>30</v>
      </c>
      <c r="Z162" s="97" t="s">
        <v>30</v>
      </c>
      <c r="AA162" s="97" t="s">
        <v>30</v>
      </c>
      <c r="AB162" s="97" t="s">
        <v>30</v>
      </c>
      <c r="AC162" s="97" t="s">
        <v>30</v>
      </c>
    </row>
    <row r="163" spans="1:29" ht="14.25" customHeight="1" x14ac:dyDescent="0.25">
      <c r="A163" s="293" t="s">
        <v>196</v>
      </c>
      <c r="B163" s="292" t="s">
        <v>197</v>
      </c>
      <c r="C163" s="113" t="s">
        <v>30</v>
      </c>
      <c r="D163" s="291" t="s">
        <v>235</v>
      </c>
      <c r="E163" s="101" t="s">
        <v>198</v>
      </c>
      <c r="F163" s="97" t="s">
        <v>30</v>
      </c>
      <c r="G163" s="97" t="s">
        <v>30</v>
      </c>
      <c r="H163" s="96" t="s">
        <v>30</v>
      </c>
      <c r="I163" s="97" t="s">
        <v>30</v>
      </c>
      <c r="J163" s="97" t="s">
        <v>30</v>
      </c>
      <c r="K163" s="97" t="s">
        <v>30</v>
      </c>
      <c r="L163" s="97" t="s">
        <v>30</v>
      </c>
      <c r="M163" s="97" t="s">
        <v>30</v>
      </c>
      <c r="N163" s="97" t="s">
        <v>30</v>
      </c>
      <c r="O163" s="97" t="s">
        <v>30</v>
      </c>
      <c r="P163" s="97" t="s">
        <v>30</v>
      </c>
      <c r="Q163" s="109" t="s">
        <v>25</v>
      </c>
      <c r="R163" s="98" t="s">
        <v>30</v>
      </c>
      <c r="S163" s="97" t="s">
        <v>30</v>
      </c>
      <c r="T163" s="97" t="s">
        <v>30</v>
      </c>
      <c r="U163" s="97" t="s">
        <v>30</v>
      </c>
      <c r="V163" s="97" t="s">
        <v>30</v>
      </c>
      <c r="W163" s="97" t="s">
        <v>30</v>
      </c>
      <c r="X163" s="97" t="s">
        <v>30</v>
      </c>
      <c r="Y163" s="97" t="s">
        <v>30</v>
      </c>
      <c r="Z163" s="97" t="s">
        <v>30</v>
      </c>
      <c r="AA163" s="97" t="s">
        <v>30</v>
      </c>
      <c r="AB163" s="97" t="s">
        <v>25</v>
      </c>
      <c r="AC163" s="97" t="s">
        <v>30</v>
      </c>
    </row>
    <row r="164" spans="1:29" ht="14.25" customHeight="1" x14ac:dyDescent="0.25">
      <c r="A164" s="293" t="s">
        <v>199</v>
      </c>
      <c r="B164" s="292" t="s">
        <v>200</v>
      </c>
      <c r="C164" s="113" t="s">
        <v>30</v>
      </c>
      <c r="D164" s="291" t="s">
        <v>235</v>
      </c>
      <c r="E164" s="95" t="s">
        <v>201</v>
      </c>
      <c r="F164" s="97" t="s">
        <v>30</v>
      </c>
      <c r="G164" s="97" t="s">
        <v>30</v>
      </c>
      <c r="H164" s="96" t="s">
        <v>30</v>
      </c>
      <c r="I164" s="97" t="s">
        <v>30</v>
      </c>
      <c r="J164" s="97" t="s">
        <v>30</v>
      </c>
      <c r="K164" s="97" t="s">
        <v>30</v>
      </c>
      <c r="L164" s="97" t="s">
        <v>30</v>
      </c>
      <c r="M164" s="97" t="s">
        <v>30</v>
      </c>
      <c r="N164" s="97" t="s">
        <v>30</v>
      </c>
      <c r="O164" s="97" t="s">
        <v>25</v>
      </c>
      <c r="P164" s="97" t="s">
        <v>30</v>
      </c>
      <c r="Q164" s="267" t="s">
        <v>25</v>
      </c>
      <c r="R164" s="98" t="s">
        <v>30</v>
      </c>
      <c r="S164" s="97" t="s">
        <v>30</v>
      </c>
      <c r="T164" s="97" t="s">
        <v>30</v>
      </c>
      <c r="U164" s="97" t="s">
        <v>30</v>
      </c>
      <c r="V164" s="97" t="s">
        <v>30</v>
      </c>
      <c r="W164" s="97" t="s">
        <v>30</v>
      </c>
      <c r="X164" s="97" t="s">
        <v>30</v>
      </c>
      <c r="Y164" s="97" t="s">
        <v>30</v>
      </c>
      <c r="Z164" s="97" t="s">
        <v>40</v>
      </c>
      <c r="AA164" s="97" t="s">
        <v>30</v>
      </c>
      <c r="AB164" s="97" t="s">
        <v>30</v>
      </c>
      <c r="AC164" s="97" t="s">
        <v>30</v>
      </c>
    </row>
    <row r="165" spans="1:29" ht="14.25" customHeight="1" x14ac:dyDescent="0.25">
      <c r="A165" s="289" t="s">
        <v>202</v>
      </c>
      <c r="B165" s="288" t="s">
        <v>203</v>
      </c>
      <c r="C165" s="197" t="s">
        <v>30</v>
      </c>
      <c r="D165" s="290" t="s">
        <v>235</v>
      </c>
      <c r="E165" s="198" t="s">
        <v>204</v>
      </c>
      <c r="F165" s="268" t="s">
        <v>30</v>
      </c>
      <c r="G165" s="268" t="s">
        <v>30</v>
      </c>
      <c r="H165" s="269" t="s">
        <v>30</v>
      </c>
      <c r="I165" s="268" t="s">
        <v>30</v>
      </c>
      <c r="J165" s="268" t="s">
        <v>30</v>
      </c>
      <c r="K165" s="268" t="s">
        <v>30</v>
      </c>
      <c r="L165" s="268" t="s">
        <v>30</v>
      </c>
      <c r="M165" s="268" t="s">
        <v>30</v>
      </c>
      <c r="N165" s="268" t="s">
        <v>30</v>
      </c>
      <c r="O165" s="268" t="s">
        <v>30</v>
      </c>
      <c r="P165" s="268" t="s">
        <v>30</v>
      </c>
      <c r="Q165" s="270" t="s">
        <v>25</v>
      </c>
      <c r="R165" s="202" t="s">
        <v>30</v>
      </c>
      <c r="S165" s="200" t="s">
        <v>30</v>
      </c>
      <c r="T165" s="200" t="s">
        <v>30</v>
      </c>
      <c r="U165" s="200" t="s">
        <v>30</v>
      </c>
      <c r="V165" s="200" t="s">
        <v>30</v>
      </c>
      <c r="W165" s="200" t="s">
        <v>30</v>
      </c>
      <c r="X165" s="200" t="s">
        <v>30</v>
      </c>
      <c r="Y165" s="200" t="s">
        <v>30</v>
      </c>
      <c r="Z165" s="200" t="s">
        <v>30</v>
      </c>
      <c r="AA165" s="200" t="s">
        <v>30</v>
      </c>
      <c r="AB165" s="200" t="s">
        <v>30</v>
      </c>
      <c r="AC165" s="200" t="s">
        <v>30</v>
      </c>
    </row>
    <row r="166" spans="1:29" ht="14.25" customHeight="1" x14ac:dyDescent="0.25">
      <c r="A166" s="289" t="s">
        <v>543</v>
      </c>
      <c r="B166" s="288" t="s">
        <v>544</v>
      </c>
      <c r="C166" s="197"/>
      <c r="D166" s="287" t="s">
        <v>11</v>
      </c>
      <c r="E166" s="198"/>
      <c r="F166" s="94" t="s">
        <v>25</v>
      </c>
      <c r="G166" s="94" t="s">
        <v>30</v>
      </c>
      <c r="H166" s="178" t="s">
        <v>30</v>
      </c>
      <c r="I166" s="94" t="s">
        <v>30</v>
      </c>
      <c r="J166" s="94" t="s">
        <v>30</v>
      </c>
      <c r="K166" s="94" t="s">
        <v>30</v>
      </c>
      <c r="L166" s="94" t="s">
        <v>30</v>
      </c>
      <c r="M166" s="94" t="s">
        <v>30</v>
      </c>
      <c r="N166" s="94" t="s">
        <v>30</v>
      </c>
      <c r="O166" s="94" t="s">
        <v>30</v>
      </c>
      <c r="P166" s="94" t="s">
        <v>30</v>
      </c>
      <c r="Q166" s="179" t="s">
        <v>30</v>
      </c>
      <c r="R166" s="98" t="s">
        <v>30</v>
      </c>
      <c r="S166" s="97" t="s">
        <v>30</v>
      </c>
      <c r="T166" s="97" t="s">
        <v>30</v>
      </c>
      <c r="U166" s="97" t="s">
        <v>30</v>
      </c>
      <c r="V166" s="97" t="s">
        <v>30</v>
      </c>
      <c r="W166" s="97" t="s">
        <v>30</v>
      </c>
      <c r="X166" s="97" t="s">
        <v>30</v>
      </c>
      <c r="Y166" s="97" t="s">
        <v>30</v>
      </c>
      <c r="Z166" s="97" t="s">
        <v>30</v>
      </c>
      <c r="AA166" s="97" t="s">
        <v>30</v>
      </c>
      <c r="AB166" s="97" t="s">
        <v>30</v>
      </c>
      <c r="AC166" s="97" t="s">
        <v>30</v>
      </c>
    </row>
    <row r="167" spans="1:29" s="189" customFormat="1" ht="14.25" customHeight="1" thickBot="1" x14ac:dyDescent="0.3">
      <c r="A167" s="286" t="s">
        <v>531</v>
      </c>
      <c r="B167" s="285" t="s">
        <v>203</v>
      </c>
      <c r="C167" s="183" t="s">
        <v>30</v>
      </c>
      <c r="D167" s="284" t="s">
        <v>236</v>
      </c>
      <c r="E167" s="184" t="s">
        <v>90</v>
      </c>
      <c r="F167" s="186" t="s">
        <v>25</v>
      </c>
      <c r="G167" s="186" t="s">
        <v>30</v>
      </c>
      <c r="H167" s="185" t="s">
        <v>30</v>
      </c>
      <c r="I167" s="186" t="s">
        <v>30</v>
      </c>
      <c r="J167" s="186" t="s">
        <v>30</v>
      </c>
      <c r="K167" s="186" t="s">
        <v>30</v>
      </c>
      <c r="L167" s="186" t="s">
        <v>30</v>
      </c>
      <c r="M167" s="186" t="s">
        <v>30</v>
      </c>
      <c r="N167" s="186" t="s">
        <v>30</v>
      </c>
      <c r="O167" s="186" t="s">
        <v>30</v>
      </c>
      <c r="P167" s="186" t="s">
        <v>30</v>
      </c>
      <c r="Q167" s="187" t="s">
        <v>30</v>
      </c>
      <c r="R167" s="188" t="s">
        <v>30</v>
      </c>
      <c r="S167" s="186" t="s">
        <v>30</v>
      </c>
      <c r="T167" s="186" t="s">
        <v>30</v>
      </c>
      <c r="U167" s="186" t="s">
        <v>30</v>
      </c>
      <c r="V167" s="186" t="s">
        <v>30</v>
      </c>
      <c r="W167" s="186" t="s">
        <v>30</v>
      </c>
      <c r="X167" s="186" t="s">
        <v>30</v>
      </c>
      <c r="Y167" s="186" t="s">
        <v>30</v>
      </c>
      <c r="Z167" s="186" t="s">
        <v>30</v>
      </c>
      <c r="AA167" s="186" t="s">
        <v>30</v>
      </c>
      <c r="AB167" s="186" t="s">
        <v>30</v>
      </c>
      <c r="AC167" s="186" t="s">
        <v>30</v>
      </c>
    </row>
    <row r="168" spans="1:29" ht="13.5" thickTop="1" x14ac:dyDescent="0.25">
      <c r="A168" s="175" t="s">
        <v>462</v>
      </c>
      <c r="B168" s="176" t="s">
        <v>465</v>
      </c>
      <c r="C168" s="177"/>
      <c r="D168" s="283" t="s">
        <v>425</v>
      </c>
      <c r="E168" s="103"/>
      <c r="F168" s="94" t="s">
        <v>30</v>
      </c>
      <c r="G168" s="94" t="s">
        <v>30</v>
      </c>
      <c r="H168" s="178" t="s">
        <v>30</v>
      </c>
      <c r="I168" s="94" t="s">
        <v>30</v>
      </c>
      <c r="J168" s="94" t="s">
        <v>30</v>
      </c>
      <c r="K168" s="94" t="s">
        <v>30</v>
      </c>
      <c r="L168" s="94" t="s">
        <v>30</v>
      </c>
      <c r="M168" s="94" t="s">
        <v>30</v>
      </c>
      <c r="N168" s="94" t="s">
        <v>30</v>
      </c>
      <c r="O168" s="94" t="s">
        <v>30</v>
      </c>
      <c r="P168" s="94" t="s">
        <v>30</v>
      </c>
      <c r="Q168" s="179" t="s">
        <v>30</v>
      </c>
      <c r="R168" s="180" t="s">
        <v>30</v>
      </c>
      <c r="S168" s="94" t="s">
        <v>30</v>
      </c>
      <c r="T168" s="94" t="s">
        <v>30</v>
      </c>
      <c r="U168" s="94" t="s">
        <v>30</v>
      </c>
      <c r="V168" s="94" t="s">
        <v>30</v>
      </c>
      <c r="W168" s="94" t="s">
        <v>30</v>
      </c>
      <c r="X168" s="94" t="s">
        <v>30</v>
      </c>
      <c r="Y168" s="94" t="s">
        <v>30</v>
      </c>
      <c r="Z168" s="94" t="s">
        <v>30</v>
      </c>
      <c r="AA168" s="94" t="s">
        <v>30</v>
      </c>
      <c r="AB168" s="94" t="s">
        <v>30</v>
      </c>
      <c r="AC168" s="94" t="s">
        <v>30</v>
      </c>
    </row>
    <row r="169" spans="1:29" ht="12" customHeight="1" x14ac:dyDescent="0.25">
      <c r="A169" s="175" t="s">
        <v>553</v>
      </c>
      <c r="B169" s="176" t="s">
        <v>554</v>
      </c>
      <c r="C169" s="177"/>
      <c r="D169" s="283" t="s">
        <v>10</v>
      </c>
      <c r="E169" s="103"/>
      <c r="F169" s="94" t="s">
        <v>30</v>
      </c>
      <c r="G169" s="97" t="s">
        <v>30</v>
      </c>
      <c r="H169" s="97" t="s">
        <v>30</v>
      </c>
      <c r="I169" s="97" t="s">
        <v>30</v>
      </c>
      <c r="J169" s="97" t="s">
        <v>30</v>
      </c>
      <c r="K169" s="97" t="s">
        <v>30</v>
      </c>
      <c r="L169" s="97" t="s">
        <v>30</v>
      </c>
      <c r="M169" s="97" t="s">
        <v>30</v>
      </c>
      <c r="N169" s="97" t="s">
        <v>30</v>
      </c>
      <c r="O169" s="97" t="s">
        <v>30</v>
      </c>
      <c r="P169" s="97" t="s">
        <v>30</v>
      </c>
      <c r="Q169" s="109" t="s">
        <v>30</v>
      </c>
      <c r="R169" s="180" t="s">
        <v>30</v>
      </c>
      <c r="S169" s="94" t="s">
        <v>30</v>
      </c>
      <c r="T169" s="97" t="s">
        <v>30</v>
      </c>
      <c r="U169" s="97" t="s">
        <v>30</v>
      </c>
      <c r="V169" s="97" t="s">
        <v>30</v>
      </c>
      <c r="W169" s="97" t="s">
        <v>30</v>
      </c>
      <c r="X169" s="97" t="s">
        <v>30</v>
      </c>
      <c r="Y169" s="97" t="s">
        <v>30</v>
      </c>
      <c r="Z169" s="97" t="s">
        <v>30</v>
      </c>
      <c r="AA169" s="97" t="s">
        <v>30</v>
      </c>
      <c r="AB169" s="97" t="s">
        <v>30</v>
      </c>
      <c r="AC169" s="97" t="s">
        <v>30</v>
      </c>
    </row>
    <row r="170" spans="1:29" ht="13" x14ac:dyDescent="0.25">
      <c r="A170" s="175" t="s">
        <v>555</v>
      </c>
      <c r="B170" s="176" t="s">
        <v>556</v>
      </c>
      <c r="C170" s="177"/>
      <c r="D170" s="283" t="s">
        <v>11</v>
      </c>
      <c r="E170" s="103"/>
      <c r="F170" s="94" t="s">
        <v>30</v>
      </c>
      <c r="G170" s="97" t="s">
        <v>30</v>
      </c>
      <c r="H170" s="97" t="s">
        <v>30</v>
      </c>
      <c r="I170" s="97" t="s">
        <v>30</v>
      </c>
      <c r="J170" s="97" t="s">
        <v>30</v>
      </c>
      <c r="K170" s="97" t="s">
        <v>30</v>
      </c>
      <c r="L170" s="97" t="s">
        <v>30</v>
      </c>
      <c r="M170" s="97" t="s">
        <v>30</v>
      </c>
      <c r="N170" s="97" t="s">
        <v>30</v>
      </c>
      <c r="O170" s="97" t="s">
        <v>30</v>
      </c>
      <c r="P170" s="97" t="s">
        <v>30</v>
      </c>
      <c r="Q170" s="109" t="s">
        <v>30</v>
      </c>
      <c r="R170" s="180" t="s">
        <v>30</v>
      </c>
      <c r="S170" s="94" t="s">
        <v>30</v>
      </c>
      <c r="T170" s="97" t="s">
        <v>30</v>
      </c>
      <c r="U170" s="97" t="s">
        <v>30</v>
      </c>
      <c r="V170" s="97" t="s">
        <v>30</v>
      </c>
      <c r="W170" s="97" t="s">
        <v>30</v>
      </c>
      <c r="X170" s="97" t="s">
        <v>30</v>
      </c>
      <c r="Y170" s="97" t="s">
        <v>30</v>
      </c>
      <c r="Z170" s="97" t="s">
        <v>30</v>
      </c>
      <c r="AA170" s="97" t="s">
        <v>30</v>
      </c>
      <c r="AB170" s="97" t="s">
        <v>30</v>
      </c>
      <c r="AC170" s="97" t="s">
        <v>30</v>
      </c>
    </row>
    <row r="171" spans="1:29" ht="13" x14ac:dyDescent="0.25">
      <c r="A171" s="173" t="s">
        <v>452</v>
      </c>
      <c r="B171" s="102" t="s">
        <v>457</v>
      </c>
      <c r="C171" s="113"/>
      <c r="D171" s="282" t="s">
        <v>425</v>
      </c>
      <c r="E171" s="103"/>
      <c r="F171" s="97" t="s">
        <v>30</v>
      </c>
      <c r="G171" s="97" t="s">
        <v>30</v>
      </c>
      <c r="H171" s="96" t="s">
        <v>30</v>
      </c>
      <c r="I171" s="97" t="s">
        <v>30</v>
      </c>
      <c r="J171" s="97" t="s">
        <v>30</v>
      </c>
      <c r="K171" s="97" t="s">
        <v>30</v>
      </c>
      <c r="L171" s="97" t="s">
        <v>30</v>
      </c>
      <c r="M171" s="97" t="s">
        <v>30</v>
      </c>
      <c r="N171" s="97" t="s">
        <v>30</v>
      </c>
      <c r="O171" s="97" t="s">
        <v>30</v>
      </c>
      <c r="P171" s="97" t="s">
        <v>30</v>
      </c>
      <c r="Q171" s="109" t="s">
        <v>30</v>
      </c>
      <c r="R171" s="98" t="s">
        <v>30</v>
      </c>
      <c r="S171" s="97" t="s">
        <v>30</v>
      </c>
      <c r="T171" s="97" t="s">
        <v>30</v>
      </c>
      <c r="U171" s="97" t="s">
        <v>30</v>
      </c>
      <c r="V171" s="97" t="s">
        <v>30</v>
      </c>
      <c r="W171" s="97" t="s">
        <v>30</v>
      </c>
      <c r="X171" s="97" t="s">
        <v>30</v>
      </c>
      <c r="Y171" s="97" t="s">
        <v>30</v>
      </c>
      <c r="Z171" s="97" t="s">
        <v>30</v>
      </c>
      <c r="AA171" s="97" t="s">
        <v>30</v>
      </c>
      <c r="AB171" s="97" t="s">
        <v>30</v>
      </c>
      <c r="AC171" s="97" t="s">
        <v>30</v>
      </c>
    </row>
    <row r="172" spans="1:29" ht="13" x14ac:dyDescent="0.25">
      <c r="A172" s="173" t="s">
        <v>453</v>
      </c>
      <c r="B172" s="102" t="s">
        <v>458</v>
      </c>
      <c r="C172" s="113"/>
      <c r="D172" s="282" t="s">
        <v>10</v>
      </c>
      <c r="E172" s="103"/>
      <c r="F172" s="97" t="s">
        <v>30</v>
      </c>
      <c r="G172" s="97" t="s">
        <v>30</v>
      </c>
      <c r="H172" s="96" t="s">
        <v>30</v>
      </c>
      <c r="I172" s="97" t="s">
        <v>30</v>
      </c>
      <c r="J172" s="97" t="s">
        <v>30</v>
      </c>
      <c r="K172" s="97" t="s">
        <v>30</v>
      </c>
      <c r="L172" s="97" t="s">
        <v>30</v>
      </c>
      <c r="M172" s="97" t="s">
        <v>30</v>
      </c>
      <c r="N172" s="97" t="s">
        <v>30</v>
      </c>
      <c r="O172" s="97" t="s">
        <v>30</v>
      </c>
      <c r="P172" s="97" t="s">
        <v>30</v>
      </c>
      <c r="Q172" s="109" t="s">
        <v>30</v>
      </c>
      <c r="R172" s="98" t="s">
        <v>30</v>
      </c>
      <c r="S172" s="97" t="s">
        <v>30</v>
      </c>
      <c r="T172" s="97" t="s">
        <v>30</v>
      </c>
      <c r="U172" s="97" t="s">
        <v>30</v>
      </c>
      <c r="V172" s="97" t="s">
        <v>30</v>
      </c>
      <c r="W172" s="97" t="s">
        <v>30</v>
      </c>
      <c r="X172" s="97" t="s">
        <v>30</v>
      </c>
      <c r="Y172" s="97" t="s">
        <v>30</v>
      </c>
      <c r="Z172" s="97" t="s">
        <v>30</v>
      </c>
      <c r="AA172" s="97" t="s">
        <v>30</v>
      </c>
      <c r="AB172" s="97" t="s">
        <v>30</v>
      </c>
      <c r="AC172" s="97" t="s">
        <v>30</v>
      </c>
    </row>
    <row r="173" spans="1:29" ht="13" x14ac:dyDescent="0.25">
      <c r="A173" s="173" t="s">
        <v>417</v>
      </c>
      <c r="B173" s="102" t="s">
        <v>421</v>
      </c>
      <c r="C173" s="113"/>
      <c r="D173" s="282" t="s">
        <v>10</v>
      </c>
      <c r="E173" s="103"/>
      <c r="F173" s="97" t="s">
        <v>30</v>
      </c>
      <c r="G173" s="97" t="s">
        <v>30</v>
      </c>
      <c r="H173" s="96" t="s">
        <v>30</v>
      </c>
      <c r="I173" s="97" t="s">
        <v>30</v>
      </c>
      <c r="J173" s="97" t="s">
        <v>30</v>
      </c>
      <c r="K173" s="97" t="s">
        <v>30</v>
      </c>
      <c r="L173" s="97" t="s">
        <v>30</v>
      </c>
      <c r="M173" s="97" t="s">
        <v>30</v>
      </c>
      <c r="N173" s="97" t="s">
        <v>30</v>
      </c>
      <c r="O173" s="97" t="s">
        <v>30</v>
      </c>
      <c r="P173" s="97" t="s">
        <v>30</v>
      </c>
      <c r="Q173" s="109" t="s">
        <v>30</v>
      </c>
      <c r="R173" s="98" t="s">
        <v>30</v>
      </c>
      <c r="S173" s="97" t="s">
        <v>30</v>
      </c>
      <c r="T173" s="97" t="s">
        <v>30</v>
      </c>
      <c r="U173" s="97" t="s">
        <v>30</v>
      </c>
      <c r="V173" s="97" t="s">
        <v>30</v>
      </c>
      <c r="W173" s="97" t="s">
        <v>30</v>
      </c>
      <c r="X173" s="97" t="s">
        <v>30</v>
      </c>
      <c r="Y173" s="97" t="s">
        <v>30</v>
      </c>
      <c r="Z173" s="97" t="s">
        <v>30</v>
      </c>
      <c r="AA173" s="97" t="s">
        <v>30</v>
      </c>
      <c r="AB173" s="97" t="s">
        <v>30</v>
      </c>
      <c r="AC173" s="97" t="s">
        <v>30</v>
      </c>
    </row>
    <row r="174" spans="1:29" ht="13" x14ac:dyDescent="0.25">
      <c r="A174" s="173" t="s">
        <v>418</v>
      </c>
      <c r="B174" s="102" t="s">
        <v>422</v>
      </c>
      <c r="C174" s="113"/>
      <c r="D174" s="264" t="s">
        <v>425</v>
      </c>
      <c r="E174" s="103"/>
      <c r="F174" s="97" t="s">
        <v>30</v>
      </c>
      <c r="G174" s="97" t="s">
        <v>30</v>
      </c>
      <c r="H174" s="96" t="s">
        <v>30</v>
      </c>
      <c r="I174" s="97" t="s">
        <v>30</v>
      </c>
      <c r="J174" s="97" t="s">
        <v>30</v>
      </c>
      <c r="K174" s="97" t="s">
        <v>30</v>
      </c>
      <c r="L174" s="97" t="s">
        <v>30</v>
      </c>
      <c r="M174" s="97" t="s">
        <v>30</v>
      </c>
      <c r="N174" s="97" t="s">
        <v>30</v>
      </c>
      <c r="O174" s="97" t="s">
        <v>30</v>
      </c>
      <c r="P174" s="97" t="s">
        <v>30</v>
      </c>
      <c r="Q174" s="109" t="s">
        <v>30</v>
      </c>
      <c r="R174" s="98" t="s">
        <v>30</v>
      </c>
      <c r="S174" s="97" t="s">
        <v>30</v>
      </c>
      <c r="T174" s="97" t="s">
        <v>30</v>
      </c>
      <c r="U174" s="97" t="s">
        <v>30</v>
      </c>
      <c r="V174" s="97" t="s">
        <v>30</v>
      </c>
      <c r="W174" s="97" t="s">
        <v>30</v>
      </c>
      <c r="X174" s="97" t="s">
        <v>30</v>
      </c>
      <c r="Y174" s="97" t="s">
        <v>30</v>
      </c>
      <c r="Z174" s="97" t="s">
        <v>30</v>
      </c>
      <c r="AA174" s="97" t="s">
        <v>30</v>
      </c>
      <c r="AB174" s="97" t="s">
        <v>30</v>
      </c>
      <c r="AC174" s="97" t="s">
        <v>30</v>
      </c>
    </row>
    <row r="175" spans="1:29" ht="13" x14ac:dyDescent="0.25">
      <c r="A175" s="173" t="s">
        <v>463</v>
      </c>
      <c r="B175" s="102" t="s">
        <v>466</v>
      </c>
      <c r="C175" s="113"/>
      <c r="D175" s="264" t="s">
        <v>10</v>
      </c>
      <c r="E175" s="103"/>
      <c r="F175" s="97" t="s">
        <v>30</v>
      </c>
      <c r="G175" s="97" t="s">
        <v>30</v>
      </c>
      <c r="H175" s="96" t="s">
        <v>30</v>
      </c>
      <c r="I175" s="97" t="s">
        <v>30</v>
      </c>
      <c r="J175" s="97" t="s">
        <v>30</v>
      </c>
      <c r="K175" s="97" t="s">
        <v>30</v>
      </c>
      <c r="L175" s="97" t="s">
        <v>30</v>
      </c>
      <c r="M175" s="97" t="s">
        <v>30</v>
      </c>
      <c r="N175" s="97" t="s">
        <v>30</v>
      </c>
      <c r="O175" s="97" t="s">
        <v>30</v>
      </c>
      <c r="P175" s="97" t="s">
        <v>30</v>
      </c>
      <c r="Q175" s="109" t="s">
        <v>30</v>
      </c>
      <c r="R175" s="98" t="s">
        <v>30</v>
      </c>
      <c r="S175" s="97" t="s">
        <v>30</v>
      </c>
      <c r="T175" s="97" t="s">
        <v>30</v>
      </c>
      <c r="U175" s="97" t="s">
        <v>30</v>
      </c>
      <c r="V175" s="97" t="s">
        <v>30</v>
      </c>
      <c r="W175" s="97" t="s">
        <v>30</v>
      </c>
      <c r="X175" s="97" t="s">
        <v>30</v>
      </c>
      <c r="Y175" s="97" t="s">
        <v>30</v>
      </c>
      <c r="Z175" s="97" t="s">
        <v>30</v>
      </c>
      <c r="AA175" s="97" t="s">
        <v>30</v>
      </c>
      <c r="AB175" s="97" t="s">
        <v>30</v>
      </c>
      <c r="AC175" s="97" t="s">
        <v>30</v>
      </c>
    </row>
    <row r="176" spans="1:29" ht="13" x14ac:dyDescent="0.25">
      <c r="A176" s="226" t="s">
        <v>426</v>
      </c>
      <c r="B176" s="225" t="s">
        <v>434</v>
      </c>
      <c r="C176" s="113"/>
      <c r="D176" s="264" t="s">
        <v>425</v>
      </c>
      <c r="E176" s="103"/>
      <c r="F176" s="97" t="s">
        <v>30</v>
      </c>
      <c r="G176" s="97" t="s">
        <v>30</v>
      </c>
      <c r="H176" s="96" t="s">
        <v>30</v>
      </c>
      <c r="I176" s="97" t="s">
        <v>30</v>
      </c>
      <c r="J176" s="97" t="s">
        <v>30</v>
      </c>
      <c r="K176" s="97" t="s">
        <v>30</v>
      </c>
      <c r="L176" s="97" t="s">
        <v>30</v>
      </c>
      <c r="M176" s="97" t="s">
        <v>30</v>
      </c>
      <c r="N176" s="97" t="s">
        <v>30</v>
      </c>
      <c r="O176" s="97" t="s">
        <v>30</v>
      </c>
      <c r="P176" s="97" t="s">
        <v>30</v>
      </c>
      <c r="Q176" s="109" t="s">
        <v>30</v>
      </c>
      <c r="R176" s="98" t="s">
        <v>30</v>
      </c>
      <c r="S176" s="97" t="s">
        <v>30</v>
      </c>
      <c r="T176" s="97" t="s">
        <v>30</v>
      </c>
      <c r="U176" s="97" t="s">
        <v>30</v>
      </c>
      <c r="V176" s="97" t="s">
        <v>30</v>
      </c>
      <c r="W176" s="97" t="s">
        <v>30</v>
      </c>
      <c r="X176" s="97" t="s">
        <v>30</v>
      </c>
      <c r="Y176" s="97" t="s">
        <v>30</v>
      </c>
      <c r="Z176" s="97" t="s">
        <v>30</v>
      </c>
      <c r="AA176" s="97" t="s">
        <v>30</v>
      </c>
      <c r="AB176" s="97" t="s">
        <v>30</v>
      </c>
      <c r="AC176" s="97" t="s">
        <v>30</v>
      </c>
    </row>
    <row r="177" spans="1:29" ht="13" x14ac:dyDescent="0.25">
      <c r="A177" s="226" t="s">
        <v>427</v>
      </c>
      <c r="B177" s="225" t="s">
        <v>435</v>
      </c>
      <c r="C177" s="113"/>
      <c r="D177" s="264" t="s">
        <v>10</v>
      </c>
      <c r="E177" s="103"/>
      <c r="F177" s="97" t="s">
        <v>30</v>
      </c>
      <c r="G177" s="97" t="s">
        <v>30</v>
      </c>
      <c r="H177" s="96" t="s">
        <v>30</v>
      </c>
      <c r="I177" s="97" t="s">
        <v>30</v>
      </c>
      <c r="J177" s="97" t="s">
        <v>30</v>
      </c>
      <c r="K177" s="97" t="s">
        <v>30</v>
      </c>
      <c r="L177" s="97" t="s">
        <v>30</v>
      </c>
      <c r="M177" s="97" t="s">
        <v>30</v>
      </c>
      <c r="N177" s="97" t="s">
        <v>30</v>
      </c>
      <c r="O177" s="97" t="s">
        <v>30</v>
      </c>
      <c r="P177" s="97" t="s">
        <v>30</v>
      </c>
      <c r="Q177" s="109" t="s">
        <v>30</v>
      </c>
      <c r="R177" s="98" t="s">
        <v>30</v>
      </c>
      <c r="S177" s="97" t="s">
        <v>30</v>
      </c>
      <c r="T177" s="97" t="s">
        <v>30</v>
      </c>
      <c r="U177" s="97" t="s">
        <v>30</v>
      </c>
      <c r="V177" s="97" t="s">
        <v>30</v>
      </c>
      <c r="W177" s="97" t="s">
        <v>30</v>
      </c>
      <c r="X177" s="97" t="s">
        <v>30</v>
      </c>
      <c r="Y177" s="97" t="s">
        <v>30</v>
      </c>
      <c r="Z177" s="97" t="s">
        <v>30</v>
      </c>
      <c r="AA177" s="97" t="s">
        <v>30</v>
      </c>
      <c r="AB177" s="97" t="s">
        <v>30</v>
      </c>
      <c r="AC177" s="97" t="s">
        <v>30</v>
      </c>
    </row>
    <row r="178" spans="1:29" ht="13" x14ac:dyDescent="0.25">
      <c r="A178" s="173" t="s">
        <v>557</v>
      </c>
      <c r="B178" s="102" t="s">
        <v>558</v>
      </c>
      <c r="C178" s="113"/>
      <c r="D178" s="264" t="s">
        <v>10</v>
      </c>
      <c r="E178" s="103"/>
      <c r="F178" s="97" t="s">
        <v>30</v>
      </c>
      <c r="G178" s="97" t="s">
        <v>30</v>
      </c>
      <c r="H178" s="97" t="s">
        <v>30</v>
      </c>
      <c r="I178" s="97" t="s">
        <v>30</v>
      </c>
      <c r="J178" s="97" t="s">
        <v>30</v>
      </c>
      <c r="K178" s="97" t="s">
        <v>30</v>
      </c>
      <c r="L178" s="97" t="s">
        <v>30</v>
      </c>
      <c r="M178" s="97" t="s">
        <v>30</v>
      </c>
      <c r="N178" s="97" t="s">
        <v>30</v>
      </c>
      <c r="O178" s="97" t="s">
        <v>30</v>
      </c>
      <c r="P178" s="97" t="s">
        <v>30</v>
      </c>
      <c r="Q178" s="109" t="s">
        <v>30</v>
      </c>
      <c r="R178" s="98" t="s">
        <v>30</v>
      </c>
      <c r="S178" s="97" t="s">
        <v>30</v>
      </c>
      <c r="T178" s="97" t="s">
        <v>30</v>
      </c>
      <c r="U178" s="97" t="s">
        <v>30</v>
      </c>
      <c r="V178" s="97" t="s">
        <v>30</v>
      </c>
      <c r="W178" s="97" t="s">
        <v>30</v>
      </c>
      <c r="X178" s="97" t="s">
        <v>30</v>
      </c>
      <c r="Y178" s="97" t="s">
        <v>30</v>
      </c>
      <c r="Z178" s="97" t="s">
        <v>30</v>
      </c>
      <c r="AA178" s="97" t="s">
        <v>30</v>
      </c>
      <c r="AB178" s="97" t="s">
        <v>30</v>
      </c>
      <c r="AC178" s="97" t="s">
        <v>30</v>
      </c>
    </row>
    <row r="179" spans="1:29" ht="13" x14ac:dyDescent="0.25">
      <c r="A179" s="173" t="s">
        <v>559</v>
      </c>
      <c r="B179" s="102" t="s">
        <v>560</v>
      </c>
      <c r="C179" s="113"/>
      <c r="D179" s="264" t="s">
        <v>11</v>
      </c>
      <c r="E179" s="103"/>
      <c r="F179" s="97" t="s">
        <v>30</v>
      </c>
      <c r="G179" s="97" t="s">
        <v>30</v>
      </c>
      <c r="H179" s="97" t="s">
        <v>30</v>
      </c>
      <c r="I179" s="97" t="s">
        <v>30</v>
      </c>
      <c r="J179" s="97" t="s">
        <v>30</v>
      </c>
      <c r="K179" s="97" t="s">
        <v>30</v>
      </c>
      <c r="L179" s="97" t="s">
        <v>30</v>
      </c>
      <c r="M179" s="97" t="s">
        <v>30</v>
      </c>
      <c r="N179" s="97" t="s">
        <v>30</v>
      </c>
      <c r="O179" s="97" t="s">
        <v>30</v>
      </c>
      <c r="P179" s="97" t="s">
        <v>30</v>
      </c>
      <c r="Q179" s="109" t="s">
        <v>30</v>
      </c>
      <c r="R179" s="98" t="s">
        <v>30</v>
      </c>
      <c r="S179" s="97" t="s">
        <v>30</v>
      </c>
      <c r="T179" s="97" t="s">
        <v>30</v>
      </c>
      <c r="U179" s="97" t="s">
        <v>30</v>
      </c>
      <c r="V179" s="97" t="s">
        <v>30</v>
      </c>
      <c r="W179" s="97" t="s">
        <v>30</v>
      </c>
      <c r="X179" s="97" t="s">
        <v>30</v>
      </c>
      <c r="Y179" s="97" t="s">
        <v>30</v>
      </c>
      <c r="Z179" s="97" t="s">
        <v>30</v>
      </c>
      <c r="AA179" s="97" t="s">
        <v>30</v>
      </c>
      <c r="AB179" s="97" t="s">
        <v>30</v>
      </c>
      <c r="AC179" s="97" t="s">
        <v>30</v>
      </c>
    </row>
    <row r="180" spans="1:29" ht="13" x14ac:dyDescent="0.25">
      <c r="A180" s="173" t="s">
        <v>428</v>
      </c>
      <c r="B180" s="102" t="s">
        <v>436</v>
      </c>
      <c r="C180" s="113"/>
      <c r="D180" s="264" t="s">
        <v>11</v>
      </c>
      <c r="E180" s="103"/>
      <c r="F180" s="97" t="s">
        <v>30</v>
      </c>
      <c r="G180" s="97" t="s">
        <v>30</v>
      </c>
      <c r="H180" s="96" t="s">
        <v>30</v>
      </c>
      <c r="I180" s="97" t="s">
        <v>30</v>
      </c>
      <c r="J180" s="97" t="s">
        <v>30</v>
      </c>
      <c r="K180" s="97" t="s">
        <v>30</v>
      </c>
      <c r="L180" s="97" t="s">
        <v>30</v>
      </c>
      <c r="M180" s="97" t="s">
        <v>30</v>
      </c>
      <c r="N180" s="97" t="s">
        <v>30</v>
      </c>
      <c r="O180" s="97" t="s">
        <v>30</v>
      </c>
      <c r="P180" s="97" t="s">
        <v>30</v>
      </c>
      <c r="Q180" s="109" t="s">
        <v>30</v>
      </c>
      <c r="R180" s="98" t="s">
        <v>30</v>
      </c>
      <c r="S180" s="97" t="s">
        <v>30</v>
      </c>
      <c r="T180" s="97" t="s">
        <v>30</v>
      </c>
      <c r="U180" s="97" t="s">
        <v>30</v>
      </c>
      <c r="V180" s="97" t="s">
        <v>30</v>
      </c>
      <c r="W180" s="97" t="s">
        <v>30</v>
      </c>
      <c r="X180" s="97" t="s">
        <v>30</v>
      </c>
      <c r="Y180" s="97" t="s">
        <v>30</v>
      </c>
      <c r="Z180" s="97" t="s">
        <v>30</v>
      </c>
      <c r="AA180" s="97" t="s">
        <v>30</v>
      </c>
      <c r="AB180" s="97" t="s">
        <v>30</v>
      </c>
      <c r="AC180" s="97" t="s">
        <v>30</v>
      </c>
    </row>
    <row r="181" spans="1:29" ht="13" x14ac:dyDescent="0.25">
      <c r="A181" s="226" t="s">
        <v>429</v>
      </c>
      <c r="B181" s="225" t="s">
        <v>437</v>
      </c>
      <c r="C181" s="113"/>
      <c r="D181" s="264" t="s">
        <v>10</v>
      </c>
      <c r="E181" s="103"/>
      <c r="F181" s="97" t="s">
        <v>30</v>
      </c>
      <c r="G181" s="97" t="s">
        <v>30</v>
      </c>
      <c r="H181" s="96" t="s">
        <v>30</v>
      </c>
      <c r="I181" s="97" t="s">
        <v>30</v>
      </c>
      <c r="J181" s="97" t="s">
        <v>30</v>
      </c>
      <c r="K181" s="97" t="s">
        <v>30</v>
      </c>
      <c r="L181" s="97" t="s">
        <v>30</v>
      </c>
      <c r="M181" s="97" t="s">
        <v>30</v>
      </c>
      <c r="N181" s="97" t="s">
        <v>30</v>
      </c>
      <c r="O181" s="97" t="s">
        <v>30</v>
      </c>
      <c r="P181" s="97" t="s">
        <v>30</v>
      </c>
      <c r="Q181" s="109" t="s">
        <v>30</v>
      </c>
      <c r="R181" s="98" t="s">
        <v>30</v>
      </c>
      <c r="S181" s="97" t="s">
        <v>30</v>
      </c>
      <c r="T181" s="97" t="s">
        <v>30</v>
      </c>
      <c r="U181" s="97" t="s">
        <v>30</v>
      </c>
      <c r="V181" s="97" t="s">
        <v>30</v>
      </c>
      <c r="W181" s="97" t="s">
        <v>30</v>
      </c>
      <c r="X181" s="97" t="s">
        <v>30</v>
      </c>
      <c r="Y181" s="97" t="s">
        <v>30</v>
      </c>
      <c r="Z181" s="97" t="s">
        <v>30</v>
      </c>
      <c r="AA181" s="97" t="s">
        <v>30</v>
      </c>
      <c r="AB181" s="97" t="s">
        <v>30</v>
      </c>
      <c r="AC181" s="97" t="s">
        <v>30</v>
      </c>
    </row>
    <row r="182" spans="1:29" ht="13" x14ac:dyDescent="0.25">
      <c r="A182" s="173" t="s">
        <v>450</v>
      </c>
      <c r="B182" s="102" t="s">
        <v>451</v>
      </c>
      <c r="C182" s="113"/>
      <c r="D182" s="264" t="s">
        <v>10</v>
      </c>
      <c r="E182" s="103"/>
      <c r="F182" s="97" t="s">
        <v>30</v>
      </c>
      <c r="G182" s="97" t="s">
        <v>30</v>
      </c>
      <c r="H182" s="96" t="s">
        <v>30</v>
      </c>
      <c r="I182" s="97" t="s">
        <v>30</v>
      </c>
      <c r="J182" s="97" t="s">
        <v>30</v>
      </c>
      <c r="K182" s="97" t="s">
        <v>30</v>
      </c>
      <c r="L182" s="97" t="s">
        <v>30</v>
      </c>
      <c r="M182" s="97" t="s">
        <v>30</v>
      </c>
      <c r="N182" s="97" t="s">
        <v>30</v>
      </c>
      <c r="O182" s="97" t="s">
        <v>30</v>
      </c>
      <c r="P182" s="97" t="s">
        <v>30</v>
      </c>
      <c r="Q182" s="109" t="s">
        <v>30</v>
      </c>
      <c r="R182" s="98" t="s">
        <v>30</v>
      </c>
      <c r="S182" s="97" t="s">
        <v>30</v>
      </c>
      <c r="T182" s="97" t="s">
        <v>30</v>
      </c>
      <c r="U182" s="97" t="s">
        <v>30</v>
      </c>
      <c r="V182" s="97" t="s">
        <v>30</v>
      </c>
      <c r="W182" s="97" t="s">
        <v>30</v>
      </c>
      <c r="X182" s="97" t="s">
        <v>30</v>
      </c>
      <c r="Y182" s="97" t="s">
        <v>30</v>
      </c>
      <c r="Z182" s="97" t="s">
        <v>30</v>
      </c>
      <c r="AA182" s="97" t="s">
        <v>30</v>
      </c>
      <c r="AB182" s="97" t="s">
        <v>30</v>
      </c>
      <c r="AC182" s="97" t="s">
        <v>30</v>
      </c>
    </row>
    <row r="183" spans="1:29" ht="13" x14ac:dyDescent="0.25">
      <c r="A183" s="226" t="s">
        <v>430</v>
      </c>
      <c r="B183" s="225" t="s">
        <v>438</v>
      </c>
      <c r="C183" s="113"/>
      <c r="D183" s="264" t="s">
        <v>11</v>
      </c>
      <c r="E183" s="103"/>
      <c r="F183" s="97" t="s">
        <v>30</v>
      </c>
      <c r="G183" s="97" t="s">
        <v>30</v>
      </c>
      <c r="H183" s="96" t="s">
        <v>30</v>
      </c>
      <c r="I183" s="97" t="s">
        <v>30</v>
      </c>
      <c r="J183" s="97" t="s">
        <v>30</v>
      </c>
      <c r="K183" s="97" t="s">
        <v>30</v>
      </c>
      <c r="L183" s="97" t="s">
        <v>30</v>
      </c>
      <c r="M183" s="97" t="s">
        <v>30</v>
      </c>
      <c r="N183" s="97" t="s">
        <v>30</v>
      </c>
      <c r="O183" s="97" t="s">
        <v>30</v>
      </c>
      <c r="P183" s="97" t="s">
        <v>30</v>
      </c>
      <c r="Q183" s="109" t="s">
        <v>30</v>
      </c>
      <c r="R183" s="98" t="s">
        <v>30</v>
      </c>
      <c r="S183" s="97" t="s">
        <v>30</v>
      </c>
      <c r="T183" s="97" t="s">
        <v>30</v>
      </c>
      <c r="U183" s="97" t="s">
        <v>30</v>
      </c>
      <c r="V183" s="97" t="s">
        <v>30</v>
      </c>
      <c r="W183" s="97" t="s">
        <v>30</v>
      </c>
      <c r="X183" s="97" t="s">
        <v>30</v>
      </c>
      <c r="Y183" s="97" t="s">
        <v>30</v>
      </c>
      <c r="Z183" s="97" t="s">
        <v>30</v>
      </c>
      <c r="AA183" s="97" t="s">
        <v>30</v>
      </c>
      <c r="AB183" s="97" t="s">
        <v>30</v>
      </c>
      <c r="AC183" s="97" t="s">
        <v>30</v>
      </c>
    </row>
    <row r="184" spans="1:29" ht="13" x14ac:dyDescent="0.25">
      <c r="A184" s="173" t="s">
        <v>454</v>
      </c>
      <c r="B184" s="102" t="s">
        <v>459</v>
      </c>
      <c r="C184" s="113"/>
      <c r="D184" s="264" t="s">
        <v>10</v>
      </c>
      <c r="E184" s="103"/>
      <c r="F184" s="97" t="s">
        <v>30</v>
      </c>
      <c r="G184" s="97" t="s">
        <v>30</v>
      </c>
      <c r="H184" s="96" t="s">
        <v>30</v>
      </c>
      <c r="I184" s="97" t="s">
        <v>30</v>
      </c>
      <c r="J184" s="97" t="s">
        <v>30</v>
      </c>
      <c r="K184" s="97" t="s">
        <v>30</v>
      </c>
      <c r="L184" s="97" t="s">
        <v>30</v>
      </c>
      <c r="M184" s="97" t="s">
        <v>30</v>
      </c>
      <c r="N184" s="97" t="s">
        <v>30</v>
      </c>
      <c r="O184" s="97" t="s">
        <v>30</v>
      </c>
      <c r="P184" s="97" t="s">
        <v>30</v>
      </c>
      <c r="Q184" s="109" t="s">
        <v>30</v>
      </c>
      <c r="R184" s="98" t="s">
        <v>30</v>
      </c>
      <c r="S184" s="97" t="s">
        <v>30</v>
      </c>
      <c r="T184" s="97" t="s">
        <v>30</v>
      </c>
      <c r="U184" s="97" t="s">
        <v>30</v>
      </c>
      <c r="V184" s="97" t="s">
        <v>30</v>
      </c>
      <c r="W184" s="97" t="s">
        <v>30</v>
      </c>
      <c r="X184" s="97" t="s">
        <v>30</v>
      </c>
      <c r="Y184" s="97" t="s">
        <v>30</v>
      </c>
      <c r="Z184" s="97" t="s">
        <v>30</v>
      </c>
      <c r="AA184" s="97" t="s">
        <v>30</v>
      </c>
      <c r="AB184" s="97" t="s">
        <v>30</v>
      </c>
      <c r="AC184" s="97" t="s">
        <v>30</v>
      </c>
    </row>
    <row r="185" spans="1:29" ht="13" x14ac:dyDescent="0.25">
      <c r="A185" s="173" t="s">
        <v>419</v>
      </c>
      <c r="B185" s="102" t="s">
        <v>423</v>
      </c>
      <c r="C185" s="113"/>
      <c r="D185" s="264" t="s">
        <v>11</v>
      </c>
      <c r="E185" s="103"/>
      <c r="F185" s="97" t="s">
        <v>30</v>
      </c>
      <c r="G185" s="97" t="s">
        <v>30</v>
      </c>
      <c r="H185" s="96" t="s">
        <v>30</v>
      </c>
      <c r="I185" s="97" t="s">
        <v>30</v>
      </c>
      <c r="J185" s="97" t="s">
        <v>30</v>
      </c>
      <c r="K185" s="97" t="s">
        <v>30</v>
      </c>
      <c r="L185" s="97" t="s">
        <v>30</v>
      </c>
      <c r="M185" s="97" t="s">
        <v>30</v>
      </c>
      <c r="N185" s="97" t="s">
        <v>30</v>
      </c>
      <c r="O185" s="97" t="s">
        <v>30</v>
      </c>
      <c r="P185" s="97" t="s">
        <v>30</v>
      </c>
      <c r="Q185" s="109" t="s">
        <v>30</v>
      </c>
      <c r="R185" s="98" t="s">
        <v>30</v>
      </c>
      <c r="S185" s="97" t="s">
        <v>30</v>
      </c>
      <c r="T185" s="97" t="s">
        <v>30</v>
      </c>
      <c r="U185" s="97" t="s">
        <v>30</v>
      </c>
      <c r="V185" s="97" t="s">
        <v>30</v>
      </c>
      <c r="W185" s="97" t="s">
        <v>30</v>
      </c>
      <c r="X185" s="97" t="s">
        <v>30</v>
      </c>
      <c r="Y185" s="97" t="s">
        <v>30</v>
      </c>
      <c r="Z185" s="97" t="s">
        <v>30</v>
      </c>
      <c r="AA185" s="97" t="s">
        <v>30</v>
      </c>
      <c r="AB185" s="97" t="s">
        <v>30</v>
      </c>
      <c r="AC185" s="97" t="s">
        <v>30</v>
      </c>
    </row>
    <row r="186" spans="1:29" ht="13" x14ac:dyDescent="0.25">
      <c r="A186" s="173" t="s">
        <v>431</v>
      </c>
      <c r="B186" s="102" t="s">
        <v>439</v>
      </c>
      <c r="C186" s="113"/>
      <c r="D186" s="264" t="s">
        <v>10</v>
      </c>
      <c r="E186" s="103"/>
      <c r="F186" s="97" t="s">
        <v>30</v>
      </c>
      <c r="G186" s="97" t="s">
        <v>30</v>
      </c>
      <c r="H186" s="96" t="s">
        <v>30</v>
      </c>
      <c r="I186" s="97" t="s">
        <v>30</v>
      </c>
      <c r="J186" s="97" t="s">
        <v>30</v>
      </c>
      <c r="K186" s="97" t="s">
        <v>30</v>
      </c>
      <c r="L186" s="97" t="s">
        <v>30</v>
      </c>
      <c r="M186" s="97" t="s">
        <v>30</v>
      </c>
      <c r="N186" s="97" t="s">
        <v>30</v>
      </c>
      <c r="O186" s="97" t="s">
        <v>30</v>
      </c>
      <c r="P186" s="97" t="s">
        <v>30</v>
      </c>
      <c r="Q186" s="109" t="s">
        <v>30</v>
      </c>
      <c r="R186" s="98" t="s">
        <v>30</v>
      </c>
      <c r="S186" s="97" t="s">
        <v>30</v>
      </c>
      <c r="T186" s="97" t="s">
        <v>30</v>
      </c>
      <c r="U186" s="97" t="s">
        <v>30</v>
      </c>
      <c r="V186" s="97" t="s">
        <v>30</v>
      </c>
      <c r="W186" s="97" t="s">
        <v>30</v>
      </c>
      <c r="X186" s="97" t="s">
        <v>30</v>
      </c>
      <c r="Y186" s="97" t="s">
        <v>30</v>
      </c>
      <c r="Z186" s="97" t="s">
        <v>30</v>
      </c>
      <c r="AA186" s="97" t="s">
        <v>30</v>
      </c>
      <c r="AB186" s="97" t="s">
        <v>30</v>
      </c>
      <c r="AC186" s="97" t="s">
        <v>30</v>
      </c>
    </row>
    <row r="187" spans="1:29" ht="26" x14ac:dyDescent="0.25">
      <c r="A187" s="173" t="s">
        <v>442</v>
      </c>
      <c r="B187" s="102" t="s">
        <v>446</v>
      </c>
      <c r="C187" s="113"/>
      <c r="D187" s="264" t="s">
        <v>10</v>
      </c>
      <c r="E187" s="103"/>
      <c r="F187" s="97" t="s">
        <v>30</v>
      </c>
      <c r="G187" s="97" t="s">
        <v>30</v>
      </c>
      <c r="H187" s="96" t="s">
        <v>30</v>
      </c>
      <c r="I187" s="97" t="s">
        <v>30</v>
      </c>
      <c r="J187" s="97" t="s">
        <v>30</v>
      </c>
      <c r="K187" s="97" t="s">
        <v>30</v>
      </c>
      <c r="L187" s="97" t="s">
        <v>30</v>
      </c>
      <c r="M187" s="97" t="s">
        <v>30</v>
      </c>
      <c r="N187" s="97" t="s">
        <v>30</v>
      </c>
      <c r="O187" s="97" t="s">
        <v>30</v>
      </c>
      <c r="P187" s="97" t="s">
        <v>30</v>
      </c>
      <c r="Q187" s="109" t="s">
        <v>30</v>
      </c>
      <c r="R187" s="98" t="s">
        <v>30</v>
      </c>
      <c r="S187" s="97" t="s">
        <v>30</v>
      </c>
      <c r="T187" s="97" t="s">
        <v>30</v>
      </c>
      <c r="U187" s="97" t="s">
        <v>30</v>
      </c>
      <c r="V187" s="97" t="s">
        <v>30</v>
      </c>
      <c r="W187" s="97" t="s">
        <v>30</v>
      </c>
      <c r="X187" s="97" t="s">
        <v>30</v>
      </c>
      <c r="Y187" s="97" t="s">
        <v>30</v>
      </c>
      <c r="Z187" s="97" t="s">
        <v>30</v>
      </c>
      <c r="AA187" s="97" t="s">
        <v>30</v>
      </c>
      <c r="AB187" s="97" t="s">
        <v>30</v>
      </c>
      <c r="AC187" s="97" t="s">
        <v>30</v>
      </c>
    </row>
    <row r="188" spans="1:29" ht="13" x14ac:dyDescent="0.25">
      <c r="A188" s="227" t="s">
        <v>561</v>
      </c>
      <c r="B188" s="102" t="s">
        <v>562</v>
      </c>
      <c r="C188" s="113"/>
      <c r="D188" s="264" t="s">
        <v>10</v>
      </c>
      <c r="E188" s="103"/>
      <c r="F188" s="97" t="s">
        <v>30</v>
      </c>
      <c r="G188" s="97" t="s">
        <v>30</v>
      </c>
      <c r="H188" s="97" t="s">
        <v>30</v>
      </c>
      <c r="I188" s="97" t="s">
        <v>30</v>
      </c>
      <c r="J188" s="97" t="s">
        <v>30</v>
      </c>
      <c r="K188" s="97" t="s">
        <v>30</v>
      </c>
      <c r="L188" s="97" t="s">
        <v>30</v>
      </c>
      <c r="M188" s="97" t="s">
        <v>30</v>
      </c>
      <c r="N188" s="97" t="s">
        <v>30</v>
      </c>
      <c r="O188" s="97" t="s">
        <v>30</v>
      </c>
      <c r="P188" s="97" t="s">
        <v>30</v>
      </c>
      <c r="Q188" s="109" t="s">
        <v>30</v>
      </c>
      <c r="R188" s="98" t="s">
        <v>30</v>
      </c>
      <c r="S188" s="97" t="s">
        <v>30</v>
      </c>
      <c r="T188" s="97" t="s">
        <v>30</v>
      </c>
      <c r="U188" s="97" t="s">
        <v>30</v>
      </c>
      <c r="V188" s="97" t="s">
        <v>30</v>
      </c>
      <c r="W188" s="97" t="s">
        <v>30</v>
      </c>
      <c r="X188" s="97" t="s">
        <v>30</v>
      </c>
      <c r="Y188" s="97" t="s">
        <v>30</v>
      </c>
      <c r="Z188" s="97" t="s">
        <v>30</v>
      </c>
      <c r="AA188" s="97" t="s">
        <v>30</v>
      </c>
      <c r="AB188" s="97" t="s">
        <v>30</v>
      </c>
      <c r="AC188" s="97" t="s">
        <v>30</v>
      </c>
    </row>
    <row r="189" spans="1:29" ht="13" x14ac:dyDescent="0.25">
      <c r="A189" s="173" t="s">
        <v>432</v>
      </c>
      <c r="B189" s="102" t="s">
        <v>440</v>
      </c>
      <c r="C189" s="113"/>
      <c r="D189" s="264" t="s">
        <v>11</v>
      </c>
      <c r="E189" s="103"/>
      <c r="F189" s="97" t="s">
        <v>30</v>
      </c>
      <c r="G189" s="97" t="s">
        <v>30</v>
      </c>
      <c r="H189" s="96" t="s">
        <v>30</v>
      </c>
      <c r="I189" s="97" t="s">
        <v>30</v>
      </c>
      <c r="J189" s="97" t="s">
        <v>30</v>
      </c>
      <c r="K189" s="97" t="s">
        <v>30</v>
      </c>
      <c r="L189" s="97" t="s">
        <v>30</v>
      </c>
      <c r="M189" s="97" t="s">
        <v>30</v>
      </c>
      <c r="N189" s="97" t="s">
        <v>30</v>
      </c>
      <c r="O189" s="97" t="s">
        <v>30</v>
      </c>
      <c r="P189" s="97" t="s">
        <v>30</v>
      </c>
      <c r="Q189" s="109" t="s">
        <v>30</v>
      </c>
      <c r="R189" s="98" t="s">
        <v>30</v>
      </c>
      <c r="S189" s="97" t="s">
        <v>30</v>
      </c>
      <c r="T189" s="97" t="s">
        <v>30</v>
      </c>
      <c r="U189" s="97" t="s">
        <v>30</v>
      </c>
      <c r="V189" s="97" t="s">
        <v>30</v>
      </c>
      <c r="W189" s="97" t="s">
        <v>30</v>
      </c>
      <c r="X189" s="97" t="s">
        <v>30</v>
      </c>
      <c r="Y189" s="97" t="s">
        <v>30</v>
      </c>
      <c r="Z189" s="97" t="s">
        <v>30</v>
      </c>
      <c r="AA189" s="97" t="s">
        <v>30</v>
      </c>
      <c r="AB189" s="97" t="s">
        <v>30</v>
      </c>
      <c r="AC189" s="97" t="s">
        <v>30</v>
      </c>
    </row>
    <row r="190" spans="1:29" ht="13" x14ac:dyDescent="0.25">
      <c r="A190" s="173" t="s">
        <v>455</v>
      </c>
      <c r="B190" s="102" t="s">
        <v>460</v>
      </c>
      <c r="C190" s="113"/>
      <c r="D190" s="264" t="s">
        <v>11</v>
      </c>
      <c r="E190" s="103"/>
      <c r="F190" s="97" t="s">
        <v>30</v>
      </c>
      <c r="G190" s="97" t="s">
        <v>30</v>
      </c>
      <c r="H190" s="96" t="s">
        <v>30</v>
      </c>
      <c r="I190" s="97" t="s">
        <v>30</v>
      </c>
      <c r="J190" s="97" t="s">
        <v>30</v>
      </c>
      <c r="K190" s="97" t="s">
        <v>30</v>
      </c>
      <c r="L190" s="97" t="s">
        <v>30</v>
      </c>
      <c r="M190" s="97" t="s">
        <v>30</v>
      </c>
      <c r="N190" s="97" t="s">
        <v>30</v>
      </c>
      <c r="O190" s="97" t="s">
        <v>30</v>
      </c>
      <c r="P190" s="97" t="s">
        <v>30</v>
      </c>
      <c r="Q190" s="109" t="s">
        <v>30</v>
      </c>
      <c r="R190" s="98" t="s">
        <v>30</v>
      </c>
      <c r="S190" s="97" t="s">
        <v>30</v>
      </c>
      <c r="T190" s="97" t="s">
        <v>30</v>
      </c>
      <c r="U190" s="97" t="s">
        <v>30</v>
      </c>
      <c r="V190" s="97" t="s">
        <v>30</v>
      </c>
      <c r="W190" s="97" t="s">
        <v>30</v>
      </c>
      <c r="X190" s="97" t="s">
        <v>30</v>
      </c>
      <c r="Y190" s="97" t="s">
        <v>30</v>
      </c>
      <c r="Z190" s="97" t="s">
        <v>30</v>
      </c>
      <c r="AA190" s="97" t="s">
        <v>30</v>
      </c>
      <c r="AB190" s="97" t="s">
        <v>30</v>
      </c>
      <c r="AC190" s="97" t="s">
        <v>30</v>
      </c>
    </row>
    <row r="191" spans="1:29" ht="13" x14ac:dyDescent="0.25">
      <c r="A191" s="226" t="s">
        <v>420</v>
      </c>
      <c r="B191" s="225" t="s">
        <v>424</v>
      </c>
      <c r="C191" s="113"/>
      <c r="D191" s="264" t="s">
        <v>10</v>
      </c>
      <c r="E191" s="103"/>
      <c r="F191" s="97" t="s">
        <v>30</v>
      </c>
      <c r="G191" s="97" t="s">
        <v>30</v>
      </c>
      <c r="H191" s="96" t="s">
        <v>30</v>
      </c>
      <c r="I191" s="97" t="s">
        <v>30</v>
      </c>
      <c r="J191" s="97" t="s">
        <v>30</v>
      </c>
      <c r="K191" s="97" t="s">
        <v>30</v>
      </c>
      <c r="L191" s="97" t="s">
        <v>30</v>
      </c>
      <c r="M191" s="97" t="s">
        <v>30</v>
      </c>
      <c r="N191" s="97" t="s">
        <v>30</v>
      </c>
      <c r="O191" s="97" t="s">
        <v>30</v>
      </c>
      <c r="P191" s="97" t="s">
        <v>30</v>
      </c>
      <c r="Q191" s="109" t="s">
        <v>30</v>
      </c>
      <c r="R191" s="98" t="s">
        <v>30</v>
      </c>
      <c r="S191" s="97" t="s">
        <v>30</v>
      </c>
      <c r="T191" s="97" t="s">
        <v>30</v>
      </c>
      <c r="U191" s="97" t="s">
        <v>30</v>
      </c>
      <c r="V191" s="97" t="s">
        <v>30</v>
      </c>
      <c r="W191" s="97" t="s">
        <v>30</v>
      </c>
      <c r="X191" s="97" t="s">
        <v>30</v>
      </c>
      <c r="Y191" s="97" t="s">
        <v>30</v>
      </c>
      <c r="Z191" s="97" t="s">
        <v>30</v>
      </c>
      <c r="AA191" s="97" t="s">
        <v>30</v>
      </c>
      <c r="AB191" s="97" t="s">
        <v>30</v>
      </c>
      <c r="AC191" s="97" t="s">
        <v>30</v>
      </c>
    </row>
    <row r="192" spans="1:29" ht="13" x14ac:dyDescent="0.25">
      <c r="A192" s="173" t="s">
        <v>464</v>
      </c>
      <c r="B192" s="102" t="s">
        <v>467</v>
      </c>
      <c r="C192" s="113"/>
      <c r="D192" s="264" t="s">
        <v>10</v>
      </c>
      <c r="E192" s="103"/>
      <c r="F192" s="97" t="s">
        <v>30</v>
      </c>
      <c r="G192" s="97" t="s">
        <v>30</v>
      </c>
      <c r="H192" s="96" t="s">
        <v>30</v>
      </c>
      <c r="I192" s="97" t="s">
        <v>30</v>
      </c>
      <c r="J192" s="97" t="s">
        <v>30</v>
      </c>
      <c r="K192" s="97" t="s">
        <v>30</v>
      </c>
      <c r="L192" s="97" t="s">
        <v>30</v>
      </c>
      <c r="M192" s="97" t="s">
        <v>30</v>
      </c>
      <c r="N192" s="97" t="s">
        <v>30</v>
      </c>
      <c r="O192" s="97" t="s">
        <v>30</v>
      </c>
      <c r="P192" s="97" t="s">
        <v>30</v>
      </c>
      <c r="Q192" s="109" t="s">
        <v>30</v>
      </c>
      <c r="R192" s="98" t="s">
        <v>30</v>
      </c>
      <c r="S192" s="97" t="s">
        <v>30</v>
      </c>
      <c r="T192" s="97" t="s">
        <v>30</v>
      </c>
      <c r="U192" s="97" t="s">
        <v>30</v>
      </c>
      <c r="V192" s="97" t="s">
        <v>30</v>
      </c>
      <c r="W192" s="97" t="s">
        <v>30</v>
      </c>
      <c r="X192" s="97" t="s">
        <v>30</v>
      </c>
      <c r="Y192" s="97" t="s">
        <v>30</v>
      </c>
      <c r="Z192" s="97" t="s">
        <v>30</v>
      </c>
      <c r="AA192" s="97" t="s">
        <v>30</v>
      </c>
      <c r="AB192" s="97" t="s">
        <v>30</v>
      </c>
      <c r="AC192" s="97" t="s">
        <v>30</v>
      </c>
    </row>
    <row r="193" spans="1:29" ht="13" x14ac:dyDescent="0.25">
      <c r="A193" s="173" t="s">
        <v>443</v>
      </c>
      <c r="B193" s="102" t="s">
        <v>447</v>
      </c>
      <c r="C193" s="113"/>
      <c r="D193" s="264" t="s">
        <v>10</v>
      </c>
      <c r="E193" s="103"/>
      <c r="F193" s="97" t="s">
        <v>30</v>
      </c>
      <c r="G193" s="97" t="s">
        <v>30</v>
      </c>
      <c r="H193" s="96" t="s">
        <v>30</v>
      </c>
      <c r="I193" s="97" t="s">
        <v>30</v>
      </c>
      <c r="J193" s="97" t="s">
        <v>30</v>
      </c>
      <c r="K193" s="97" t="s">
        <v>30</v>
      </c>
      <c r="L193" s="97" t="s">
        <v>30</v>
      </c>
      <c r="M193" s="97" t="s">
        <v>30</v>
      </c>
      <c r="N193" s="97" t="s">
        <v>30</v>
      </c>
      <c r="O193" s="97" t="s">
        <v>30</v>
      </c>
      <c r="P193" s="97" t="s">
        <v>30</v>
      </c>
      <c r="Q193" s="109" t="s">
        <v>30</v>
      </c>
      <c r="R193" s="98" t="s">
        <v>30</v>
      </c>
      <c r="S193" s="97" t="s">
        <v>30</v>
      </c>
      <c r="T193" s="97" t="s">
        <v>30</v>
      </c>
      <c r="U193" s="97" t="s">
        <v>30</v>
      </c>
      <c r="V193" s="97" t="s">
        <v>30</v>
      </c>
      <c r="W193" s="97" t="s">
        <v>30</v>
      </c>
      <c r="X193" s="97" t="s">
        <v>30</v>
      </c>
      <c r="Y193" s="97" t="s">
        <v>30</v>
      </c>
      <c r="Z193" s="97" t="s">
        <v>30</v>
      </c>
      <c r="AA193" s="97" t="s">
        <v>30</v>
      </c>
      <c r="AB193" s="97" t="s">
        <v>30</v>
      </c>
      <c r="AC193" s="97" t="s">
        <v>30</v>
      </c>
    </row>
    <row r="194" spans="1:29" ht="15" customHeight="1" x14ac:dyDescent="0.25">
      <c r="A194" s="173" t="s">
        <v>433</v>
      </c>
      <c r="B194" s="102" t="s">
        <v>441</v>
      </c>
      <c r="C194" s="113"/>
      <c r="D194" s="264" t="s">
        <v>10</v>
      </c>
      <c r="E194" s="103"/>
      <c r="F194" s="97" t="s">
        <v>30</v>
      </c>
      <c r="G194" s="97" t="s">
        <v>30</v>
      </c>
      <c r="H194" s="96" t="s">
        <v>30</v>
      </c>
      <c r="I194" s="97" t="s">
        <v>30</v>
      </c>
      <c r="J194" s="97" t="s">
        <v>30</v>
      </c>
      <c r="K194" s="97" t="s">
        <v>30</v>
      </c>
      <c r="L194" s="97" t="s">
        <v>30</v>
      </c>
      <c r="M194" s="97" t="s">
        <v>30</v>
      </c>
      <c r="N194" s="97" t="s">
        <v>30</v>
      </c>
      <c r="O194" s="97" t="s">
        <v>30</v>
      </c>
      <c r="P194" s="97" t="s">
        <v>30</v>
      </c>
      <c r="Q194" s="109" t="s">
        <v>30</v>
      </c>
      <c r="R194" s="98" t="s">
        <v>30</v>
      </c>
      <c r="S194" s="97" t="s">
        <v>30</v>
      </c>
      <c r="T194" s="97" t="s">
        <v>30</v>
      </c>
      <c r="U194" s="97" t="s">
        <v>30</v>
      </c>
      <c r="V194" s="97" t="s">
        <v>30</v>
      </c>
      <c r="W194" s="97" t="s">
        <v>30</v>
      </c>
      <c r="X194" s="97" t="s">
        <v>30</v>
      </c>
      <c r="Y194" s="97" t="s">
        <v>30</v>
      </c>
      <c r="Z194" s="97" t="s">
        <v>30</v>
      </c>
      <c r="AA194" s="97" t="s">
        <v>30</v>
      </c>
      <c r="AB194" s="97" t="s">
        <v>30</v>
      </c>
      <c r="AC194" s="97" t="s">
        <v>30</v>
      </c>
    </row>
    <row r="195" spans="1:29" ht="26" x14ac:dyDescent="0.25">
      <c r="A195" s="173" t="s">
        <v>444</v>
      </c>
      <c r="B195" s="102" t="s">
        <v>448</v>
      </c>
      <c r="C195" s="113"/>
      <c r="D195" s="264" t="s">
        <v>11</v>
      </c>
      <c r="E195" s="103"/>
      <c r="F195" s="97" t="s">
        <v>30</v>
      </c>
      <c r="G195" s="97" t="s">
        <v>30</v>
      </c>
      <c r="H195" s="96" t="s">
        <v>30</v>
      </c>
      <c r="I195" s="97" t="s">
        <v>30</v>
      </c>
      <c r="J195" s="97" t="s">
        <v>30</v>
      </c>
      <c r="K195" s="97" t="s">
        <v>30</v>
      </c>
      <c r="L195" s="97" t="s">
        <v>30</v>
      </c>
      <c r="M195" s="97" t="s">
        <v>30</v>
      </c>
      <c r="N195" s="97" t="s">
        <v>30</v>
      </c>
      <c r="O195" s="97" t="s">
        <v>30</v>
      </c>
      <c r="P195" s="97" t="s">
        <v>30</v>
      </c>
      <c r="Q195" s="109" t="s">
        <v>30</v>
      </c>
      <c r="R195" s="98" t="s">
        <v>30</v>
      </c>
      <c r="S195" s="97" t="s">
        <v>30</v>
      </c>
      <c r="T195" s="97" t="s">
        <v>30</v>
      </c>
      <c r="U195" s="97" t="s">
        <v>30</v>
      </c>
      <c r="V195" s="97" t="s">
        <v>30</v>
      </c>
      <c r="W195" s="97" t="s">
        <v>30</v>
      </c>
      <c r="X195" s="97" t="s">
        <v>30</v>
      </c>
      <c r="Y195" s="97" t="s">
        <v>30</v>
      </c>
      <c r="Z195" s="97" t="s">
        <v>30</v>
      </c>
      <c r="AA195" s="97" t="s">
        <v>30</v>
      </c>
      <c r="AB195" s="97" t="s">
        <v>30</v>
      </c>
      <c r="AC195" s="97" t="s">
        <v>30</v>
      </c>
    </row>
    <row r="196" spans="1:29" ht="13" x14ac:dyDescent="0.25">
      <c r="A196" s="173" t="s">
        <v>445</v>
      </c>
      <c r="B196" s="102" t="s">
        <v>449</v>
      </c>
      <c r="C196" s="113"/>
      <c r="D196" s="264" t="s">
        <v>237</v>
      </c>
      <c r="E196" s="103"/>
      <c r="F196" s="97" t="s">
        <v>30</v>
      </c>
      <c r="G196" s="97" t="s">
        <v>30</v>
      </c>
      <c r="H196" s="96" t="s">
        <v>30</v>
      </c>
      <c r="I196" s="97" t="s">
        <v>30</v>
      </c>
      <c r="J196" s="97" t="s">
        <v>30</v>
      </c>
      <c r="K196" s="97" t="s">
        <v>30</v>
      </c>
      <c r="L196" s="97" t="s">
        <v>30</v>
      </c>
      <c r="M196" s="97" t="s">
        <v>30</v>
      </c>
      <c r="N196" s="97" t="s">
        <v>30</v>
      </c>
      <c r="O196" s="97" t="s">
        <v>30</v>
      </c>
      <c r="P196" s="97" t="s">
        <v>30</v>
      </c>
      <c r="Q196" s="109" t="s">
        <v>30</v>
      </c>
      <c r="R196" s="98" t="s">
        <v>30</v>
      </c>
      <c r="S196" s="97" t="s">
        <v>30</v>
      </c>
      <c r="T196" s="97" t="s">
        <v>30</v>
      </c>
      <c r="U196" s="97" t="s">
        <v>30</v>
      </c>
      <c r="V196" s="97" t="s">
        <v>30</v>
      </c>
      <c r="W196" s="97" t="s">
        <v>30</v>
      </c>
      <c r="X196" s="97" t="s">
        <v>30</v>
      </c>
      <c r="Y196" s="97" t="s">
        <v>30</v>
      </c>
      <c r="Z196" s="97" t="s">
        <v>30</v>
      </c>
      <c r="AA196" s="97" t="s">
        <v>30</v>
      </c>
      <c r="AB196" s="97" t="s">
        <v>30</v>
      </c>
      <c r="AC196" s="97" t="s">
        <v>30</v>
      </c>
    </row>
    <row r="197" spans="1:29" ht="13.5" thickBot="1" x14ac:dyDescent="0.3">
      <c r="A197" s="218" t="s">
        <v>456</v>
      </c>
      <c r="B197" s="219" t="s">
        <v>461</v>
      </c>
      <c r="C197" s="183"/>
      <c r="D197" s="265" t="s">
        <v>11</v>
      </c>
      <c r="E197" s="220"/>
      <c r="F197" s="186" t="s">
        <v>30</v>
      </c>
      <c r="G197" s="186" t="s">
        <v>30</v>
      </c>
      <c r="H197" s="185" t="s">
        <v>30</v>
      </c>
      <c r="I197" s="186" t="s">
        <v>30</v>
      </c>
      <c r="J197" s="186" t="s">
        <v>30</v>
      </c>
      <c r="K197" s="186" t="s">
        <v>30</v>
      </c>
      <c r="L197" s="186" t="s">
        <v>30</v>
      </c>
      <c r="M197" s="186" t="s">
        <v>30</v>
      </c>
      <c r="N197" s="186" t="s">
        <v>30</v>
      </c>
      <c r="O197" s="186" t="s">
        <v>30</v>
      </c>
      <c r="P197" s="186" t="s">
        <v>30</v>
      </c>
      <c r="Q197" s="187" t="s">
        <v>30</v>
      </c>
      <c r="R197" s="188" t="s">
        <v>30</v>
      </c>
      <c r="S197" s="186" t="s">
        <v>30</v>
      </c>
      <c r="T197" s="186" t="s">
        <v>30</v>
      </c>
      <c r="U197" s="186" t="s">
        <v>30</v>
      </c>
      <c r="V197" s="186" t="s">
        <v>30</v>
      </c>
      <c r="W197" s="186" t="s">
        <v>30</v>
      </c>
      <c r="X197" s="186" t="s">
        <v>30</v>
      </c>
      <c r="Y197" s="186" t="s">
        <v>30</v>
      </c>
      <c r="Z197" s="186" t="s">
        <v>30</v>
      </c>
      <c r="AA197" s="186" t="s">
        <v>30</v>
      </c>
      <c r="AB197" s="186" t="s">
        <v>30</v>
      </c>
      <c r="AC197" s="186" t="s">
        <v>30</v>
      </c>
    </row>
    <row r="198" spans="1:29" ht="13.5" thickTop="1" x14ac:dyDescent="0.25">
      <c r="A198" s="175" t="s">
        <v>468</v>
      </c>
      <c r="B198" s="176" t="s">
        <v>475</v>
      </c>
      <c r="C198" s="177"/>
      <c r="D198" s="266" t="s">
        <v>235</v>
      </c>
      <c r="E198" s="103"/>
      <c r="F198" s="215" t="s">
        <v>30</v>
      </c>
      <c r="G198" s="94" t="s">
        <v>30</v>
      </c>
      <c r="H198" s="178" t="s">
        <v>30</v>
      </c>
      <c r="I198" s="94" t="s">
        <v>30</v>
      </c>
      <c r="J198" s="94" t="s">
        <v>30</v>
      </c>
      <c r="K198" s="94" t="s">
        <v>30</v>
      </c>
      <c r="L198" s="94" t="s">
        <v>30</v>
      </c>
      <c r="M198" s="94" t="s">
        <v>30</v>
      </c>
      <c r="N198" s="94" t="s">
        <v>30</v>
      </c>
      <c r="O198" s="94" t="s">
        <v>30</v>
      </c>
      <c r="P198" s="94" t="s">
        <v>30</v>
      </c>
      <c r="Q198" s="179" t="s">
        <v>30</v>
      </c>
      <c r="R198" s="180" t="s">
        <v>30</v>
      </c>
      <c r="S198" s="94" t="s">
        <v>30</v>
      </c>
      <c r="T198" s="94" t="s">
        <v>30</v>
      </c>
      <c r="U198" s="94" t="s">
        <v>30</v>
      </c>
      <c r="V198" s="94" t="s">
        <v>30</v>
      </c>
      <c r="W198" s="94" t="s">
        <v>30</v>
      </c>
      <c r="X198" s="94" t="s">
        <v>30</v>
      </c>
      <c r="Y198" s="94" t="s">
        <v>30</v>
      </c>
      <c r="Z198" s="94" t="s">
        <v>30</v>
      </c>
      <c r="AA198" s="94" t="s">
        <v>30</v>
      </c>
      <c r="AB198" s="94" t="s">
        <v>30</v>
      </c>
      <c r="AC198" s="94" t="s">
        <v>30</v>
      </c>
    </row>
    <row r="199" spans="1:29" ht="13" x14ac:dyDescent="0.25">
      <c r="A199" s="173" t="s">
        <v>469</v>
      </c>
      <c r="B199" s="102" t="s">
        <v>476</v>
      </c>
      <c r="C199" s="113"/>
      <c r="D199" s="264" t="s">
        <v>248</v>
      </c>
      <c r="E199" s="103"/>
      <c r="F199" s="216" t="s">
        <v>30</v>
      </c>
      <c r="G199" s="97" t="s">
        <v>30</v>
      </c>
      <c r="H199" s="96" t="s">
        <v>30</v>
      </c>
      <c r="I199" s="97" t="s">
        <v>30</v>
      </c>
      <c r="J199" s="97" t="s">
        <v>30</v>
      </c>
      <c r="K199" s="97" t="s">
        <v>30</v>
      </c>
      <c r="L199" s="97" t="s">
        <v>30</v>
      </c>
      <c r="M199" s="97" t="s">
        <v>30</v>
      </c>
      <c r="N199" s="97" t="s">
        <v>30</v>
      </c>
      <c r="O199" s="97" t="s">
        <v>30</v>
      </c>
      <c r="P199" s="97" t="s">
        <v>30</v>
      </c>
      <c r="Q199" s="109" t="s">
        <v>30</v>
      </c>
      <c r="R199" s="98" t="s">
        <v>30</v>
      </c>
      <c r="S199" s="97" t="s">
        <v>30</v>
      </c>
      <c r="T199" s="97" t="s">
        <v>30</v>
      </c>
      <c r="U199" s="97" t="s">
        <v>30</v>
      </c>
      <c r="V199" s="97" t="s">
        <v>30</v>
      </c>
      <c r="W199" s="97" t="s">
        <v>30</v>
      </c>
      <c r="X199" s="97" t="s">
        <v>30</v>
      </c>
      <c r="Y199" s="97" t="s">
        <v>30</v>
      </c>
      <c r="Z199" s="97" t="s">
        <v>30</v>
      </c>
      <c r="AA199" s="97" t="s">
        <v>30</v>
      </c>
      <c r="AB199" s="97" t="s">
        <v>30</v>
      </c>
      <c r="AC199" s="97" t="s">
        <v>30</v>
      </c>
    </row>
    <row r="200" spans="1:29" ht="26" x14ac:dyDescent="0.25">
      <c r="A200" s="173" t="s">
        <v>470</v>
      </c>
      <c r="B200" s="102" t="s">
        <v>477</v>
      </c>
      <c r="C200" s="113"/>
      <c r="D200" s="264" t="s">
        <v>248</v>
      </c>
      <c r="E200" s="103"/>
      <c r="F200" s="216" t="s">
        <v>30</v>
      </c>
      <c r="G200" s="97" t="s">
        <v>30</v>
      </c>
      <c r="H200" s="96" t="s">
        <v>30</v>
      </c>
      <c r="I200" s="97" t="s">
        <v>30</v>
      </c>
      <c r="J200" s="97" t="s">
        <v>30</v>
      </c>
      <c r="K200" s="97" t="s">
        <v>30</v>
      </c>
      <c r="L200" s="97" t="s">
        <v>30</v>
      </c>
      <c r="M200" s="97" t="s">
        <v>30</v>
      </c>
      <c r="N200" s="97" t="s">
        <v>30</v>
      </c>
      <c r="O200" s="97" t="s">
        <v>30</v>
      </c>
      <c r="P200" s="97" t="s">
        <v>30</v>
      </c>
      <c r="Q200" s="109" t="s">
        <v>30</v>
      </c>
      <c r="R200" s="98" t="s">
        <v>30</v>
      </c>
      <c r="S200" s="97" t="s">
        <v>30</v>
      </c>
      <c r="T200" s="97" t="s">
        <v>30</v>
      </c>
      <c r="U200" s="97" t="s">
        <v>30</v>
      </c>
      <c r="V200" s="97" t="s">
        <v>30</v>
      </c>
      <c r="W200" s="97" t="s">
        <v>30</v>
      </c>
      <c r="X200" s="97" t="s">
        <v>30</v>
      </c>
      <c r="Y200" s="97" t="s">
        <v>30</v>
      </c>
      <c r="Z200" s="97" t="s">
        <v>30</v>
      </c>
      <c r="AA200" s="97" t="s">
        <v>30</v>
      </c>
      <c r="AB200" s="97" t="s">
        <v>30</v>
      </c>
      <c r="AC200" s="97" t="s">
        <v>30</v>
      </c>
    </row>
    <row r="201" spans="1:29" ht="13" x14ac:dyDescent="0.25">
      <c r="A201" s="173" t="s">
        <v>482</v>
      </c>
      <c r="B201" s="102" t="s">
        <v>483</v>
      </c>
      <c r="C201" s="113"/>
      <c r="D201" s="264" t="s">
        <v>235</v>
      </c>
      <c r="E201" s="103"/>
      <c r="F201" s="216" t="s">
        <v>30</v>
      </c>
      <c r="G201" s="97" t="s">
        <v>30</v>
      </c>
      <c r="H201" s="96" t="s">
        <v>30</v>
      </c>
      <c r="I201" s="97" t="s">
        <v>30</v>
      </c>
      <c r="J201" s="97" t="s">
        <v>30</v>
      </c>
      <c r="K201" s="97" t="s">
        <v>30</v>
      </c>
      <c r="L201" s="97" t="s">
        <v>30</v>
      </c>
      <c r="M201" s="97" t="s">
        <v>30</v>
      </c>
      <c r="N201" s="97" t="s">
        <v>30</v>
      </c>
      <c r="O201" s="97" t="s">
        <v>30</v>
      </c>
      <c r="P201" s="97" t="s">
        <v>30</v>
      </c>
      <c r="Q201" s="109" t="s">
        <v>30</v>
      </c>
      <c r="R201" s="98" t="s">
        <v>30</v>
      </c>
      <c r="S201" s="97" t="s">
        <v>30</v>
      </c>
      <c r="T201" s="97" t="s">
        <v>30</v>
      </c>
      <c r="U201" s="97" t="s">
        <v>30</v>
      </c>
      <c r="V201" s="97" t="s">
        <v>30</v>
      </c>
      <c r="W201" s="97" t="s">
        <v>30</v>
      </c>
      <c r="X201" s="97" t="s">
        <v>30</v>
      </c>
      <c r="Y201" s="97" t="s">
        <v>30</v>
      </c>
      <c r="Z201" s="97" t="s">
        <v>30</v>
      </c>
      <c r="AA201" s="97" t="s">
        <v>30</v>
      </c>
      <c r="AB201" s="97" t="s">
        <v>30</v>
      </c>
      <c r="AC201" s="97" t="s">
        <v>30</v>
      </c>
    </row>
    <row r="202" spans="1:29" ht="13" x14ac:dyDescent="0.25">
      <c r="A202" s="173" t="s">
        <v>548</v>
      </c>
      <c r="B202" s="102" t="s">
        <v>549</v>
      </c>
      <c r="C202" s="113"/>
      <c r="D202" s="264" t="s">
        <v>248</v>
      </c>
      <c r="E202" s="103"/>
      <c r="F202" s="216" t="s">
        <v>30</v>
      </c>
      <c r="G202" s="97" t="s">
        <v>30</v>
      </c>
      <c r="H202" s="97" t="s">
        <v>30</v>
      </c>
      <c r="I202" s="97" t="s">
        <v>30</v>
      </c>
      <c r="J202" s="97" t="s">
        <v>30</v>
      </c>
      <c r="K202" s="97" t="s">
        <v>30</v>
      </c>
      <c r="L202" s="97" t="s">
        <v>30</v>
      </c>
      <c r="M202" s="97" t="s">
        <v>30</v>
      </c>
      <c r="N202" s="97" t="s">
        <v>30</v>
      </c>
      <c r="O202" s="97" t="s">
        <v>30</v>
      </c>
      <c r="P202" s="97" t="s">
        <v>30</v>
      </c>
      <c r="Q202" s="109" t="s">
        <v>30</v>
      </c>
      <c r="R202" s="256" t="s">
        <v>30</v>
      </c>
      <c r="S202" s="97" t="s">
        <v>30</v>
      </c>
      <c r="T202" s="97" t="s">
        <v>30</v>
      </c>
      <c r="U202" s="97" t="s">
        <v>30</v>
      </c>
      <c r="V202" s="97" t="s">
        <v>30</v>
      </c>
      <c r="W202" s="97" t="s">
        <v>30</v>
      </c>
      <c r="X202" s="97" t="s">
        <v>30</v>
      </c>
      <c r="Y202" s="97" t="s">
        <v>30</v>
      </c>
      <c r="Z202" s="97" t="s">
        <v>30</v>
      </c>
      <c r="AA202" s="97" t="s">
        <v>30</v>
      </c>
      <c r="AB202" s="97" t="s">
        <v>30</v>
      </c>
      <c r="AC202" s="97" t="s">
        <v>30</v>
      </c>
    </row>
    <row r="203" spans="1:29" ht="13" x14ac:dyDescent="0.25">
      <c r="A203" s="173" t="s">
        <v>471</v>
      </c>
      <c r="B203" s="102" t="s">
        <v>478</v>
      </c>
      <c r="C203" s="113"/>
      <c r="D203" s="264" t="s">
        <v>235</v>
      </c>
      <c r="E203" s="103"/>
      <c r="F203" s="216" t="s">
        <v>30</v>
      </c>
      <c r="G203" s="97" t="s">
        <v>30</v>
      </c>
      <c r="H203" s="96" t="s">
        <v>30</v>
      </c>
      <c r="I203" s="97" t="s">
        <v>30</v>
      </c>
      <c r="J203" s="97" t="s">
        <v>30</v>
      </c>
      <c r="K203" s="97" t="s">
        <v>30</v>
      </c>
      <c r="L203" s="97" t="s">
        <v>30</v>
      </c>
      <c r="M203" s="97" t="s">
        <v>30</v>
      </c>
      <c r="N203" s="97" t="s">
        <v>30</v>
      </c>
      <c r="O203" s="97" t="s">
        <v>30</v>
      </c>
      <c r="P203" s="97" t="s">
        <v>30</v>
      </c>
      <c r="Q203" s="109" t="s">
        <v>30</v>
      </c>
      <c r="R203" s="98" t="s">
        <v>30</v>
      </c>
      <c r="S203" s="97" t="s">
        <v>30</v>
      </c>
      <c r="T203" s="97" t="s">
        <v>30</v>
      </c>
      <c r="U203" s="97" t="s">
        <v>30</v>
      </c>
      <c r="V203" s="97" t="s">
        <v>30</v>
      </c>
      <c r="W203" s="97" t="s">
        <v>30</v>
      </c>
      <c r="X203" s="97" t="s">
        <v>30</v>
      </c>
      <c r="Y203" s="97" t="s">
        <v>30</v>
      </c>
      <c r="Z203" s="97" t="s">
        <v>30</v>
      </c>
      <c r="AA203" s="97" t="s">
        <v>30</v>
      </c>
      <c r="AB203" s="97" t="s">
        <v>30</v>
      </c>
      <c r="AC203" s="97" t="s">
        <v>30</v>
      </c>
    </row>
    <row r="204" spans="1:29" ht="13" x14ac:dyDescent="0.25">
      <c r="A204" s="173" t="s">
        <v>472</v>
      </c>
      <c r="B204" s="102" t="s">
        <v>479</v>
      </c>
      <c r="C204" s="113"/>
      <c r="D204" s="264" t="s">
        <v>11</v>
      </c>
      <c r="E204" s="103"/>
      <c r="F204" s="216" t="s">
        <v>30</v>
      </c>
      <c r="G204" s="97" t="s">
        <v>30</v>
      </c>
      <c r="H204" s="96" t="s">
        <v>30</v>
      </c>
      <c r="I204" s="97" t="s">
        <v>30</v>
      </c>
      <c r="J204" s="97" t="s">
        <v>30</v>
      </c>
      <c r="K204" s="97" t="s">
        <v>30</v>
      </c>
      <c r="L204" s="97" t="s">
        <v>30</v>
      </c>
      <c r="M204" s="97" t="s">
        <v>30</v>
      </c>
      <c r="N204" s="97" t="s">
        <v>30</v>
      </c>
      <c r="O204" s="97" t="s">
        <v>30</v>
      </c>
      <c r="P204" s="97" t="s">
        <v>30</v>
      </c>
      <c r="Q204" s="109" t="s">
        <v>30</v>
      </c>
      <c r="R204" s="98" t="s">
        <v>30</v>
      </c>
      <c r="S204" s="97" t="s">
        <v>30</v>
      </c>
      <c r="T204" s="97" t="s">
        <v>30</v>
      </c>
      <c r="U204" s="97" t="s">
        <v>30</v>
      </c>
      <c r="V204" s="97" t="s">
        <v>30</v>
      </c>
      <c r="W204" s="97" t="s">
        <v>30</v>
      </c>
      <c r="X204" s="97" t="s">
        <v>30</v>
      </c>
      <c r="Y204" s="97" t="s">
        <v>30</v>
      </c>
      <c r="Z204" s="97" t="s">
        <v>30</v>
      </c>
      <c r="AA204" s="97" t="s">
        <v>30</v>
      </c>
      <c r="AB204" s="97" t="s">
        <v>30</v>
      </c>
      <c r="AC204" s="97" t="s">
        <v>30</v>
      </c>
    </row>
    <row r="205" spans="1:29" ht="13" x14ac:dyDescent="0.25">
      <c r="A205" s="173" t="s">
        <v>550</v>
      </c>
      <c r="B205" s="102" t="s">
        <v>493</v>
      </c>
      <c r="C205" s="113"/>
      <c r="D205" s="264" t="s">
        <v>10</v>
      </c>
      <c r="E205" s="103"/>
      <c r="F205" s="216" t="s">
        <v>30</v>
      </c>
      <c r="G205" s="97" t="s">
        <v>30</v>
      </c>
      <c r="H205" s="97" t="s">
        <v>30</v>
      </c>
      <c r="I205" s="97" t="s">
        <v>30</v>
      </c>
      <c r="J205" s="97" t="s">
        <v>30</v>
      </c>
      <c r="K205" s="97" t="s">
        <v>30</v>
      </c>
      <c r="L205" s="97" t="s">
        <v>30</v>
      </c>
      <c r="M205" s="97" t="s">
        <v>30</v>
      </c>
      <c r="N205" s="97" t="s">
        <v>30</v>
      </c>
      <c r="O205" s="97" t="s">
        <v>30</v>
      </c>
      <c r="P205" s="97" t="s">
        <v>30</v>
      </c>
      <c r="Q205" s="109" t="s">
        <v>30</v>
      </c>
      <c r="R205" s="98" t="s">
        <v>30</v>
      </c>
      <c r="S205" s="97" t="s">
        <v>30</v>
      </c>
      <c r="T205" s="97" t="s">
        <v>30</v>
      </c>
      <c r="U205" s="97" t="s">
        <v>30</v>
      </c>
      <c r="V205" s="97" t="s">
        <v>30</v>
      </c>
      <c r="W205" s="97" t="s">
        <v>30</v>
      </c>
      <c r="X205" s="97" t="s">
        <v>30</v>
      </c>
      <c r="Y205" s="97" t="s">
        <v>30</v>
      </c>
      <c r="Z205" s="97" t="s">
        <v>30</v>
      </c>
      <c r="AA205" s="97" t="s">
        <v>30</v>
      </c>
      <c r="AB205" s="97" t="s">
        <v>30</v>
      </c>
      <c r="AC205" s="97" t="s">
        <v>30</v>
      </c>
    </row>
    <row r="206" spans="1:29" ht="13" x14ac:dyDescent="0.25">
      <c r="A206" s="173" t="s">
        <v>484</v>
      </c>
      <c r="B206" s="102" t="s">
        <v>489</v>
      </c>
      <c r="C206" s="113"/>
      <c r="D206" s="264" t="s">
        <v>235</v>
      </c>
      <c r="E206" s="103"/>
      <c r="F206" s="216" t="s">
        <v>30</v>
      </c>
      <c r="G206" s="97" t="s">
        <v>30</v>
      </c>
      <c r="H206" s="96" t="s">
        <v>30</v>
      </c>
      <c r="I206" s="97" t="s">
        <v>30</v>
      </c>
      <c r="J206" s="97" t="s">
        <v>30</v>
      </c>
      <c r="K206" s="97" t="s">
        <v>30</v>
      </c>
      <c r="L206" s="97" t="s">
        <v>30</v>
      </c>
      <c r="M206" s="97" t="s">
        <v>30</v>
      </c>
      <c r="N206" s="97" t="s">
        <v>30</v>
      </c>
      <c r="O206" s="97" t="s">
        <v>30</v>
      </c>
      <c r="P206" s="97" t="s">
        <v>30</v>
      </c>
      <c r="Q206" s="109" t="s">
        <v>30</v>
      </c>
      <c r="R206" s="98" t="s">
        <v>30</v>
      </c>
      <c r="S206" s="97" t="s">
        <v>30</v>
      </c>
      <c r="T206" s="97" t="s">
        <v>30</v>
      </c>
      <c r="U206" s="97" t="s">
        <v>30</v>
      </c>
      <c r="V206" s="97" t="s">
        <v>30</v>
      </c>
      <c r="W206" s="97" t="s">
        <v>30</v>
      </c>
      <c r="X206" s="97" t="s">
        <v>30</v>
      </c>
      <c r="Y206" s="97" t="s">
        <v>30</v>
      </c>
      <c r="Z206" s="97" t="s">
        <v>30</v>
      </c>
      <c r="AA206" s="97" t="s">
        <v>30</v>
      </c>
      <c r="AB206" s="97" t="s">
        <v>30</v>
      </c>
      <c r="AC206" s="97" t="s">
        <v>30</v>
      </c>
    </row>
    <row r="207" spans="1:29" ht="13" x14ac:dyDescent="0.25">
      <c r="A207" s="173" t="s">
        <v>485</v>
      </c>
      <c r="B207" s="102" t="s">
        <v>490</v>
      </c>
      <c r="C207" s="113"/>
      <c r="D207" s="264" t="s">
        <v>11</v>
      </c>
      <c r="E207" s="103"/>
      <c r="F207" s="216" t="s">
        <v>30</v>
      </c>
      <c r="G207" s="97" t="s">
        <v>30</v>
      </c>
      <c r="H207" s="96" t="s">
        <v>30</v>
      </c>
      <c r="I207" s="97" t="s">
        <v>30</v>
      </c>
      <c r="J207" s="97" t="s">
        <v>30</v>
      </c>
      <c r="K207" s="97" t="s">
        <v>30</v>
      </c>
      <c r="L207" s="97" t="s">
        <v>30</v>
      </c>
      <c r="M207" s="97" t="s">
        <v>30</v>
      </c>
      <c r="N207" s="97" t="s">
        <v>30</v>
      </c>
      <c r="O207" s="97" t="s">
        <v>30</v>
      </c>
      <c r="P207" s="97" t="s">
        <v>30</v>
      </c>
      <c r="Q207" s="109" t="s">
        <v>30</v>
      </c>
      <c r="R207" s="98" t="s">
        <v>30</v>
      </c>
      <c r="S207" s="97" t="s">
        <v>30</v>
      </c>
      <c r="T207" s="97" t="s">
        <v>30</v>
      </c>
      <c r="U207" s="97" t="s">
        <v>30</v>
      </c>
      <c r="V207" s="97" t="s">
        <v>30</v>
      </c>
      <c r="W207" s="97" t="s">
        <v>30</v>
      </c>
      <c r="X207" s="97" t="s">
        <v>30</v>
      </c>
      <c r="Y207" s="97" t="s">
        <v>30</v>
      </c>
      <c r="Z207" s="97" t="s">
        <v>30</v>
      </c>
      <c r="AA207" s="97" t="s">
        <v>30</v>
      </c>
      <c r="AB207" s="97" t="s">
        <v>30</v>
      </c>
      <c r="AC207" s="97" t="s">
        <v>30</v>
      </c>
    </row>
    <row r="208" spans="1:29" ht="13" x14ac:dyDescent="0.25">
      <c r="A208" s="173" t="s">
        <v>551</v>
      </c>
      <c r="B208" s="102" t="s">
        <v>552</v>
      </c>
      <c r="C208" s="113"/>
      <c r="D208" s="264"/>
      <c r="E208" s="103"/>
      <c r="F208" s="216" t="s">
        <v>30</v>
      </c>
      <c r="G208" s="97" t="s">
        <v>30</v>
      </c>
      <c r="H208" s="97" t="s">
        <v>30</v>
      </c>
      <c r="I208" s="97" t="s">
        <v>30</v>
      </c>
      <c r="J208" s="97" t="s">
        <v>30</v>
      </c>
      <c r="K208" s="97" t="s">
        <v>30</v>
      </c>
      <c r="L208" s="97" t="s">
        <v>30</v>
      </c>
      <c r="M208" s="97" t="s">
        <v>30</v>
      </c>
      <c r="N208" s="97" t="s">
        <v>30</v>
      </c>
      <c r="O208" s="97" t="s">
        <v>30</v>
      </c>
      <c r="P208" s="97" t="s">
        <v>30</v>
      </c>
      <c r="Q208" s="109" t="s">
        <v>30</v>
      </c>
      <c r="R208" s="98" t="s">
        <v>30</v>
      </c>
      <c r="S208" s="97" t="s">
        <v>30</v>
      </c>
      <c r="T208" s="97" t="s">
        <v>30</v>
      </c>
      <c r="U208" s="97" t="s">
        <v>30</v>
      </c>
      <c r="V208" s="97" t="s">
        <v>30</v>
      </c>
      <c r="W208" s="97" t="s">
        <v>30</v>
      </c>
      <c r="X208" s="97" t="s">
        <v>30</v>
      </c>
      <c r="Y208" s="97" t="s">
        <v>30</v>
      </c>
      <c r="Z208" s="97" t="s">
        <v>30</v>
      </c>
      <c r="AA208" s="97" t="s">
        <v>30</v>
      </c>
      <c r="AB208" s="97" t="s">
        <v>30</v>
      </c>
      <c r="AC208" s="97" t="s">
        <v>30</v>
      </c>
    </row>
    <row r="209" spans="1:29" ht="13" x14ac:dyDescent="0.25">
      <c r="A209" s="173" t="s">
        <v>494</v>
      </c>
      <c r="B209" s="102" t="s">
        <v>499</v>
      </c>
      <c r="C209" s="113"/>
      <c r="D209" s="264" t="s">
        <v>11</v>
      </c>
      <c r="E209" s="103"/>
      <c r="F209" s="216" t="s">
        <v>30</v>
      </c>
      <c r="G209" s="97" t="s">
        <v>30</v>
      </c>
      <c r="H209" s="96" t="s">
        <v>30</v>
      </c>
      <c r="I209" s="97" t="s">
        <v>30</v>
      </c>
      <c r="J209" s="97" t="s">
        <v>30</v>
      </c>
      <c r="K209" s="97" t="s">
        <v>30</v>
      </c>
      <c r="L209" s="97" t="s">
        <v>30</v>
      </c>
      <c r="M209" s="97" t="s">
        <v>30</v>
      </c>
      <c r="N209" s="97" t="s">
        <v>30</v>
      </c>
      <c r="O209" s="97" t="s">
        <v>30</v>
      </c>
      <c r="P209" s="97" t="s">
        <v>30</v>
      </c>
      <c r="Q209" s="109" t="s">
        <v>30</v>
      </c>
      <c r="R209" s="98" t="s">
        <v>30</v>
      </c>
      <c r="S209" s="97" t="s">
        <v>30</v>
      </c>
      <c r="T209" s="97" t="s">
        <v>30</v>
      </c>
      <c r="U209" s="97" t="s">
        <v>30</v>
      </c>
      <c r="V209" s="97" t="s">
        <v>30</v>
      </c>
      <c r="W209" s="97" t="s">
        <v>30</v>
      </c>
      <c r="X209" s="97" t="s">
        <v>30</v>
      </c>
      <c r="Y209" s="97" t="s">
        <v>30</v>
      </c>
      <c r="Z209" s="97" t="s">
        <v>30</v>
      </c>
      <c r="AA209" s="97" t="s">
        <v>30</v>
      </c>
      <c r="AB209" s="97" t="s">
        <v>30</v>
      </c>
      <c r="AC209" s="97" t="s">
        <v>30</v>
      </c>
    </row>
    <row r="210" spans="1:29" ht="13" x14ac:dyDescent="0.25">
      <c r="A210" s="226" t="s">
        <v>495</v>
      </c>
      <c r="B210" s="225" t="s">
        <v>500</v>
      </c>
      <c r="C210" s="113"/>
      <c r="D210" s="264" t="s">
        <v>10</v>
      </c>
      <c r="E210" s="103"/>
      <c r="F210" s="216" t="s">
        <v>30</v>
      </c>
      <c r="G210" s="97" t="s">
        <v>30</v>
      </c>
      <c r="H210" s="96" t="s">
        <v>30</v>
      </c>
      <c r="I210" s="97" t="s">
        <v>30</v>
      </c>
      <c r="J210" s="97" t="s">
        <v>30</v>
      </c>
      <c r="K210" s="97" t="s">
        <v>30</v>
      </c>
      <c r="L210" s="97" t="s">
        <v>30</v>
      </c>
      <c r="M210" s="97" t="s">
        <v>30</v>
      </c>
      <c r="N210" s="97" t="s">
        <v>30</v>
      </c>
      <c r="O210" s="97" t="s">
        <v>30</v>
      </c>
      <c r="P210" s="97" t="s">
        <v>30</v>
      </c>
      <c r="Q210" s="109" t="s">
        <v>30</v>
      </c>
      <c r="R210" s="98" t="s">
        <v>30</v>
      </c>
      <c r="S210" s="97" t="s">
        <v>30</v>
      </c>
      <c r="T210" s="97" t="s">
        <v>30</v>
      </c>
      <c r="U210" s="97" t="s">
        <v>30</v>
      </c>
      <c r="V210" s="97" t="s">
        <v>30</v>
      </c>
      <c r="W210" s="97" t="s">
        <v>30</v>
      </c>
      <c r="X210" s="97" t="s">
        <v>30</v>
      </c>
      <c r="Y210" s="97" t="s">
        <v>30</v>
      </c>
      <c r="Z210" s="97" t="s">
        <v>30</v>
      </c>
      <c r="AA210" s="97" t="s">
        <v>30</v>
      </c>
      <c r="AB210" s="97" t="s">
        <v>30</v>
      </c>
      <c r="AC210" s="97" t="s">
        <v>30</v>
      </c>
    </row>
    <row r="211" spans="1:29" ht="15" customHeight="1" x14ac:dyDescent="0.25">
      <c r="A211" s="173" t="s">
        <v>486</v>
      </c>
      <c r="B211" s="102" t="s">
        <v>491</v>
      </c>
      <c r="C211" s="113"/>
      <c r="D211" s="264" t="s">
        <v>11</v>
      </c>
      <c r="E211" s="103"/>
      <c r="F211" s="216" t="s">
        <v>30</v>
      </c>
      <c r="G211" s="97" t="s">
        <v>30</v>
      </c>
      <c r="H211" s="96" t="s">
        <v>30</v>
      </c>
      <c r="I211" s="97" t="s">
        <v>30</v>
      </c>
      <c r="J211" s="97" t="s">
        <v>30</v>
      </c>
      <c r="K211" s="97" t="s">
        <v>30</v>
      </c>
      <c r="L211" s="97" t="s">
        <v>30</v>
      </c>
      <c r="M211" s="97" t="s">
        <v>30</v>
      </c>
      <c r="N211" s="97" t="s">
        <v>30</v>
      </c>
      <c r="O211" s="97" t="s">
        <v>30</v>
      </c>
      <c r="P211" s="97" t="s">
        <v>30</v>
      </c>
      <c r="Q211" s="109" t="s">
        <v>30</v>
      </c>
      <c r="R211" s="98" t="s">
        <v>30</v>
      </c>
      <c r="S211" s="97" t="s">
        <v>30</v>
      </c>
      <c r="T211" s="97" t="s">
        <v>30</v>
      </c>
      <c r="U211" s="97" t="s">
        <v>30</v>
      </c>
      <c r="V211" s="97" t="s">
        <v>30</v>
      </c>
      <c r="W211" s="97" t="s">
        <v>30</v>
      </c>
      <c r="X211" s="97" t="s">
        <v>30</v>
      </c>
      <c r="Y211" s="97" t="s">
        <v>30</v>
      </c>
      <c r="Z211" s="97" t="s">
        <v>30</v>
      </c>
      <c r="AA211" s="97" t="s">
        <v>30</v>
      </c>
      <c r="AB211" s="97" t="s">
        <v>30</v>
      </c>
      <c r="AC211" s="97" t="s">
        <v>30</v>
      </c>
    </row>
    <row r="212" spans="1:29" ht="15" customHeight="1" x14ac:dyDescent="0.25">
      <c r="A212" s="173" t="s">
        <v>487</v>
      </c>
      <c r="B212" s="102" t="s">
        <v>492</v>
      </c>
      <c r="C212" s="113"/>
      <c r="D212" s="264" t="s">
        <v>235</v>
      </c>
      <c r="E212" s="103"/>
      <c r="F212" s="216" t="s">
        <v>30</v>
      </c>
      <c r="G212" s="97" t="s">
        <v>30</v>
      </c>
      <c r="H212" s="96" t="s">
        <v>30</v>
      </c>
      <c r="I212" s="97" t="s">
        <v>30</v>
      </c>
      <c r="J212" s="97" t="s">
        <v>30</v>
      </c>
      <c r="K212" s="97" t="s">
        <v>30</v>
      </c>
      <c r="L212" s="97" t="s">
        <v>30</v>
      </c>
      <c r="M212" s="97" t="s">
        <v>30</v>
      </c>
      <c r="N212" s="97" t="s">
        <v>30</v>
      </c>
      <c r="O212" s="97" t="s">
        <v>30</v>
      </c>
      <c r="P212" s="97" t="s">
        <v>30</v>
      </c>
      <c r="Q212" s="109" t="s">
        <v>30</v>
      </c>
      <c r="R212" s="98" t="s">
        <v>30</v>
      </c>
      <c r="S212" s="97" t="s">
        <v>30</v>
      </c>
      <c r="T212" s="97" t="s">
        <v>30</v>
      </c>
      <c r="U212" s="97" t="s">
        <v>30</v>
      </c>
      <c r="V212" s="97" t="s">
        <v>30</v>
      </c>
      <c r="W212" s="97" t="s">
        <v>30</v>
      </c>
      <c r="X212" s="97" t="s">
        <v>30</v>
      </c>
      <c r="Y212" s="97" t="s">
        <v>30</v>
      </c>
      <c r="Z212" s="97" t="s">
        <v>30</v>
      </c>
      <c r="AA212" s="97" t="s">
        <v>30</v>
      </c>
      <c r="AB212" s="97" t="s">
        <v>30</v>
      </c>
      <c r="AC212" s="97" t="s">
        <v>30</v>
      </c>
    </row>
    <row r="213" spans="1:29" ht="13" x14ac:dyDescent="0.25">
      <c r="A213" s="173" t="s">
        <v>496</v>
      </c>
      <c r="B213" s="102" t="s">
        <v>501</v>
      </c>
      <c r="C213" s="113"/>
      <c r="D213" s="264" t="s">
        <v>10</v>
      </c>
      <c r="E213" s="103"/>
      <c r="F213" s="216" t="s">
        <v>30</v>
      </c>
      <c r="G213" s="97" t="s">
        <v>30</v>
      </c>
      <c r="H213" s="96" t="s">
        <v>30</v>
      </c>
      <c r="I213" s="97" t="s">
        <v>30</v>
      </c>
      <c r="J213" s="97" t="s">
        <v>30</v>
      </c>
      <c r="K213" s="97" t="s">
        <v>30</v>
      </c>
      <c r="L213" s="97" t="s">
        <v>30</v>
      </c>
      <c r="M213" s="97" t="s">
        <v>30</v>
      </c>
      <c r="N213" s="97" t="s">
        <v>30</v>
      </c>
      <c r="O213" s="97" t="s">
        <v>30</v>
      </c>
      <c r="P213" s="97" t="s">
        <v>30</v>
      </c>
      <c r="Q213" s="109" t="s">
        <v>30</v>
      </c>
      <c r="R213" s="98" t="s">
        <v>30</v>
      </c>
      <c r="S213" s="97" t="s">
        <v>30</v>
      </c>
      <c r="T213" s="97" t="s">
        <v>30</v>
      </c>
      <c r="U213" s="97" t="s">
        <v>30</v>
      </c>
      <c r="V213" s="97" t="s">
        <v>30</v>
      </c>
      <c r="W213" s="97" t="s">
        <v>30</v>
      </c>
      <c r="X213" s="97" t="s">
        <v>30</v>
      </c>
      <c r="Y213" s="97" t="s">
        <v>30</v>
      </c>
      <c r="Z213" s="97" t="s">
        <v>30</v>
      </c>
      <c r="AA213" s="97" t="s">
        <v>30</v>
      </c>
      <c r="AB213" s="97" t="s">
        <v>30</v>
      </c>
      <c r="AC213" s="97" t="s">
        <v>30</v>
      </c>
    </row>
    <row r="214" spans="1:29" ht="13" x14ac:dyDescent="0.25">
      <c r="A214" s="173" t="s">
        <v>507</v>
      </c>
      <c r="B214" s="102" t="s">
        <v>504</v>
      </c>
      <c r="C214" s="113"/>
      <c r="D214" s="264" t="s">
        <v>235</v>
      </c>
      <c r="E214" s="103"/>
      <c r="F214" s="216" t="s">
        <v>30</v>
      </c>
      <c r="G214" s="97" t="s">
        <v>30</v>
      </c>
      <c r="H214" s="96" t="s">
        <v>30</v>
      </c>
      <c r="I214" s="97" t="s">
        <v>30</v>
      </c>
      <c r="J214" s="97" t="s">
        <v>30</v>
      </c>
      <c r="K214" s="97" t="s">
        <v>30</v>
      </c>
      <c r="L214" s="97" t="s">
        <v>30</v>
      </c>
      <c r="M214" s="97" t="s">
        <v>30</v>
      </c>
      <c r="N214" s="97" t="s">
        <v>30</v>
      </c>
      <c r="O214" s="97" t="s">
        <v>30</v>
      </c>
      <c r="P214" s="97" t="s">
        <v>30</v>
      </c>
      <c r="Q214" s="109" t="s">
        <v>30</v>
      </c>
      <c r="R214" s="98" t="s">
        <v>30</v>
      </c>
      <c r="S214" s="97" t="s">
        <v>30</v>
      </c>
      <c r="T214" s="97" t="s">
        <v>30</v>
      </c>
      <c r="U214" s="97" t="s">
        <v>30</v>
      </c>
      <c r="V214" s="97" t="s">
        <v>30</v>
      </c>
      <c r="W214" s="97" t="s">
        <v>30</v>
      </c>
      <c r="X214" s="97" t="s">
        <v>30</v>
      </c>
      <c r="Y214" s="97" t="s">
        <v>30</v>
      </c>
      <c r="Z214" s="97" t="s">
        <v>30</v>
      </c>
      <c r="AA214" s="97" t="s">
        <v>30</v>
      </c>
      <c r="AB214" s="97" t="s">
        <v>30</v>
      </c>
      <c r="AC214" s="97" t="s">
        <v>30</v>
      </c>
    </row>
    <row r="215" spans="1:29" ht="13" x14ac:dyDescent="0.25">
      <c r="A215" s="173" t="s">
        <v>508</v>
      </c>
      <c r="B215" s="102" t="s">
        <v>505</v>
      </c>
      <c r="C215" s="113"/>
      <c r="D215" s="264" t="s">
        <v>235</v>
      </c>
      <c r="E215" s="103"/>
      <c r="F215" s="216" t="s">
        <v>30</v>
      </c>
      <c r="G215" s="97" t="s">
        <v>30</v>
      </c>
      <c r="H215" s="96" t="s">
        <v>30</v>
      </c>
      <c r="I215" s="97" t="s">
        <v>30</v>
      </c>
      <c r="J215" s="97" t="s">
        <v>30</v>
      </c>
      <c r="K215" s="97" t="s">
        <v>30</v>
      </c>
      <c r="L215" s="97" t="s">
        <v>30</v>
      </c>
      <c r="M215" s="97" t="s">
        <v>30</v>
      </c>
      <c r="N215" s="97" t="s">
        <v>30</v>
      </c>
      <c r="O215" s="97" t="s">
        <v>30</v>
      </c>
      <c r="P215" s="97" t="s">
        <v>30</v>
      </c>
      <c r="Q215" s="109" t="s">
        <v>30</v>
      </c>
      <c r="R215" s="98" t="s">
        <v>30</v>
      </c>
      <c r="S215" s="97" t="s">
        <v>30</v>
      </c>
      <c r="T215" s="97" t="s">
        <v>30</v>
      </c>
      <c r="U215" s="97" t="s">
        <v>30</v>
      </c>
      <c r="V215" s="97" t="s">
        <v>30</v>
      </c>
      <c r="W215" s="97" t="s">
        <v>30</v>
      </c>
      <c r="X215" s="97" t="s">
        <v>30</v>
      </c>
      <c r="Y215" s="97" t="s">
        <v>30</v>
      </c>
      <c r="Z215" s="97" t="s">
        <v>30</v>
      </c>
      <c r="AA215" s="97" t="s">
        <v>30</v>
      </c>
      <c r="AB215" s="97" t="s">
        <v>30</v>
      </c>
      <c r="AC215" s="97" t="s">
        <v>30</v>
      </c>
    </row>
    <row r="216" spans="1:29" ht="13" x14ac:dyDescent="0.25">
      <c r="A216" s="173" t="s">
        <v>488</v>
      </c>
      <c r="B216" s="102" t="s">
        <v>493</v>
      </c>
      <c r="C216" s="113"/>
      <c r="D216" s="264" t="s">
        <v>10</v>
      </c>
      <c r="E216" s="103"/>
      <c r="F216" s="216" t="s">
        <v>30</v>
      </c>
      <c r="G216" s="97" t="s">
        <v>30</v>
      </c>
      <c r="H216" s="96" t="s">
        <v>30</v>
      </c>
      <c r="I216" s="97" t="s">
        <v>30</v>
      </c>
      <c r="J216" s="97" t="s">
        <v>30</v>
      </c>
      <c r="K216" s="97" t="s">
        <v>30</v>
      </c>
      <c r="L216" s="97" t="s">
        <v>30</v>
      </c>
      <c r="M216" s="97" t="s">
        <v>30</v>
      </c>
      <c r="N216" s="97" t="s">
        <v>30</v>
      </c>
      <c r="O216" s="97" t="s">
        <v>30</v>
      </c>
      <c r="P216" s="97" t="s">
        <v>30</v>
      </c>
      <c r="Q216" s="109" t="s">
        <v>30</v>
      </c>
      <c r="R216" s="98" t="s">
        <v>30</v>
      </c>
      <c r="S216" s="97" t="s">
        <v>30</v>
      </c>
      <c r="T216" s="97" t="s">
        <v>30</v>
      </c>
      <c r="U216" s="97" t="s">
        <v>30</v>
      </c>
      <c r="V216" s="97" t="s">
        <v>30</v>
      </c>
      <c r="W216" s="97" t="s">
        <v>30</v>
      </c>
      <c r="X216" s="97" t="s">
        <v>30</v>
      </c>
      <c r="Y216" s="97" t="s">
        <v>30</v>
      </c>
      <c r="Z216" s="97" t="s">
        <v>30</v>
      </c>
      <c r="AA216" s="97" t="s">
        <v>30</v>
      </c>
      <c r="AB216" s="97" t="s">
        <v>30</v>
      </c>
      <c r="AC216" s="97" t="s">
        <v>30</v>
      </c>
    </row>
    <row r="217" spans="1:29" ht="13" x14ac:dyDescent="0.25">
      <c r="A217" s="173" t="s">
        <v>497</v>
      </c>
      <c r="B217" s="102" t="s">
        <v>502</v>
      </c>
      <c r="C217" s="113"/>
      <c r="D217" s="264" t="s">
        <v>10</v>
      </c>
      <c r="E217" s="103"/>
      <c r="F217" s="216" t="s">
        <v>30</v>
      </c>
      <c r="G217" s="97" t="s">
        <v>30</v>
      </c>
      <c r="H217" s="96" t="s">
        <v>30</v>
      </c>
      <c r="I217" s="97" t="s">
        <v>30</v>
      </c>
      <c r="J217" s="97" t="s">
        <v>30</v>
      </c>
      <c r="K217" s="97" t="s">
        <v>30</v>
      </c>
      <c r="L217" s="97" t="s">
        <v>30</v>
      </c>
      <c r="M217" s="97" t="s">
        <v>30</v>
      </c>
      <c r="N217" s="97" t="s">
        <v>30</v>
      </c>
      <c r="O217" s="97" t="s">
        <v>30</v>
      </c>
      <c r="P217" s="97" t="s">
        <v>30</v>
      </c>
      <c r="Q217" s="109" t="s">
        <v>30</v>
      </c>
      <c r="R217" s="98" t="s">
        <v>30</v>
      </c>
      <c r="S217" s="97" t="s">
        <v>30</v>
      </c>
      <c r="T217" s="97" t="s">
        <v>30</v>
      </c>
      <c r="U217" s="97" t="s">
        <v>30</v>
      </c>
      <c r="V217" s="97" t="s">
        <v>30</v>
      </c>
      <c r="W217" s="97" t="s">
        <v>30</v>
      </c>
      <c r="X217" s="97" t="s">
        <v>30</v>
      </c>
      <c r="Y217" s="97" t="s">
        <v>30</v>
      </c>
      <c r="Z217" s="97" t="s">
        <v>30</v>
      </c>
      <c r="AA217" s="97" t="s">
        <v>30</v>
      </c>
      <c r="AB217" s="97" t="s">
        <v>30</v>
      </c>
      <c r="AC217" s="97" t="s">
        <v>30</v>
      </c>
    </row>
    <row r="218" spans="1:29" ht="13" x14ac:dyDescent="0.25">
      <c r="A218" s="173" t="s">
        <v>498</v>
      </c>
      <c r="B218" s="102" t="s">
        <v>503</v>
      </c>
      <c r="C218" s="113"/>
      <c r="D218" s="264" t="s">
        <v>10</v>
      </c>
      <c r="E218" s="103"/>
      <c r="F218" s="216" t="s">
        <v>30</v>
      </c>
      <c r="G218" s="97" t="s">
        <v>30</v>
      </c>
      <c r="H218" s="96" t="s">
        <v>30</v>
      </c>
      <c r="I218" s="97" t="s">
        <v>30</v>
      </c>
      <c r="J218" s="97" t="s">
        <v>30</v>
      </c>
      <c r="K218" s="97" t="s">
        <v>30</v>
      </c>
      <c r="L218" s="97" t="s">
        <v>30</v>
      </c>
      <c r="M218" s="97" t="s">
        <v>30</v>
      </c>
      <c r="N218" s="97" t="s">
        <v>30</v>
      </c>
      <c r="O218" s="97" t="s">
        <v>30</v>
      </c>
      <c r="P218" s="97" t="s">
        <v>30</v>
      </c>
      <c r="Q218" s="109" t="s">
        <v>30</v>
      </c>
      <c r="R218" s="98" t="s">
        <v>30</v>
      </c>
      <c r="S218" s="97" t="s">
        <v>30</v>
      </c>
      <c r="T218" s="97" t="s">
        <v>30</v>
      </c>
      <c r="U218" s="97" t="s">
        <v>30</v>
      </c>
      <c r="V218" s="97" t="s">
        <v>30</v>
      </c>
      <c r="W218" s="97" t="s">
        <v>30</v>
      </c>
      <c r="X218" s="97" t="s">
        <v>30</v>
      </c>
      <c r="Y218" s="97" t="s">
        <v>30</v>
      </c>
      <c r="Z218" s="97" t="s">
        <v>30</v>
      </c>
      <c r="AA218" s="97" t="s">
        <v>30</v>
      </c>
      <c r="AB218" s="97" t="s">
        <v>30</v>
      </c>
      <c r="AC218" s="97" t="s">
        <v>30</v>
      </c>
    </row>
    <row r="219" spans="1:29" ht="13" x14ac:dyDescent="0.25">
      <c r="A219" s="173" t="s">
        <v>509</v>
      </c>
      <c r="B219" s="102" t="s">
        <v>506</v>
      </c>
      <c r="C219" s="113"/>
      <c r="D219" s="264" t="s">
        <v>293</v>
      </c>
      <c r="E219" s="103"/>
      <c r="F219" s="216" t="s">
        <v>30</v>
      </c>
      <c r="G219" s="97" t="s">
        <v>30</v>
      </c>
      <c r="H219" s="96" t="s">
        <v>30</v>
      </c>
      <c r="I219" s="97" t="s">
        <v>30</v>
      </c>
      <c r="J219" s="97" t="s">
        <v>30</v>
      </c>
      <c r="K219" s="97" t="s">
        <v>30</v>
      </c>
      <c r="L219" s="97" t="s">
        <v>30</v>
      </c>
      <c r="M219" s="97" t="s">
        <v>30</v>
      </c>
      <c r="N219" s="97" t="s">
        <v>30</v>
      </c>
      <c r="O219" s="97" t="s">
        <v>30</v>
      </c>
      <c r="P219" s="97" t="s">
        <v>30</v>
      </c>
      <c r="Q219" s="109" t="s">
        <v>30</v>
      </c>
      <c r="R219" s="98" t="s">
        <v>30</v>
      </c>
      <c r="S219" s="97" t="s">
        <v>30</v>
      </c>
      <c r="T219" s="97" t="s">
        <v>30</v>
      </c>
      <c r="U219" s="97" t="s">
        <v>30</v>
      </c>
      <c r="V219" s="97" t="s">
        <v>30</v>
      </c>
      <c r="W219" s="97" t="s">
        <v>30</v>
      </c>
      <c r="X219" s="97" t="s">
        <v>30</v>
      </c>
      <c r="Y219" s="97" t="s">
        <v>30</v>
      </c>
      <c r="Z219" s="97" t="s">
        <v>30</v>
      </c>
      <c r="AA219" s="97" t="s">
        <v>30</v>
      </c>
      <c r="AB219" s="97" t="s">
        <v>30</v>
      </c>
      <c r="AC219" s="97" t="s">
        <v>30</v>
      </c>
    </row>
    <row r="220" spans="1:29" ht="13" x14ac:dyDescent="0.25">
      <c r="A220" s="173" t="s">
        <v>473</v>
      </c>
      <c r="B220" s="102" t="s">
        <v>480</v>
      </c>
      <c r="C220" s="113"/>
      <c r="D220" s="264" t="s">
        <v>248</v>
      </c>
      <c r="E220" s="103"/>
      <c r="F220" s="216" t="s">
        <v>30</v>
      </c>
      <c r="G220" s="97" t="s">
        <v>30</v>
      </c>
      <c r="H220" s="96" t="s">
        <v>30</v>
      </c>
      <c r="I220" s="97" t="s">
        <v>30</v>
      </c>
      <c r="J220" s="97" t="s">
        <v>30</v>
      </c>
      <c r="K220" s="97" t="s">
        <v>30</v>
      </c>
      <c r="L220" s="97" t="s">
        <v>30</v>
      </c>
      <c r="M220" s="97" t="s">
        <v>30</v>
      </c>
      <c r="N220" s="97" t="s">
        <v>30</v>
      </c>
      <c r="O220" s="97" t="s">
        <v>30</v>
      </c>
      <c r="P220" s="97" t="s">
        <v>30</v>
      </c>
      <c r="Q220" s="109" t="s">
        <v>30</v>
      </c>
      <c r="R220" s="98" t="s">
        <v>30</v>
      </c>
      <c r="S220" s="97" t="s">
        <v>30</v>
      </c>
      <c r="T220" s="97" t="s">
        <v>30</v>
      </c>
      <c r="U220" s="97" t="s">
        <v>30</v>
      </c>
      <c r="V220" s="97" t="s">
        <v>30</v>
      </c>
      <c r="W220" s="97" t="s">
        <v>30</v>
      </c>
      <c r="X220" s="97" t="s">
        <v>30</v>
      </c>
      <c r="Y220" s="97" t="s">
        <v>30</v>
      </c>
      <c r="Z220" s="97" t="s">
        <v>30</v>
      </c>
      <c r="AA220" s="97" t="s">
        <v>30</v>
      </c>
      <c r="AB220" s="97" t="s">
        <v>30</v>
      </c>
      <c r="AC220" s="97" t="s">
        <v>30</v>
      </c>
    </row>
    <row r="221" spans="1:29" ht="13" x14ac:dyDescent="0.25">
      <c r="A221" s="173" t="s">
        <v>474</v>
      </c>
      <c r="B221" s="272" t="s">
        <v>481</v>
      </c>
      <c r="C221" s="113"/>
      <c r="D221" s="273" t="s">
        <v>235</v>
      </c>
      <c r="E221" s="103"/>
      <c r="F221" s="274" t="s">
        <v>30</v>
      </c>
      <c r="G221" s="200" t="s">
        <v>30</v>
      </c>
      <c r="H221" s="199" t="s">
        <v>30</v>
      </c>
      <c r="I221" s="200" t="s">
        <v>30</v>
      </c>
      <c r="J221" s="200" t="s">
        <v>30</v>
      </c>
      <c r="K221" s="200" t="s">
        <v>30</v>
      </c>
      <c r="L221" s="200" t="s">
        <v>30</v>
      </c>
      <c r="M221" s="200" t="s">
        <v>30</v>
      </c>
      <c r="N221" s="200" t="s">
        <v>30</v>
      </c>
      <c r="O221" s="200" t="s">
        <v>30</v>
      </c>
      <c r="P221" s="200" t="s">
        <v>30</v>
      </c>
      <c r="Q221" s="201" t="s">
        <v>30</v>
      </c>
      <c r="R221" s="202" t="s">
        <v>30</v>
      </c>
      <c r="S221" s="200" t="s">
        <v>30</v>
      </c>
      <c r="T221" s="200" t="s">
        <v>30</v>
      </c>
      <c r="U221" s="200" t="s">
        <v>30</v>
      </c>
      <c r="V221" s="200" t="s">
        <v>30</v>
      </c>
      <c r="W221" s="200" t="s">
        <v>30</v>
      </c>
      <c r="X221" s="200" t="s">
        <v>30</v>
      </c>
      <c r="Y221" s="200" t="s">
        <v>30</v>
      </c>
      <c r="Z221" s="200" t="s">
        <v>30</v>
      </c>
      <c r="AA221" s="200" t="s">
        <v>30</v>
      </c>
      <c r="AB221" s="200" t="s">
        <v>30</v>
      </c>
      <c r="AC221" s="200" t="s">
        <v>30</v>
      </c>
    </row>
    <row r="222" spans="1:29" ht="13" x14ac:dyDescent="0.25">
      <c r="A222" s="212"/>
      <c r="B222" s="275"/>
      <c r="C222" s="271"/>
      <c r="D222" s="277"/>
      <c r="E222" s="103"/>
      <c r="F222" s="212"/>
      <c r="G222" s="212"/>
      <c r="H222" s="212"/>
      <c r="I222" s="212"/>
      <c r="J222" s="212"/>
      <c r="K222" s="212"/>
      <c r="L222" s="212"/>
      <c r="M222" s="212"/>
      <c r="N222" s="212"/>
      <c r="O222" s="212"/>
      <c r="P222" s="212"/>
      <c r="Q222" s="212"/>
      <c r="R222" s="279"/>
      <c r="S222" s="279"/>
      <c r="T222" s="279"/>
      <c r="U222" s="279"/>
      <c r="V222" s="279"/>
      <c r="W222" s="279"/>
      <c r="X222" s="279"/>
      <c r="Y222" s="279"/>
      <c r="Z222" s="279"/>
      <c r="AA222" s="279"/>
      <c r="AB222" s="279"/>
      <c r="AC222" s="279"/>
    </row>
  </sheetData>
  <autoFilter ref="A1:AC221" xr:uid="{00000000-0009-0000-0000-000003000000}"/>
  <conditionalFormatting sqref="A137">
    <cfRule type="duplicateValues" dxfId="88" priority="441"/>
  </conditionalFormatting>
  <conditionalFormatting sqref="A144">
    <cfRule type="duplicateValues" dxfId="87" priority="464"/>
  </conditionalFormatting>
  <conditionalFormatting sqref="A145:A167 A138:A143 A2:A136">
    <cfRule type="duplicateValues" dxfId="86" priority="605"/>
  </conditionalFormatting>
  <conditionalFormatting sqref="F2:G168">
    <cfRule type="cellIs" dxfId="85" priority="25" operator="equal">
      <formula>"TRUE"</formula>
    </cfRule>
    <cfRule type="cellIs" dxfId="84" priority="26" operator="equal">
      <formula>"FALSE"</formula>
    </cfRule>
  </conditionalFormatting>
  <conditionalFormatting sqref="F1:J1 M1:Q1 H2:H23 I10:I23 H30:I75 I76 Y144:AA162 R166:AC222 J168:Q168">
    <cfRule type="cellIs" dxfId="83" priority="603" operator="equal">
      <formula>"TRUE"</formula>
    </cfRule>
    <cfRule type="cellIs" dxfId="82" priority="604" operator="equal">
      <formula>"FALSE"</formula>
    </cfRule>
  </conditionalFormatting>
  <conditionalFormatting sqref="F169:Q222">
    <cfRule type="cellIs" dxfId="81" priority="33" operator="equal">
      <formula>"TRUE"</formula>
    </cfRule>
    <cfRule type="cellIs" dxfId="80" priority="34" operator="equal">
      <formula>"FALSE"</formula>
    </cfRule>
  </conditionalFormatting>
  <conditionalFormatting sqref="H75:H76">
    <cfRule type="cellIs" dxfId="79" priority="29" operator="equal">
      <formula>"TRUE"</formula>
    </cfRule>
    <cfRule type="cellIs" dxfId="78" priority="30" operator="equal">
      <formula>"FALSE"</formula>
    </cfRule>
  </conditionalFormatting>
  <conditionalFormatting sqref="H167">
    <cfRule type="cellIs" dxfId="77" priority="589" operator="equal">
      <formula>"TRUE"</formula>
    </cfRule>
    <cfRule type="cellIs" dxfId="76" priority="590" operator="equal">
      <formula>"FALSE"</formula>
    </cfRule>
  </conditionalFormatting>
  <conditionalFormatting sqref="H24:I26">
    <cfRule type="cellIs" dxfId="75" priority="485" operator="equal">
      <formula>"TRUE"</formula>
    </cfRule>
    <cfRule type="cellIs" dxfId="74" priority="486" operator="equal">
      <formula>"FALSE"</formula>
    </cfRule>
  </conditionalFormatting>
  <conditionalFormatting sqref="H166:I168">
    <cfRule type="cellIs" dxfId="73" priority="219" operator="equal">
      <formula>"TRUE"</formula>
    </cfRule>
    <cfRule type="cellIs" dxfId="72" priority="220" operator="equal">
      <formula>"FALSE"</formula>
    </cfRule>
  </conditionalFormatting>
  <conditionalFormatting sqref="H118:J148">
    <cfRule type="cellIs" dxfId="71" priority="153" operator="equal">
      <formula>"TRUE"</formula>
    </cfRule>
    <cfRule type="cellIs" dxfId="70" priority="154" operator="equal">
      <formula>"FALSE"</formula>
    </cfRule>
  </conditionalFormatting>
  <conditionalFormatting sqref="H27:Q29">
    <cfRule type="cellIs" dxfId="69" priority="269" operator="equal">
      <formula>"TRUE"</formula>
    </cfRule>
    <cfRule type="cellIs" dxfId="68" priority="270" operator="equal">
      <formula>"FALSE"</formula>
    </cfRule>
  </conditionalFormatting>
  <conditionalFormatting sqref="H149:Q165">
    <cfRule type="cellIs" dxfId="67" priority="515" operator="equal">
      <formula>"TRUE"</formula>
    </cfRule>
    <cfRule type="cellIs" dxfId="66" priority="516" operator="equal">
      <formula>"FALSE"</formula>
    </cfRule>
  </conditionalFormatting>
  <conditionalFormatting sqref="I2:J9">
    <cfRule type="cellIs" dxfId="65" priority="505" operator="equal">
      <formula>"TRUE"</formula>
    </cfRule>
    <cfRule type="cellIs" dxfId="64" priority="506" operator="equal">
      <formula>"FALSE"</formula>
    </cfRule>
  </conditionalFormatting>
  <conditionalFormatting sqref="J10:J26">
    <cfRule type="cellIs" dxfId="63" priority="483" operator="equal">
      <formula>"TRUE"</formula>
    </cfRule>
    <cfRule type="cellIs" dxfId="62" priority="484" operator="equal">
      <formula>"FALSE"</formula>
    </cfRule>
  </conditionalFormatting>
  <conditionalFormatting sqref="J30:Q117">
    <cfRule type="cellIs" dxfId="61" priority="1" operator="equal">
      <formula>"TRUE"</formula>
    </cfRule>
    <cfRule type="cellIs" dxfId="60" priority="2" operator="equal">
      <formula>"FALSE"</formula>
    </cfRule>
  </conditionalFormatting>
  <conditionalFormatting sqref="J166:Q166">
    <cfRule type="cellIs" dxfId="59" priority="201" operator="equal">
      <formula>"TRUE"</formula>
    </cfRule>
    <cfRule type="cellIs" dxfId="58" priority="202" operator="equal">
      <formula>"FALSE"</formula>
    </cfRule>
  </conditionalFormatting>
  <conditionalFormatting sqref="K2:Q26">
    <cfRule type="cellIs" dxfId="57" priority="465" operator="equal">
      <formula>"TRUE"</formula>
    </cfRule>
    <cfRule type="cellIs" dxfId="56" priority="466" operator="equal">
      <formula>"FALSE"</formula>
    </cfRule>
  </conditionalFormatting>
  <conditionalFormatting sqref="K143:Q148">
    <cfRule type="cellIs" dxfId="55" priority="225" operator="equal">
      <formula>"TRUE"</formula>
    </cfRule>
    <cfRule type="cellIs" dxfId="54" priority="226" operator="equal">
      <formula>"FALSE"</formula>
    </cfRule>
  </conditionalFormatting>
  <conditionalFormatting sqref="K118:AC142">
    <cfRule type="cellIs" dxfId="53" priority="487" operator="equal">
      <formula>"TRUE"</formula>
    </cfRule>
    <cfRule type="cellIs" dxfId="52" priority="488" operator="equal">
      <formula>"FALSE"</formula>
    </cfRule>
  </conditionalFormatting>
  <conditionalFormatting sqref="R53:X53 Z53:AB53">
    <cfRule type="cellIs" dxfId="51" priority="573" operator="equal">
      <formula>"TRUE"</formula>
    </cfRule>
    <cfRule type="cellIs" dxfId="50" priority="574" operator="equal">
      <formula>"FALSE"</formula>
    </cfRule>
  </conditionalFormatting>
  <conditionalFormatting sqref="R71:X71 Z71:AB71">
    <cfRule type="cellIs" dxfId="49" priority="525" operator="equal">
      <formula>"TRUE"</formula>
    </cfRule>
    <cfRule type="cellIs" dxfId="48" priority="526" operator="equal">
      <formula>"FALSE"</formula>
    </cfRule>
  </conditionalFormatting>
  <conditionalFormatting sqref="R75:X76 Z75:AB76">
    <cfRule type="cellIs" dxfId="47" priority="579" operator="equal">
      <formula>"TRUE"</formula>
    </cfRule>
    <cfRule type="cellIs" dxfId="46" priority="580" operator="equal">
      <formula>"FALSE"</formula>
    </cfRule>
  </conditionalFormatting>
  <conditionalFormatting sqref="R139:X142 Z139:AB142 Z149:AB155">
    <cfRule type="cellIs" dxfId="45" priority="597" operator="equal">
      <formula>"TRUE"</formula>
    </cfRule>
    <cfRule type="cellIs" dxfId="44" priority="598" operator="equal">
      <formula>"FALSE"</formula>
    </cfRule>
  </conditionalFormatting>
  <conditionalFormatting sqref="R144:X165">
    <cfRule type="cellIs" dxfId="43" priority="417" operator="equal">
      <formula>"TRUE"</formula>
    </cfRule>
    <cfRule type="cellIs" dxfId="42" priority="418" operator="equal">
      <formula>"FALSE"</formula>
    </cfRule>
  </conditionalFormatting>
  <conditionalFormatting sqref="R25:AB26">
    <cfRule type="cellIs" dxfId="41" priority="541" operator="equal">
      <formula>"TRUE"</formula>
    </cfRule>
    <cfRule type="cellIs" dxfId="40" priority="542" operator="equal">
      <formula>"FALSE"</formula>
    </cfRule>
  </conditionalFormatting>
  <conditionalFormatting sqref="R163:AB165 J167:X167">
    <cfRule type="cellIs" dxfId="39" priority="567" operator="equal">
      <formula>"TRUE"</formula>
    </cfRule>
    <cfRule type="cellIs" dxfId="38" priority="568" operator="equal">
      <formula>"FALSE"</formula>
    </cfRule>
  </conditionalFormatting>
  <conditionalFormatting sqref="R1:AC117 H77:I117">
    <cfRule type="cellIs" dxfId="37" priority="265" operator="equal">
      <formula>"TRUE"</formula>
    </cfRule>
    <cfRule type="cellIs" dxfId="36" priority="266" operator="equal">
      <formula>"FALSE"</formula>
    </cfRule>
  </conditionalFormatting>
  <conditionalFormatting sqref="R143:AC143">
    <cfRule type="cellIs" dxfId="35" priority="239" operator="equal">
      <formula>"TRUE"</formula>
    </cfRule>
    <cfRule type="cellIs" dxfId="34" priority="240" operator="equal">
      <formula>"FALSE"</formula>
    </cfRule>
  </conditionalFormatting>
  <conditionalFormatting sqref="S91:T97">
    <cfRule type="cellIs" dxfId="33" priority="549" operator="equal">
      <formula>"TRUE"</formula>
    </cfRule>
    <cfRule type="cellIs" dxfId="32" priority="550" operator="equal">
      <formula>"FALSE"</formula>
    </cfRule>
  </conditionalFormatting>
  <conditionalFormatting sqref="W6:W97">
    <cfRule type="cellIs" dxfId="31" priority="285" operator="equal">
      <formula>"TRUE"</formula>
    </cfRule>
    <cfRule type="cellIs" dxfId="30" priority="286" operator="equal">
      <formula>"FALSE"</formula>
    </cfRule>
  </conditionalFormatting>
  <conditionalFormatting sqref="W148">
    <cfRule type="cellIs" dxfId="29" priority="437" operator="equal">
      <formula>"TRUE"</formula>
    </cfRule>
    <cfRule type="cellIs" dxfId="28" priority="438" operator="equal">
      <formula>"FALSE"</formula>
    </cfRule>
  </conditionalFormatting>
  <conditionalFormatting sqref="W157">
    <cfRule type="cellIs" dxfId="27" priority="563" operator="equal">
      <formula>"TRUE"</formula>
    </cfRule>
    <cfRule type="cellIs" dxfId="26" priority="564" operator="equal">
      <formula>"FALSE"</formula>
    </cfRule>
  </conditionalFormatting>
  <conditionalFormatting sqref="W160:W161">
    <cfRule type="cellIs" dxfId="25" priority="565" operator="equal">
      <formula>"TRUE"</formula>
    </cfRule>
    <cfRule type="cellIs" dxfId="24" priority="566" operator="equal">
      <formula>"FALSE"</formula>
    </cfRule>
  </conditionalFormatting>
  <conditionalFormatting sqref="Y53:Z90">
    <cfRule type="cellIs" dxfId="23" priority="523" operator="equal">
      <formula>"TRUE"</formula>
    </cfRule>
    <cfRule type="cellIs" dxfId="22" priority="524" operator="equal">
      <formula>"FALSE"</formula>
    </cfRule>
  </conditionalFormatting>
  <conditionalFormatting sqref="Y98:Z113">
    <cfRule type="cellIs" dxfId="21" priority="569" operator="equal">
      <formula>"TRUE"</formula>
    </cfRule>
    <cfRule type="cellIs" dxfId="20" priority="570" operator="equal">
      <formula>"FALSE"</formula>
    </cfRule>
  </conditionalFormatting>
  <conditionalFormatting sqref="Y117:Z117">
    <cfRule type="cellIs" dxfId="19" priority="263" operator="equal">
      <formula>"TRUE"</formula>
    </cfRule>
    <cfRule type="cellIs" dxfId="18" priority="264" operator="equal">
      <formula>"FALSE"</formula>
    </cfRule>
  </conditionalFormatting>
  <conditionalFormatting sqref="Y166:Z166">
    <cfRule type="cellIs" dxfId="17" priority="217" operator="equal">
      <formula>"TRUE"</formula>
    </cfRule>
    <cfRule type="cellIs" dxfId="16" priority="218" operator="equal">
      <formula>"FALSE"</formula>
    </cfRule>
  </conditionalFormatting>
  <conditionalFormatting sqref="Z156:Z162">
    <cfRule type="cellIs" dxfId="15" priority="557" operator="equal">
      <formula>"TRUE"</formula>
    </cfRule>
    <cfRule type="cellIs" dxfId="14" priority="558" operator="equal">
      <formula>"FALSE"</formula>
    </cfRule>
  </conditionalFormatting>
  <conditionalFormatting sqref="Z144:AB147">
    <cfRule type="cellIs" dxfId="13" priority="462" operator="equal">
      <formula>"TRUE"</formula>
    </cfRule>
    <cfRule type="cellIs" dxfId="12" priority="463" operator="equal">
      <formula>"FALSE"</formula>
    </cfRule>
  </conditionalFormatting>
  <conditionalFormatting sqref="Z167:AB167">
    <cfRule type="cellIs" dxfId="11" priority="581" operator="equal">
      <formula>"TRUE"</formula>
    </cfRule>
    <cfRule type="cellIs" dxfId="10" priority="582" operator="equal">
      <formula>"FALSE"</formula>
    </cfRule>
  </conditionalFormatting>
  <conditionalFormatting sqref="AA157:AB157">
    <cfRule type="cellIs" dxfId="9" priority="595" operator="equal">
      <formula>"TRUE"</formula>
    </cfRule>
    <cfRule type="cellIs" dxfId="8" priority="596" operator="equal">
      <formula>"FALSE"</formula>
    </cfRule>
  </conditionalFormatting>
  <conditionalFormatting sqref="AA159:AB161">
    <cfRule type="cellIs" dxfId="7" priority="555" operator="equal">
      <formula>"TRUE"</formula>
    </cfRule>
    <cfRule type="cellIs" dxfId="6" priority="556" operator="equal">
      <formula>"FALSE"</formula>
    </cfRule>
  </conditionalFormatting>
  <conditionalFormatting sqref="AB144:AC165">
    <cfRule type="cellIs" dxfId="5" priority="442" operator="equal">
      <formula>"TRUE"</formula>
    </cfRule>
    <cfRule type="cellIs" dxfId="4" priority="443" operator="equal">
      <formula>"FALSE"</formula>
    </cfRule>
  </conditionalFormatting>
  <conditionalFormatting sqref="AC23:AC97">
    <cfRule type="cellIs" dxfId="3" priority="283" operator="equal">
      <formula>"TRUE"</formula>
    </cfRule>
    <cfRule type="cellIs" dxfId="2" priority="284" operator="equal">
      <formula>"FALSE"</formula>
    </cfRule>
  </conditionalFormatting>
  <conditionalFormatting sqref="AC148">
    <cfRule type="cellIs" dxfId="1" priority="435" operator="equal">
      <formula>"TRUE"</formula>
    </cfRule>
    <cfRule type="cellIs" dxfId="0" priority="436" operator="equal">
      <formula>"FALSE"</formula>
    </cfRule>
  </conditionalFormatting>
  <pageMargins left="0.25" right="0.25" top="0.75" bottom="0.75" header="0.3" footer="0.3"/>
  <pageSetup paperSize="8" scale="10" orientation="portrait"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DDD40-299E-44B6-BA7B-ECBF3D604C73}">
  <dimension ref="A1:AC50"/>
  <sheetViews>
    <sheetView topLeftCell="A7" zoomScale="70" zoomScaleNormal="70" workbookViewId="0">
      <selection activeCell="D17" sqref="D17"/>
    </sheetView>
  </sheetViews>
  <sheetFormatPr defaultColWidth="8.7265625" defaultRowHeight="12.5" x14ac:dyDescent="0.25"/>
  <cols>
    <col min="1" max="1" width="10.54296875" style="298" bestFit="1" customWidth="1"/>
    <col min="2" max="2" width="9.453125" style="298" bestFit="1" customWidth="1"/>
    <col min="3" max="16384" width="8.7265625" style="298"/>
  </cols>
  <sheetData>
    <row r="1" spans="1:29" x14ac:dyDescent="0.25">
      <c r="A1" s="298" t="s">
        <v>645</v>
      </c>
      <c r="B1" s="298" t="s">
        <v>2</v>
      </c>
      <c r="C1" s="298" t="s">
        <v>620</v>
      </c>
      <c r="D1" s="310" t="s">
        <v>214</v>
      </c>
      <c r="E1" s="298" t="s">
        <v>216</v>
      </c>
      <c r="F1" s="311" t="s">
        <v>31</v>
      </c>
      <c r="G1" s="298" t="s">
        <v>26</v>
      </c>
      <c r="H1" s="298" t="s">
        <v>65</v>
      </c>
      <c r="I1" s="298" t="s">
        <v>317</v>
      </c>
      <c r="J1" s="298" t="s">
        <v>67</v>
      </c>
      <c r="K1" s="298" t="s">
        <v>99</v>
      </c>
      <c r="L1" s="298" t="s">
        <v>127</v>
      </c>
      <c r="M1" s="298" t="s">
        <v>156</v>
      </c>
      <c r="N1" s="298" t="s">
        <v>166</v>
      </c>
      <c r="O1" s="298" t="s">
        <v>184</v>
      </c>
      <c r="P1" s="298" t="s">
        <v>532</v>
      </c>
      <c r="Q1" s="298" t="s">
        <v>533</v>
      </c>
      <c r="R1" s="298" t="s">
        <v>534</v>
      </c>
      <c r="S1" s="298" t="s">
        <v>539</v>
      </c>
      <c r="T1" s="298" t="s">
        <v>543</v>
      </c>
      <c r="U1" s="298" t="s">
        <v>541</v>
      </c>
      <c r="V1" s="298" t="s">
        <v>531</v>
      </c>
      <c r="W1" s="311" t="s">
        <v>41</v>
      </c>
      <c r="X1" s="298" t="s">
        <v>182</v>
      </c>
      <c r="Y1" s="298" t="s">
        <v>398</v>
      </c>
      <c r="Z1" s="298" t="s">
        <v>281</v>
      </c>
      <c r="AA1" s="298" t="s">
        <v>277</v>
      </c>
      <c r="AB1" s="298" t="s">
        <v>143</v>
      </c>
      <c r="AC1" s="298" t="s">
        <v>84</v>
      </c>
    </row>
    <row r="2" spans="1:29" x14ac:dyDescent="0.25">
      <c r="B2" s="298">
        <f>INDEX('Course Map'!$D:$D, 6)</f>
        <v>0</v>
      </c>
      <c r="C2" s="298" t="str">
        <f>INDEX('Course Map'!$D:$D, 8)</f>
        <v>Select Year here</v>
      </c>
      <c r="D2" s="298" t="str">
        <f>IF(AND($C2&gt;=2025, SUM($H2, $L2:$V2)=12, SUM($F2:$G2)=1, OR($I2=1, SUM($J2:$K2)=2)), "Completed", "Incomplete")</f>
        <v>Incomplete</v>
      </c>
      <c r="E2" s="298" t="str">
        <f>IF(AND($C2=2025, SUM($J2:$K2)=2, SUM($W2:$AB2)&gt;=1), "Completed",
 IF(AND($C2=2025, SUM($W2:$AB2)&gt;=2), "Completed",
 IF(AND($C2=2026, SUM($J2:$K2)=2, SUM($W2:$AC2)&gt;=1), "Completed",
 IF(AND($C2=2026, SUM($W2:$AC2)&gt;=2), "Completed", "Incomplete"))
))</f>
        <v>Incomplete</v>
      </c>
      <c r="F2" s="311">
        <f>IF(
  COUNTIF('Course Map'!$D$19:$D$55, "*" &amp; F1 &amp; "*") +
  COUNTIF('Credit (Advanced Standing)'!$C$26:$C$41, "*" &amp; F1 &amp; "*") +
  COUNTIF('Course Map'!$C$61, "*" &amp; F1 &amp; "*") &gt;= 1, 1, 0)</f>
        <v>0</v>
      </c>
      <c r="G2" s="298">
        <f>IF(
  COUNTIF('Course Map'!$D$19:$D$55, "*" &amp; G1 &amp; "*") +
  COUNTIF('Credit (Advanced Standing)'!$C$26:$C$41, "*" &amp; G1 &amp; "*") +
  COUNTIF('Course Map'!$C$61, "*" &amp; G1 &amp; "*") &gt;= 1, 1, 0)</f>
        <v>0</v>
      </c>
      <c r="H2" s="298">
        <f>IF(
  COUNTIF('Course Map'!$D$19:$D$55, "*" &amp; H1 &amp; "*") +
  COUNTIF('Credit (Advanced Standing)'!$C$26:$C$41, "*" &amp; H1 &amp; "*") +
  COUNTIF('Course Map'!$C$61, "*" &amp; H1 &amp; "*") &gt;= 1, 1, 0)</f>
        <v>0</v>
      </c>
      <c r="I2" s="298">
        <f>IF(
  COUNTIF('Course Map'!$D$19:$D$55, "*" &amp; I1 &amp; "*") +
  COUNTIF('Credit (Advanced Standing)'!$C$26:$C$41, "*" &amp; I1 &amp; "*") +
  COUNTIF('Course Map'!$C$61, "*" &amp; I1 &amp; "*") &gt;= 1, 1, 0)</f>
        <v>0</v>
      </c>
      <c r="J2" s="298">
        <f>IF(
  COUNTIF('Course Map'!$D$19:$D$55, "*" &amp; J1 &amp; "*") +
  COUNTIF('Credit (Advanced Standing)'!$C$26:$C$41, "*" &amp; J1 &amp; "*") +
  COUNTIF('Course Map'!$C$61, "*" &amp; J1 &amp; "*") &gt;= 1, 1, 0)</f>
        <v>0</v>
      </c>
      <c r="K2" s="298">
        <f>IF(
  COUNTIF('Course Map'!$D$19:$D$55, "*" &amp; K1 &amp; "*") +
  COUNTIF('Credit (Advanced Standing)'!$C$26:$C$41, "*" &amp; K1 &amp; "*") +
  COUNTIF('Course Map'!$C$61, "*" &amp; K1 &amp; "*") &gt;= 1, 1, 0)</f>
        <v>0</v>
      </c>
      <c r="L2" s="298">
        <f>IF(
  COUNTIF('Course Map'!$D$19:$D$55, "*" &amp; L1 &amp; "*") +
  COUNTIF('Credit (Advanced Standing)'!$C$26:$C$41, "*" &amp; L1 &amp; "*") +
  COUNTIF('Course Map'!$C$61, "*" &amp; L1 &amp; "*") &gt;= 1, 1, 0)</f>
        <v>0</v>
      </c>
      <c r="M2" s="298">
        <f>IF(
  COUNTIF('Course Map'!$D$19:$D$55, "*" &amp; M1 &amp; "*") +
  COUNTIF('Credit (Advanced Standing)'!$C$26:$C$41, "*" &amp; M1 &amp; "*") +
  COUNTIF('Course Map'!$C$61, "*" &amp; M1 &amp; "*") &gt;= 1, 1, 0)</f>
        <v>0</v>
      </c>
      <c r="N2" s="298">
        <f>IF(
  COUNTIF('Course Map'!$D$19:$D$55, "*" &amp; N1 &amp; "*") +
  COUNTIF('Credit (Advanced Standing)'!$C$26:$C$41, "*" &amp; N1 &amp; "*") +
  COUNTIF('Course Map'!$C$61, "*" &amp; N1 &amp; "*") &gt;= 1, 1, 0)</f>
        <v>0</v>
      </c>
      <c r="O2" s="298">
        <f>IF(
  COUNTIF('Course Map'!$D$19:$D$55, "*" &amp; O1 &amp; "*") +
  COUNTIF('Credit (Advanced Standing)'!$C$26:$C$41, "*" &amp; O1 &amp; "*") +
  COUNTIF('Course Map'!$C$61, "*" &amp; O1 &amp; "*") &gt;= 1, 1, 0)</f>
        <v>0</v>
      </c>
      <c r="P2" s="298">
        <f>IF(
  COUNTIF('Course Map'!$D$19:$D$55, "*" &amp; P1 &amp; "*") +
  COUNTIF('Credit (Advanced Standing)'!$C$26:$C$41, "*" &amp; P1 &amp; "*") +
  COUNTIF('Course Map'!$C$61, "*" &amp; P1 &amp; "*") &gt;= 1, 1, 0)</f>
        <v>0</v>
      </c>
      <c r="Q2" s="298">
        <f>IF(
  COUNTIF('Course Map'!$D$19:$D$55, "*" &amp; Q1 &amp; "*") +
  COUNTIF('Credit (Advanced Standing)'!$C$26:$C$41, "*" &amp; Q1 &amp; "*") +
  COUNTIF('Course Map'!$C$61, "*" &amp; Q1 &amp; "*") &gt;= 1, 1, 0)</f>
        <v>0</v>
      </c>
      <c r="R2" s="298">
        <f>IF(
  COUNTIF('Course Map'!$D$19:$D$55, "*" &amp; R1 &amp; "*") +
  COUNTIF('Credit (Advanced Standing)'!$C$26:$C$41, "*" &amp; R1 &amp; "*") +
  COUNTIF('Course Map'!$C$61, "*" &amp; R1 &amp; "*") &gt;= 1, 1, 0)</f>
        <v>0</v>
      </c>
      <c r="S2" s="298">
        <f>IF(
  COUNTIF('Course Map'!$D$19:$D$55, "*" &amp; S1 &amp; "*") +
  COUNTIF('Credit (Advanced Standing)'!$C$26:$C$41, "*" &amp; S1 &amp; "*") +
  COUNTIF('Course Map'!$C$61, "*" &amp; S1 &amp; "*") &gt;= 1, 1, 0)</f>
        <v>0</v>
      </c>
      <c r="T2" s="298">
        <f>IF(
  COUNTIF('Course Map'!$D$19:$D$55, "*" &amp; T1 &amp; "*") +
  COUNTIF('Credit (Advanced Standing)'!$C$26:$C$41, "*" &amp; T1 &amp; "*") +
  COUNTIF('Course Map'!$C$61, "*" &amp; T1 &amp; "*") &gt;= 1, 1, 0)</f>
        <v>0</v>
      </c>
      <c r="U2" s="298">
        <f>IF(
  COUNTIF('Course Map'!$D$19:$D$55, "*" &amp; U1 &amp; "*") +
  COUNTIF('Credit (Advanced Standing)'!$C$26:$C$41, "*" &amp; U1 &amp; "*") +
  COUNTIF('Course Map'!$C$61, "*" &amp; U1 &amp; "*") &gt;= 1, 1, 0)</f>
        <v>0</v>
      </c>
      <c r="V2" s="298">
        <f>IF(
  COUNTIF('Course Map'!$D$19:$D$55, "*" &amp; V1 &amp; "*") +
  COUNTIF('Credit (Advanced Standing)'!$C$26:$C$41, "*" &amp; V1 &amp; "*") +
  COUNTIF('Course Map'!$C$61, "*" &amp; V1 &amp; "*") &gt;= 1, 1, 0)</f>
        <v>0</v>
      </c>
      <c r="W2" s="311">
        <f>IF(
  COUNTIF('Course Map'!$D$19:$D$55, "*" &amp; W1 &amp; "*") +
  COUNTIF('Credit (Advanced Standing)'!$C$26:$C$41, "*" &amp; W1 &amp; "*") +
  COUNTIF('Course Map'!$C$61, "*" &amp; W1 &amp; "*") &gt;= 1, 1, 0)</f>
        <v>0</v>
      </c>
      <c r="X2" s="298">
        <f>IF(
  COUNTIF('Course Map'!$D$19:$D$55, "*" &amp; X1 &amp; "*") +
  COUNTIF('Credit (Advanced Standing)'!$C$26:$C$41, "*" &amp; X1 &amp; "*") +
  COUNTIF('Course Map'!$C$61, "*" &amp; X1 &amp; "*") &gt;= 1, 1, 0)</f>
        <v>0</v>
      </c>
      <c r="Y2" s="298">
        <f>IF(
  COUNTIF('Course Map'!$D$19:$D$55, "*" &amp; Y1 &amp; "*") +
  COUNTIF('Credit (Advanced Standing)'!$C$26:$C$41, "*" &amp; Y1 &amp; "*") +
  COUNTIF('Course Map'!$C$61, "*" &amp; Y1 &amp; "*") &gt;= 1, 1, 0)</f>
        <v>0</v>
      </c>
      <c r="Z2" s="298">
        <f>IF(
  COUNTIF('Course Map'!$D$19:$D$55, "*" &amp; Z1 &amp; "*") +
  COUNTIF('Credit (Advanced Standing)'!$C$26:$C$41, "*" &amp; Z1 &amp; "*") +
  COUNTIF('Course Map'!$C$61, "*" &amp; Z1 &amp; "*") &gt;= 1, 1, 0)</f>
        <v>0</v>
      </c>
      <c r="AA2" s="298">
        <f>IF(
  COUNTIF('Course Map'!$D$19:$D$55, "*" &amp; AA1 &amp; "*") +
  COUNTIF('Credit (Advanced Standing)'!$C$26:$C$41, "*" &amp; AA1 &amp; "*") +
  COUNTIF('Course Map'!$C$61, "*" &amp; AA1 &amp; "*") &gt;= 1, 1, 0)</f>
        <v>0</v>
      </c>
      <c r="AB2" s="298">
        <f>IF(
  COUNTIF('Course Map'!$D$19:$D$55, "*" &amp; AB1 &amp; "*") +
  COUNTIF('Credit (Advanced Standing)'!$C$26:$C$41, "*" &amp; AB1 &amp; "*") +
  COUNTIF('Course Map'!$C$61, "*" &amp; AB1 &amp; "*") &gt;= 1, 1, 0)</f>
        <v>0</v>
      </c>
      <c r="AC2" s="298">
        <f>IF(
  COUNTIF('Course Map'!$D$19:$D$55, "*" &amp; AC1 &amp; "*") +
  COUNTIF('Credit (Advanced Standing)'!$C$26:$C$41, "*" &amp; AC1 &amp; "*") +
  COUNTIF('Course Map'!$C$61, "*" &amp; AC1 &amp; "*") &gt;= 1, 1, 0)</f>
        <v>0</v>
      </c>
    </row>
    <row r="4" spans="1:29" x14ac:dyDescent="0.25">
      <c r="A4" s="298" t="s">
        <v>644</v>
      </c>
      <c r="B4" s="298" t="s">
        <v>2</v>
      </c>
      <c r="C4" s="298" t="s">
        <v>620</v>
      </c>
      <c r="D4" s="312" t="s">
        <v>619</v>
      </c>
      <c r="E4" s="298" t="s">
        <v>55</v>
      </c>
      <c r="F4" s="298" t="s">
        <v>58</v>
      </c>
      <c r="G4" s="298" t="s">
        <v>59</v>
      </c>
      <c r="H4" s="298" t="s">
        <v>61</v>
      </c>
      <c r="I4" s="308" t="s">
        <v>526</v>
      </c>
      <c r="J4" s="298" t="s">
        <v>52</v>
      </c>
      <c r="K4" s="298" t="s">
        <v>643</v>
      </c>
      <c r="L4" s="298" t="s">
        <v>44</v>
      </c>
      <c r="M4" s="298" t="s">
        <v>47</v>
      </c>
    </row>
    <row r="5" spans="1:29" x14ac:dyDescent="0.25">
      <c r="B5" s="298">
        <f>INDEX('Course Map'!$D:$D, 6)</f>
        <v>0</v>
      </c>
      <c r="C5" s="298" t="str">
        <f>INDEX('Course Map'!$D:$D, 8)</f>
        <v>Select Year here</v>
      </c>
      <c r="D5" s="308" t="str">
        <f>IF(OR(
    AND($C5&lt;=2021, SUM($E5:$K5)&gt;=1),
    AND($C5&lt;=2021, D8="Yes", SUM($L5:$M5)=2),
    AND($C5&gt;=2022, D8="Yes", $J5=1),
    AND($C5&gt;=2022, D8="No", SUM($E5:$I5)&gt;=1)
), "Completed", "Incomplete")</f>
        <v>Incomplete</v>
      </c>
      <c r="E5" s="298">
        <f>IF(
  COUNTIF('Course Map'!$D$19:$D$55, "*" &amp; E4 &amp; "*") +
  COUNTIF('Credit (Advanced Standing)'!$C$26:$C$41, "*" &amp; E4 &amp; "*") +
  COUNTIF('Course Map'!$C$61, "*" &amp; E4 &amp; "*") &gt;= 1, 1, 0)</f>
        <v>0</v>
      </c>
      <c r="F5" s="298">
        <f>IF(
  COUNTIF('Course Map'!$D$19:$D$55, "*" &amp; F4 &amp; "*") +
  COUNTIF('Credit (Advanced Standing)'!$C$26:$C$41, "*" &amp; F4 &amp; "*") +
  COUNTIF('Course Map'!$C$61, "*" &amp; F4 &amp; "*") &gt;= 1, 1, 0)</f>
        <v>0</v>
      </c>
      <c r="G5" s="298">
        <f>IF(
  COUNTIF('Course Map'!$D$19:$D$55, "*" &amp; G4 &amp; "*") +
  COUNTIF('Credit (Advanced Standing)'!$C$26:$C$41, "*" &amp; G4 &amp; "*") +
  COUNTIF('Course Map'!$C$61, "*" &amp; G4 &amp; "*") &gt;= 1, 1, 0)</f>
        <v>0</v>
      </c>
      <c r="H5" s="298">
        <f>IF(
  COUNTIF('Course Map'!$D$19:$D$55, "*" &amp; H4 &amp; "*") +
  COUNTIF('Credit (Advanced Standing)'!$C$26:$C$41, "*" &amp; H4 &amp; "*") +
  COUNTIF('Course Map'!$C$61, "*" &amp; H4 &amp; "*") &gt;= 1, 1, 0)</f>
        <v>0</v>
      </c>
      <c r="I5" s="308">
        <f>IF(
  COUNTIF('Course Map'!$D$19:$D$55, "*" &amp; I4 &amp; "*") +
  COUNTIF('Credit (Advanced Standing)'!$C$26:$C$41, "*" &amp; I4 &amp; "*") +
  COUNTIF('Course Map'!$C$61, "*" &amp; I4 &amp; "*") &gt;= 1, 1, 0)</f>
        <v>0</v>
      </c>
      <c r="J5" s="298">
        <f>IF(
  COUNTIF('Course Map'!$D$19:$D$55, "*" &amp; J4 &amp; "*") +
  COUNTIF('Credit (Advanced Standing)'!$C$26:$C$41, "*" &amp; J4 &amp; "*") +
  COUNTIF('Course Map'!$C$61, "*" &amp; J4 &amp; "*") &gt;= 1, 1, 0)</f>
        <v>0</v>
      </c>
      <c r="K5" s="298">
        <f>IF(
  COUNTIF('Course Map'!$D$19:$D$55, "*" &amp; K4 &amp; "*") +
  COUNTIF('Credit (Advanced Standing)'!$C$26:$C$41, "*" &amp; K4 &amp; "*") +
  COUNTIF('Course Map'!$C$61, "*" &amp; K4 &amp; "*") &gt;= 1, 1, 0)</f>
        <v>0</v>
      </c>
      <c r="L5" s="298">
        <f>IF(
  COUNTIF('Course Map'!$D$19:$D$55, "*" &amp; L4 &amp; "*") +
  COUNTIF('Credit (Advanced Standing)'!$C$26:$C$41, "*" &amp; L4 &amp; "*") +
  COUNTIF('Course Map'!$C$61, "*" &amp; L4 &amp; "*") &gt;= 1, 1, 0)</f>
        <v>0</v>
      </c>
      <c r="M5" s="298">
        <f>IF(
  COUNTIF('Course Map'!$D$19:$D$55, "*" &amp; M4 &amp; "*") +
  COUNTIF('Credit (Advanced Standing)'!$C$26:$C$41, "*" &amp; M4 &amp; "*") +
  COUNTIF('Course Map'!$C$61, "*" &amp; M4 &amp; "*") &gt;= 1, 1, 0)</f>
        <v>0</v>
      </c>
    </row>
    <row r="7" spans="1:29" s="310" customFormat="1" x14ac:dyDescent="0.25">
      <c r="A7" s="310" t="s">
        <v>642</v>
      </c>
      <c r="B7" s="310" t="s">
        <v>2</v>
      </c>
      <c r="C7" s="310" t="s">
        <v>620</v>
      </c>
      <c r="D7" s="310" t="s">
        <v>298</v>
      </c>
      <c r="E7" s="312" t="s">
        <v>297</v>
      </c>
      <c r="F7" s="310" t="s">
        <v>31</v>
      </c>
      <c r="G7" s="312" t="s">
        <v>251</v>
      </c>
      <c r="H7" s="310" t="s">
        <v>37</v>
      </c>
      <c r="I7" s="310" t="s">
        <v>41</v>
      </c>
      <c r="J7" s="310" t="s">
        <v>256</v>
      </c>
      <c r="K7" s="312" t="s">
        <v>257</v>
      </c>
      <c r="L7" s="310" t="s">
        <v>34</v>
      </c>
      <c r="M7" s="310" t="s">
        <v>47</v>
      </c>
      <c r="N7" s="310" t="s">
        <v>255</v>
      </c>
      <c r="O7" s="312" t="s">
        <v>259</v>
      </c>
      <c r="P7" s="310" t="s">
        <v>44</v>
      </c>
      <c r="Q7" s="310" t="s">
        <v>50</v>
      </c>
      <c r="R7" s="310" t="s">
        <v>258</v>
      </c>
      <c r="S7" s="312" t="s">
        <v>260</v>
      </c>
      <c r="T7" s="310" t="s">
        <v>85</v>
      </c>
      <c r="U7" s="310" t="s">
        <v>91</v>
      </c>
      <c r="V7" s="310" t="s">
        <v>65</v>
      </c>
      <c r="W7" s="310" t="s">
        <v>636</v>
      </c>
      <c r="X7" s="310" t="s">
        <v>52</v>
      </c>
    </row>
    <row r="8" spans="1:29" s="310" customFormat="1" x14ac:dyDescent="0.25">
      <c r="B8" s="298">
        <f>INDEX('Course Map'!$D:$D, 6)</f>
        <v>0</v>
      </c>
      <c r="C8" s="298" t="str">
        <f>INDEX('Course Map'!$D:$D, 8)</f>
        <v>Select Year here</v>
      </c>
      <c r="D8" s="310" t="str">
        <f>IF(OR(
    AND($C8&lt;=2018, SUM($F8:$W8)&gt;=8),
    AND($C8&gt;=2019, $C8&lt;=2021, SUM($H8:$U8)&gt;=8),
    AND($C8=2022, SUM($H8:$U8)&gt;=8, X8=1),
    AND($C8&gt;=2023, SUM($I8:$V8, X8)&gt;=9)
), "Yes", "No")</f>
        <v>No</v>
      </c>
      <c r="E8" s="312" t="str">
        <f>IF(AND($C8&gt;=2019, SUM($F8:$K8)&gt;=3, SUM($F8:$O8)&gt;=4), "Yes", "No")</f>
        <v>No</v>
      </c>
      <c r="F8" s="310">
        <f>IF(
  COUNTIF('Course Map'!$D$19:$D$55, "*" &amp; F7 &amp; "*") +
  COUNTIF('Credit (Advanced Standing)'!$C$26:$C$41, "*" &amp; F7 &amp; "*") +
  COUNTIF('Course Map'!$C$61, "*" &amp; F7 &amp; "*") &gt;= 1, 1, 0)</f>
        <v>0</v>
      </c>
      <c r="G8" s="312">
        <f>IF(
  COUNTIF('Course Map'!$D$19:$D$55, "*" &amp; G7 &amp; "*") +
  COUNTIF('Credit (Advanced Standing)'!$C$26:$C$41, "*" &amp; G7 &amp; "*") +
  COUNTIF('Course Map'!$C$61, "*" &amp; G7 &amp; "*") &gt;= 1, 1, 0)</f>
        <v>0</v>
      </c>
      <c r="H8" s="310">
        <f>IF(
  COUNTIF('Course Map'!$D$19:$D$55, "*" &amp; H7 &amp; "*") +
  COUNTIF('Credit (Advanced Standing)'!$C$26:$C$41, "*" &amp; H7 &amp; "*") +
  COUNTIF('Course Map'!$C$61, "*" &amp; H7 &amp; "*") &gt;= 1, 1, 0)</f>
        <v>0</v>
      </c>
      <c r="I8" s="310">
        <f>IF(
  COUNTIF('Course Map'!$D$19:$D$55, "*" &amp; I7 &amp; "*") +
  COUNTIF('Credit (Advanced Standing)'!$C$26:$C$41, "*" &amp; I7 &amp; "*") +
  COUNTIF('Course Map'!$C$61, "*" &amp; I7 &amp; "*") &gt;= 1, 1, 0)</f>
        <v>0</v>
      </c>
      <c r="J8" s="310">
        <f>IF(
  COUNTIF('Course Map'!$D$19:$D$55, "*" &amp; J7 &amp; "*") +
  COUNTIF('Credit (Advanced Standing)'!$C$26:$C$41, "*" &amp; J7 &amp; "*") +
  COUNTIF('Course Map'!$C$61, "*" &amp; J7 &amp; "*") &gt;= 1, 1, 0)</f>
        <v>0</v>
      </c>
      <c r="K8" s="312">
        <f>IF(
  COUNTIF('Course Map'!$D$19:$D$55, "*" &amp; K7 &amp; "*") +
  COUNTIF('Credit (Advanced Standing)'!$C$26:$C$41, "*" &amp; K7 &amp; "*") +
  COUNTIF('Course Map'!$C$61, "*" &amp; K7 &amp; "*") &gt;= 1, 1, 0)</f>
        <v>0</v>
      </c>
      <c r="L8" s="310">
        <f>IF(
  COUNTIF('Course Map'!$D$19:$D$55, "*" &amp; L7 &amp; "*") +
  COUNTIF('Credit (Advanced Standing)'!$C$26:$C$41, "*" &amp; L7 &amp; "*") +
  COUNTIF('Course Map'!$C$61, "*" &amp; L7 &amp; "*") &gt;= 1, 1, 0)</f>
        <v>0</v>
      </c>
      <c r="M8" s="310">
        <f>IF(
  COUNTIF('Course Map'!$D$19:$D$55, "*" &amp; M7 &amp; "*") +
  COUNTIF('Credit (Advanced Standing)'!$C$26:$C$41, "*" &amp; M7 &amp; "*") +
  COUNTIF('Course Map'!$C$61, "*" &amp; M7 &amp; "*") &gt;= 1, 1, 0)</f>
        <v>0</v>
      </c>
      <c r="N8" s="310">
        <f>IF(
  COUNTIF('Course Map'!$D$19:$D$55, "*" &amp; N7 &amp; "*") +
  COUNTIF('Credit (Advanced Standing)'!$C$26:$C$41, "*" &amp; N7 &amp; "*") +
  COUNTIF('Course Map'!$C$61, "*" &amp; N7 &amp; "*") &gt;= 1, 1, 0)</f>
        <v>0</v>
      </c>
      <c r="O8" s="312">
        <f>IF(
  COUNTIF('Course Map'!$D$19:$D$55, "*" &amp; O7 &amp; "*") +
  COUNTIF('Credit (Advanced Standing)'!$C$26:$C$41, "*" &amp; O7 &amp; "*") +
  COUNTIF('Course Map'!$C$61, "*" &amp; O7 &amp; "*") &gt;= 1, 1, 0)</f>
        <v>0</v>
      </c>
      <c r="P8" s="310">
        <f>IF(
  COUNTIF('Course Map'!$D$19:$D$55, "*" &amp; P7 &amp; "*") +
  COUNTIF('Credit (Advanced Standing)'!$C$26:$C$41, "*" &amp; P7 &amp; "*") +
  COUNTIF('Course Map'!$C$61, "*" &amp; P7 &amp; "*") &gt;= 1, 1, 0)</f>
        <v>0</v>
      </c>
      <c r="Q8" s="310">
        <f>IF(
  COUNTIF('Course Map'!$D$19:$D$55, "*" &amp; Q7 &amp; "*") +
  COUNTIF('Credit (Advanced Standing)'!$C$26:$C$41, "*" &amp; Q7 &amp; "*") +
  COUNTIF('Course Map'!$C$61, "*" &amp; Q7 &amp; "*") &gt;= 1, 1, 0)</f>
        <v>0</v>
      </c>
      <c r="R8" s="310">
        <f>IF(
  COUNTIF('Course Map'!$D$19:$D$55, "*" &amp; R7 &amp; "*") +
  COUNTIF('Credit (Advanced Standing)'!$C$26:$C$41, "*" &amp; R7 &amp; "*") +
  COUNTIF('Course Map'!$C$61, "*" &amp; R7 &amp; "*") &gt;= 1, 1, 0)</f>
        <v>0</v>
      </c>
      <c r="S8" s="312">
        <f>IF(
  COUNTIF('Course Map'!$D$19:$D$55, "*" &amp; S7 &amp; "*") +
  COUNTIF('Credit (Advanced Standing)'!$C$26:$C$41, "*" &amp; S7 &amp; "*") +
  COUNTIF('Course Map'!$C$61, "*" &amp; S7 &amp; "*") &gt;= 1, 1, 0)</f>
        <v>0</v>
      </c>
      <c r="T8" s="310">
        <f>IF(
  COUNTIF('Course Map'!$D$19:$D$55, "*" &amp; T7 &amp; "*") +
  COUNTIF('Credit (Advanced Standing)'!$C$26:$C$41, "*" &amp; T7 &amp; "*") +
  COUNTIF('Course Map'!$C$61, "*" &amp; T7 &amp; "*") &gt;= 1, 1, 0)</f>
        <v>0</v>
      </c>
      <c r="U8" s="310">
        <f>IF(
  COUNTIF('Course Map'!$D$19:$D$55, "*" &amp; U7 &amp; "*") +
  COUNTIF('Credit (Advanced Standing)'!$C$26:$C$41, "*" &amp; U7 &amp; "*") +
  COUNTIF('Course Map'!$C$61, "*" &amp; U7 &amp; "*") &gt;= 1, 1, 0)</f>
        <v>0</v>
      </c>
      <c r="V8" s="310">
        <f>IF(
  COUNTIF('Course Map'!$D$19:$D$55, "*" &amp; V7 &amp; "*") +
  COUNTIF('Credit (Advanced Standing)'!$C$26:$C$41, "*" &amp; V7 &amp; "*") +
  COUNTIF('Course Map'!$C$61, "*" &amp; V7 &amp; "*") &gt;= 1, 1, 0)</f>
        <v>0</v>
      </c>
      <c r="W8" s="310">
        <f>IF(
  COUNTIF('Course Map'!$D$19:$D$55, "*" &amp; W7 &amp; "*") +
  COUNTIF('Credit (Advanced Standing)'!$C$26:$C$41, "*" &amp; W7 &amp; "*") +
  COUNTIF('Course Map'!$C$61, "*" &amp; W7 &amp; "*") &gt;= 1, 1, 0)</f>
        <v>0</v>
      </c>
      <c r="X8" s="310">
        <f>IF(
  COUNTIF('Course Map'!$D$19:$D$55, "*" &amp; X7 &amp; "*") +
  COUNTIF('Credit (Advanced Standing)'!$C$26:$C$41, "*" &amp; X7 &amp; "*") +
  COUNTIF('Course Map'!$C$61, "*" &amp; X7 &amp; "*") &gt;= 1, 1, 0)</f>
        <v>0</v>
      </c>
    </row>
    <row r="10" spans="1:29" x14ac:dyDescent="0.25">
      <c r="A10" s="298" t="s">
        <v>641</v>
      </c>
      <c r="B10" s="298" t="s">
        <v>2</v>
      </c>
      <c r="C10" s="298" t="s">
        <v>620</v>
      </c>
      <c r="D10" s="298" t="s">
        <v>298</v>
      </c>
      <c r="E10" s="298" t="s">
        <v>297</v>
      </c>
      <c r="F10" s="311" t="s">
        <v>67</v>
      </c>
      <c r="G10" s="298" t="s">
        <v>99</v>
      </c>
      <c r="H10" s="298" t="s">
        <v>101</v>
      </c>
      <c r="I10" s="298" t="s">
        <v>103</v>
      </c>
      <c r="J10" s="298" t="s">
        <v>588</v>
      </c>
      <c r="K10" s="298" t="s">
        <v>114</v>
      </c>
      <c r="L10" s="298" t="s">
        <v>110</v>
      </c>
      <c r="M10" s="298" t="s">
        <v>123</v>
      </c>
      <c r="N10" s="298" t="s">
        <v>285</v>
      </c>
    </row>
    <row r="11" spans="1:29" x14ac:dyDescent="0.25">
      <c r="B11" s="298">
        <f>INDEX('Course Map'!$D:$D, 6)</f>
        <v>0</v>
      </c>
      <c r="C11" s="298" t="str">
        <f>INDEX('Course Map'!$D:$D, 8)</f>
        <v>Select Year here</v>
      </c>
      <c r="D11" s="298" t="str">
        <f>IF(
    AND($C11&gt;=2026, SUM($F11:$L11)=7, SUM($M11, $N11)&gt;=1), "Yes", "No")</f>
        <v>No</v>
      </c>
      <c r="E11" s="298" t="str">
        <f>IF(
    AND($C11=2026, SUM($F11:$I11, -$H11)=3, SUM($J11:$L11)&gt;=1), "Yes", "No")</f>
        <v>No</v>
      </c>
      <c r="F11" s="311">
        <f>IF(
  COUNTIF('Course Map'!$D$19:$D$55, "*" &amp; F10 &amp; "*") +
  COUNTIF('Credit (Advanced Standing)'!$C$26:$C$41, "*" &amp; F10 &amp; "*") +
  COUNTIF('Course Map'!$C$61, "*" &amp; F10 &amp; "*") &gt;= 1, 1, 0)</f>
        <v>0</v>
      </c>
      <c r="G11" s="298">
        <f>IF(
  COUNTIF('Course Map'!$D$19:$D$55, "*" &amp; G10 &amp; "*") +
  COUNTIF('Credit (Advanced Standing)'!$C$26:$C$41, "*" &amp; G10 &amp; "*") +
  COUNTIF('Course Map'!$C$61, "*" &amp; G10 &amp; "*") &gt;= 1, 1, 0)</f>
        <v>0</v>
      </c>
      <c r="H11" s="298">
        <f>IF(
  COUNTIF('Course Map'!$D$19:$D$55, "*" &amp; H10 &amp; "*") +
  COUNTIF('Credit (Advanced Standing)'!$C$26:$C$41, "*" &amp; H10 &amp; "*") +
  COUNTIF('Course Map'!$C$61, "*" &amp; H10 &amp; "*") &gt;= 1, 1, 0)</f>
        <v>0</v>
      </c>
      <c r="I11" s="298">
        <f>IF(
  COUNTIF('Course Map'!$D$19:$D$55, "*" &amp; I10 &amp; "*") +
  COUNTIF('Credit (Advanced Standing)'!$C$26:$C$41, "*" &amp; I10 &amp; "*") +
  COUNTIF('Course Map'!$C$61, "*" &amp; I10 &amp; "*") &gt;= 1, 1, 0)</f>
        <v>0</v>
      </c>
      <c r="J11" s="298">
        <f>IF(
  COUNTIF('Course Map'!$D$19:$D$55, "*" &amp; J10 &amp; "*") +
  COUNTIF('Credit (Advanced Standing)'!$C$26:$C$41, "*" &amp; J10 &amp; "*") +
  COUNTIF('Course Map'!$C$61, "*" &amp; J10 &amp; "*") &gt;= 1, 1, 0)</f>
        <v>0</v>
      </c>
      <c r="K11" s="298">
        <f>IF(
  COUNTIF('Course Map'!$D$19:$D$55, "*" &amp; K10 &amp; "*") +
  COUNTIF('Credit (Advanced Standing)'!$C$26:$C$41, "*" &amp; K10 &amp; "*") +
  COUNTIF('Course Map'!$C$61, "*" &amp; K10 &amp; "*") &gt;= 1, 1, 0)</f>
        <v>0</v>
      </c>
      <c r="L11" s="298">
        <f>IF(
  COUNTIF('Course Map'!$D$19:$D$55, "*" &amp; L10 &amp; "*") +
  COUNTIF('Credit (Advanced Standing)'!$C$26:$C$41, "*" &amp; L10 &amp; "*") +
  COUNTIF('Course Map'!$C$61, "*" &amp; L10 &amp; "*") &gt;= 1, 1, 0)</f>
        <v>0</v>
      </c>
      <c r="M11" s="298">
        <f>IF(
  COUNTIF('Course Map'!$D$19:$D$55, "*" &amp; M10 &amp; "*") +
  COUNTIF('Credit (Advanced Standing)'!$C$26:$C$41, "*" &amp; M10 &amp; "*") +
  COUNTIF('Course Map'!$C$61, "*" &amp; M10 &amp; "*") &gt;= 1, 1, 0)</f>
        <v>0</v>
      </c>
      <c r="N11" s="298">
        <f>IF(
  COUNTIF('Course Map'!$D$19:$D$55, "*" &amp; N10 &amp; "*") +
  COUNTIF('Credit (Advanced Standing)'!$C$26:$C$41, "*" &amp; N10 &amp; "*") +
  COUNTIF('Course Map'!$C$61, "*" &amp; N10 &amp; "*") &gt;= 1, 1, 0)</f>
        <v>0</v>
      </c>
    </row>
    <row r="13" spans="1:29" x14ac:dyDescent="0.25">
      <c r="A13" s="310" t="s">
        <v>640</v>
      </c>
      <c r="B13" s="298" t="s">
        <v>2</v>
      </c>
      <c r="C13" s="298" t="s">
        <v>620</v>
      </c>
      <c r="D13" s="298" t="s">
        <v>298</v>
      </c>
      <c r="E13" s="308" t="s">
        <v>297</v>
      </c>
      <c r="F13" s="298" t="s">
        <v>67</v>
      </c>
      <c r="G13" s="298" t="s">
        <v>99</v>
      </c>
      <c r="H13" s="298" t="s">
        <v>101</v>
      </c>
      <c r="I13" s="298" t="s">
        <v>103</v>
      </c>
      <c r="J13" s="298" t="s">
        <v>130</v>
      </c>
      <c r="K13" s="298" t="s">
        <v>148</v>
      </c>
      <c r="L13" s="298" t="s">
        <v>263</v>
      </c>
      <c r="M13" s="298" t="s">
        <v>588</v>
      </c>
      <c r="N13" s="298" t="s">
        <v>105</v>
      </c>
      <c r="O13" s="298" t="s">
        <v>107</v>
      </c>
      <c r="P13" s="298" t="s">
        <v>114</v>
      </c>
      <c r="Q13" s="298" t="s">
        <v>110</v>
      </c>
      <c r="R13" s="298" t="s">
        <v>112</v>
      </c>
      <c r="S13" s="298" t="s">
        <v>359</v>
      </c>
      <c r="T13" s="298" t="s">
        <v>116</v>
      </c>
      <c r="U13" s="298" t="s">
        <v>125</v>
      </c>
      <c r="V13" s="298" t="s">
        <v>123</v>
      </c>
      <c r="W13" s="298" t="s">
        <v>118</v>
      </c>
      <c r="X13" s="298" t="s">
        <v>120</v>
      </c>
      <c r="Y13" s="298" t="s">
        <v>639</v>
      </c>
      <c r="Z13" s="298" t="s">
        <v>285</v>
      </c>
      <c r="AA13" s="298" t="s">
        <v>366</v>
      </c>
    </row>
    <row r="14" spans="1:29" x14ac:dyDescent="0.25">
      <c r="B14" s="298">
        <f>INDEX('Course Map'!$D:$D, 6)</f>
        <v>0</v>
      </c>
      <c r="C14" s="298" t="str">
        <f>INDEX('Course Map'!$D:$D, 8)</f>
        <v>Select Year here</v>
      </c>
      <c r="D14" s="298" t="str">
        <f>IF(OR(
    AND($C14&lt;=2018, OR(
      AND(SUM($G14:$I14, $K14:$L14)=4, SUM($M14:$R14)&gt;=3, SUM($M14:$U14, $W14, $Y14)&gt;=4),
      AND(SUM($G14:$J14)=4, SUM($M14:$Q14)&gt;=3, SUM($G14:$Q14, $T14:$V14)&gt;=8),
      AND(SUM($G14:$J14)=4, SUM($M14:$S14, -$R14)&gt;=3, SUM($G14:$V14, -$R14, -$T14)&gt;=8))),
    AND($C14&gt;=2019, $C14&lt;=2022, OR(
      AND(SUM($G14:$L14, -$J14)=4, SUM($M14:$R14)&gt;=3, SUM($M14:$R14, $T14:$U14, $W14:$X14)&gt;=4),
      AND(SUM($F14:$J14)=5, SUM($M14:$R14)&gt;=3),
      AND(SUM($F14:$J14)=5, SUM($M14:$S14, -$R14)&gt;=3))),
    AND($C14=2021, SUM($G14:$K14)=5, SUM($M14:$R14)&gt;=2, SUM($M14:$R14, $T14:$U14, $W14:$Y14)&gt;=3),
    AND($C14=2023, SUM($F14:$I14, $P14)=5, SUM($M14:$Q14, -$P14)&gt;=2, SUM($M14:$O14, $Q14, $T14:$V14, $Z14, $J14:$L14)&gt;=3),
    AND($C14=2023, SUM($F14:$I14, $P14)=5, SUM($M14:$O14, $Q14, $S14)&gt;=2, SUM($M14:$O14, $Q14, $S14:$V14, $Z14, $J14:$L14)&gt;=3),
    AND($C14=2024, SUM($F14:$I14, $P14)=5, SUM($M14:$O14, $Q14, $S14)&gt;=2, SUM($M14:$O14, $Q14, $S14:$V14, $Z14:$AA14, $K14:$L14)&gt;=3),
    AND($C14=2025, SUM($F14:$I14, $M14:$Q14, -$O14)=7, SUM($V14, $Z14)&gt;=1)
), "Yes", "No")</f>
        <v>No</v>
      </c>
      <c r="E14" s="308" t="str">
        <f>IF(OR(
    AND($C14&gt;=2019, $C14&lt;=2022, SUM($G14:$I14)=3, SUM($M14:$R14, -$O14)&gt;=1),
    AND($C14&gt;=2023, $C14&lt;=2024, SUM($F14:$I14, -$H14, $P14)=4),
    AND($C14=2025, SUM($F14:$I14, -$H14)=3, SUM($M14:$Q14, -$O14)&gt;=1)
), "Yes", "No")</f>
        <v>No</v>
      </c>
      <c r="F14" s="298">
        <f>IF(
  COUNTIF('Course Map'!$D$19:$D$55, "*" &amp; F13 &amp; "*") +
  COUNTIF('Credit (Advanced Standing)'!$C$26:$C$41, "*" &amp; F13 &amp; "*") +
  COUNTIF('Course Map'!$C$61, "*" &amp; F13 &amp; "*") &gt;= 1, 1, 0)</f>
        <v>0</v>
      </c>
      <c r="G14" s="298">
        <f>IF(
  COUNTIF('Course Map'!$D$19:$D$55, "*" &amp; G13 &amp; "*") +
  COUNTIF('Credit (Advanced Standing)'!$C$26:$C$41, "*" &amp; G13 &amp; "*") +
  COUNTIF('Course Map'!$C$61, "*" &amp; G13 &amp; "*") &gt;= 1, 1, 0)</f>
        <v>0</v>
      </c>
      <c r="H14" s="298">
        <f>IF(
  COUNTIF('Course Map'!$D$19:$D$55, "*" &amp; H13 &amp; "*") +
  COUNTIF('Credit (Advanced Standing)'!$C$26:$C$41, "*" &amp; H13 &amp; "*") +
  COUNTIF('Course Map'!$C$61, "*" &amp; H13 &amp; "*") &gt;= 1, 1, 0)</f>
        <v>0</v>
      </c>
      <c r="I14" s="298">
        <f>IF(
  COUNTIF('Course Map'!$D$19:$D$55, "*" &amp; I13 &amp; "*") +
  COUNTIF('Credit (Advanced Standing)'!$C$26:$C$41, "*" &amp; I13 &amp; "*") +
  COUNTIF('Course Map'!$C$61, "*" &amp; I13 &amp; "*") &gt;= 1, 1, 0)</f>
        <v>0</v>
      </c>
      <c r="J14" s="298">
        <f>IF(
  COUNTIF('Course Map'!$D$19:$D$55, "*" &amp; J13 &amp; "*") +
  COUNTIF('Credit (Advanced Standing)'!$C$26:$C$41, "*" &amp; J13 &amp; "*") +
  COUNTIF('Course Map'!$C$61, "*" &amp; J13 &amp; "*") &gt;= 1, 1, 0)</f>
        <v>0</v>
      </c>
      <c r="K14" s="298">
        <f>IF(
  COUNTIF('Course Map'!$D$19:$D$55, "*" &amp; K13 &amp; "*") +
  COUNTIF('Credit (Advanced Standing)'!$C$26:$C$41, "*" &amp; K13 &amp; "*") +
  COUNTIF('Course Map'!$C$61, "*" &amp; K13 &amp; "*") &gt;= 1, 1, 0)</f>
        <v>0</v>
      </c>
      <c r="L14" s="298">
        <f>IF(
  COUNTIF('Course Map'!$D$19:$D$55, "*" &amp; L13 &amp; "*") +
  COUNTIF('Credit (Advanced Standing)'!$C$26:$C$41, "*" &amp; L13 &amp; "*") +
  COUNTIF('Course Map'!$C$61, "*" &amp; L13 &amp; "*") &gt;= 1, 1, 0)</f>
        <v>0</v>
      </c>
      <c r="M14" s="298">
        <f>IF(
  COUNTIF('Course Map'!$D$19:$D$55, "*" &amp; M13 &amp; "*") +
  COUNTIF('Credit (Advanced Standing)'!$C$26:$C$41, "*" &amp; M13 &amp; "*") +
  COUNTIF('Course Map'!$C$61, "*" &amp; M13 &amp; "*") &gt;= 1, 1, 0)</f>
        <v>0</v>
      </c>
      <c r="N14" s="298">
        <f>IF(
  COUNTIF('Course Map'!$D$19:$D$55, "*" &amp; N13 &amp; "*") +
  COUNTIF('Credit (Advanced Standing)'!$C$26:$C$41, "*" &amp; N13 &amp; "*") +
  COUNTIF('Course Map'!$C$61, "*" &amp; N13 &amp; "*") &gt;= 1, 1, 0)</f>
        <v>0</v>
      </c>
      <c r="O14" s="298">
        <f>IF(
  COUNTIF('Course Map'!$D$19:$D$55, "*" &amp; O13 &amp; "*") +
  COUNTIF('Credit (Advanced Standing)'!$C$26:$C$41, "*" &amp; O13 &amp; "*") +
  COUNTIF('Course Map'!$C$61, "*" &amp; O13 &amp; "*") &gt;= 1, 1, 0)</f>
        <v>0</v>
      </c>
      <c r="P14" s="298">
        <f>IF(
  COUNTIF('Course Map'!$D$19:$D$55, "*" &amp; P13 &amp; "*") +
  COUNTIF('Credit (Advanced Standing)'!$C$26:$C$41, "*" &amp; P13 &amp; "*") +
  COUNTIF('Course Map'!$C$61, "*" &amp; P13 &amp; "*") &gt;= 1, 1, 0)</f>
        <v>0</v>
      </c>
      <c r="Q14" s="298">
        <f>IF(
  COUNTIF('Course Map'!$D$19:$D$55, "*" &amp; Q13 &amp; "*") +
  COUNTIF('Credit (Advanced Standing)'!$C$26:$C$41, "*" &amp; Q13 &amp; "*") +
  COUNTIF('Course Map'!$C$61, "*" &amp; Q13 &amp; "*") &gt;= 1, 1, 0)</f>
        <v>0</v>
      </c>
      <c r="R14" s="298">
        <f>IF(
  COUNTIF('Course Map'!$D$19:$D$55, "*" &amp; R13 &amp; "*") +
  COUNTIF('Credit (Advanced Standing)'!$C$26:$C$41, "*" &amp; R13 &amp; "*") +
  COUNTIF('Course Map'!$C$61, "*" &amp; R13 &amp; "*") &gt;= 1, 1, 0)</f>
        <v>0</v>
      </c>
      <c r="S14" s="298">
        <f>IF(
  COUNTIF('Course Map'!$D$19:$D$55, "*" &amp; S13 &amp; "*") +
  COUNTIF('Credit (Advanced Standing)'!$C$26:$C$41, "*" &amp; S13 &amp; "*") +
  COUNTIF('Course Map'!$C$61, "*" &amp; S13 &amp; "*") &gt;= 1, 1, 0)</f>
        <v>0</v>
      </c>
      <c r="T14" s="298">
        <f>IF(
  COUNTIF('Course Map'!$D$19:$D$55, "*" &amp; T13 &amp; "*") +
  COUNTIF('Credit (Advanced Standing)'!$C$26:$C$41, "*" &amp; T13 &amp; "*") +
  COUNTIF('Course Map'!$C$61, "*" &amp; T13 &amp; "*") &gt;= 1, 1, 0)</f>
        <v>0</v>
      </c>
      <c r="U14" s="298">
        <f>IF(
  COUNTIF('Course Map'!$D$19:$D$55, "*" &amp; U13 &amp; "*") +
  COUNTIF('Credit (Advanced Standing)'!$C$26:$C$41, "*" &amp; U13 &amp; "*") +
  COUNTIF('Course Map'!$C$61, "*" &amp; U13 &amp; "*") &gt;= 1, 1, 0)</f>
        <v>0</v>
      </c>
      <c r="V14" s="298">
        <f>IF(
  COUNTIF('Course Map'!$D$19:$D$55, "*" &amp; V13 &amp; "*") +
  COUNTIF('Credit (Advanced Standing)'!$C$26:$C$41, "*" &amp; V13 &amp; "*") +
  COUNTIF('Course Map'!$C$61, "*" &amp; V13 &amp; "*") &gt;= 1, 1, 0)</f>
        <v>0</v>
      </c>
      <c r="W14" s="298">
        <f>IF(
  COUNTIF('Course Map'!$D$19:$D$55, "*" &amp; W13 &amp; "*") +
  COUNTIF('Credit (Advanced Standing)'!$C$26:$C$41, "*" &amp; W13 &amp; "*") +
  COUNTIF('Course Map'!$C$61, "*" &amp; W13 &amp; "*") &gt;= 1, 1, 0)</f>
        <v>0</v>
      </c>
      <c r="X14" s="298">
        <f>IF(
  COUNTIF('Course Map'!$D$19:$D$55, "*" &amp; X13 &amp; "*") +
  COUNTIF('Credit (Advanced Standing)'!$C$26:$C$41, "*" &amp; X13 &amp; "*") +
  COUNTIF('Course Map'!$C$61, "*" &amp; X13 &amp; "*") &gt;= 1, 1, 0)</f>
        <v>0</v>
      </c>
      <c r="Y14" s="298">
        <f>IF(
  COUNTIF('Course Map'!$D$19:$D$55, "*" &amp; Y13 &amp; "*") +
  COUNTIF('Credit (Advanced Standing)'!$C$26:$C$41, "*" &amp; Y13 &amp; "*") +
  COUNTIF('Course Map'!$C$61, "*" &amp; Y13 &amp; "*") &gt;= 1, 1, 0)</f>
        <v>0</v>
      </c>
      <c r="Z14" s="298">
        <f>IF(
  COUNTIF('Course Map'!$D$19:$D$55, "*" &amp; Z13 &amp; "*") +
  COUNTIF('Credit (Advanced Standing)'!$C$26:$C$41, "*" &amp; Z13 &amp; "*") +
  COUNTIF('Course Map'!$C$61, "*" &amp; Z13 &amp; "*") &gt;= 1, 1, 0)</f>
        <v>0</v>
      </c>
      <c r="AA14" s="298">
        <f>IF(
  COUNTIF('Course Map'!$D$19:$D$55, "*" &amp; AA13 &amp; "*") +
  COUNTIF('Credit (Advanced Standing)'!$C$26:$C$41, "*" &amp; AA13 &amp; "*") +
  COUNTIF('Course Map'!$C$61, "*" &amp; AA13 &amp; "*") &gt;= 1, 1, 0)</f>
        <v>0</v>
      </c>
    </row>
    <row r="16" spans="1:29" x14ac:dyDescent="0.25">
      <c r="A16" s="298" t="s">
        <v>638</v>
      </c>
      <c r="B16" s="298" t="s">
        <v>2</v>
      </c>
      <c r="C16" s="298" t="s">
        <v>620</v>
      </c>
      <c r="D16" s="298" t="s">
        <v>298</v>
      </c>
      <c r="E16" s="308" t="s">
        <v>297</v>
      </c>
      <c r="F16" s="298" t="s">
        <v>64</v>
      </c>
      <c r="G16" s="298" t="s">
        <v>65</v>
      </c>
      <c r="H16" s="298" t="s">
        <v>70</v>
      </c>
      <c r="I16" s="298" t="s">
        <v>72</v>
      </c>
      <c r="J16" s="298" t="s">
        <v>77</v>
      </c>
      <c r="K16" s="308" t="s">
        <v>82</v>
      </c>
      <c r="L16" s="298" t="s">
        <v>75</v>
      </c>
      <c r="M16" s="298" t="s">
        <v>141</v>
      </c>
      <c r="N16" s="298" t="s">
        <v>78</v>
      </c>
      <c r="O16" s="298" t="s">
        <v>637</v>
      </c>
      <c r="P16" s="298" t="s">
        <v>80</v>
      </c>
      <c r="Q16" s="298" t="s">
        <v>636</v>
      </c>
      <c r="R16" s="298" t="s">
        <v>277</v>
      </c>
      <c r="S16" s="298" t="s">
        <v>68</v>
      </c>
      <c r="T16" s="298" t="s">
        <v>591</v>
      </c>
      <c r="U16" s="298" t="s">
        <v>592</v>
      </c>
      <c r="V16" s="298" t="s">
        <v>263</v>
      </c>
      <c r="W16" s="298" t="s">
        <v>148</v>
      </c>
      <c r="X16" s="298" t="s">
        <v>130</v>
      </c>
    </row>
    <row r="17" spans="1:24" x14ac:dyDescent="0.25">
      <c r="B17" s="298">
        <f>INDEX('Course Map'!$D:$D, 6)</f>
        <v>0</v>
      </c>
      <c r="C17" s="298" t="str">
        <f>INDEX('Course Map'!$D:$D, 8)</f>
        <v>Select Year here</v>
      </c>
      <c r="D17" s="298" t="str">
        <f>IF(OR(
    AND($C17&lt;=2018, SUM($F17:$K17)=6, SUM($L17:$Q17, $U17)&gt;=1, SUM($L17:$W17, -$R17)&gt;=2),
    AND($C17&gt;=2019, $C17&lt;=2022, OR(
      AND(SUM($F17:$K17)=6, SUM($L17:$O17, $U17)&gt;=1, SUM($L17:$O17, $S17:$W17)&gt;=2),
      AND(SUM($F17:$K17)=6, SUM($L17:$P17, -$O17, $U17)&gt;=1, SUM($L17:$N17, $P17, $S17:$W17)&gt;=2),
      AND(SUM($F17:$K17)=6, SUM($L17:$P17, -$O17, $U17)&gt;=1, SUM($L17:$N17, $P17, $R17:$W17)&gt;=2))),
    AND($C17=2021, SUM($F17:$K17)=6, SUM($L17:$P17, $U17)&gt;=1, SUM($L17:$P17, $S17:$X17)&gt;=2),
    AND($C17=2023, SUM($F17:$K17)=6, SUM($L17:$P17, -$O17, $U17)&gt;=1, SUM($L17:$P17, -$O17, $R17:$W17)&gt;=2),
    AND($C17&gt;=2019, SUM($F17:$K17)=6, SUM($M17:$N17, $P17, $S17:$U17)&gt;=2)
), "Yes", "No")</f>
        <v>No</v>
      </c>
      <c r="E17" s="308" t="str">
        <f>IF(AND($C17&gt;=2019, SUM($F17:$J17, -$I17)=4), "Yes", "No")</f>
        <v>No</v>
      </c>
      <c r="F17" s="298">
        <f>IF(
  COUNTIF('Course Map'!$D$19:$D$55, "*" &amp; F16 &amp; "*") +
  COUNTIF('Credit (Advanced Standing)'!$C$26:$C$41, "*" &amp; F16 &amp; "*") +
  COUNTIF('Course Map'!$C$61, "*" &amp; F16 &amp; "*") &gt;= 1, 1, 0)</f>
        <v>0</v>
      </c>
      <c r="G17" s="298">
        <f>IF(
  COUNTIF('Course Map'!$D$19:$D$55, "*" &amp; G16 &amp; "*") +
  COUNTIF('Credit (Advanced Standing)'!$C$26:$C$41, "*" &amp; G16 &amp; "*") +
  COUNTIF('Course Map'!$C$61, "*" &amp; G16 &amp; "*") &gt;= 1, 1, 0)</f>
        <v>0</v>
      </c>
      <c r="H17" s="298">
        <f>IF(
  COUNTIF('Course Map'!$D$19:$D$55, "*" &amp; H16 &amp; "*") +
  COUNTIF('Credit (Advanced Standing)'!$C$26:$C$41, "*" &amp; H16 &amp; "*") +
  COUNTIF('Course Map'!$C$61, "*" &amp; H16 &amp; "*") &gt;= 1, 1, 0)</f>
        <v>0</v>
      </c>
      <c r="I17" s="298">
        <f>IF(
  COUNTIF('Course Map'!$D$19:$D$55, "*" &amp; I16 &amp; "*") +
  COUNTIF('Credit (Advanced Standing)'!$C$26:$C$41, "*" &amp; I16 &amp; "*") +
  COUNTIF('Course Map'!$C$61, "*" &amp; I16 &amp; "*") &gt;= 1, 1, 0)</f>
        <v>0</v>
      </c>
      <c r="J17" s="298">
        <f>IF(
  COUNTIF('Course Map'!$D$19:$D$55, "*" &amp; J16 &amp; "*") +
  COUNTIF('Credit (Advanced Standing)'!$C$26:$C$41, "*" &amp; J16 &amp; "*") +
  COUNTIF('Course Map'!$C$61, "*" &amp; J16 &amp; "*") &gt;= 1, 1, 0)</f>
        <v>0</v>
      </c>
      <c r="K17" s="308">
        <f>IF(
  COUNTIF('Course Map'!$D$19:$D$55, "*" &amp; K16 &amp; "*") +
  COUNTIF('Credit (Advanced Standing)'!$C$26:$C$41, "*" &amp; K16 &amp; "*") +
  COUNTIF('Course Map'!$C$61, "*" &amp; K16 &amp; "*") &gt;= 1, 1, 0)</f>
        <v>0</v>
      </c>
      <c r="L17" s="298">
        <f>IF(
  COUNTIF('Course Map'!$D$19:$D$55, "*" &amp; L16 &amp; "*") +
  COUNTIF('Credit (Advanced Standing)'!$C$26:$C$41, "*" &amp; L16 &amp; "*") +
  COUNTIF('Course Map'!$C$61, "*" &amp; L16 &amp; "*") &gt;= 1, 1, 0)</f>
        <v>0</v>
      </c>
      <c r="M17" s="298">
        <f>IF(
  COUNTIF('Course Map'!$D$19:$D$55, "*" &amp; M16 &amp; "*") +
  COUNTIF('Credit (Advanced Standing)'!$C$26:$C$41, "*" &amp; M16 &amp; "*") +
  COUNTIF('Course Map'!$C$61, "*" &amp; M16 &amp; "*") &gt;= 1, 1, 0)</f>
        <v>0</v>
      </c>
      <c r="N17" s="298">
        <f>IF(
  COUNTIF('Course Map'!$D$19:$D$55, "*" &amp; N16 &amp; "*") +
  COUNTIF('Credit (Advanced Standing)'!$C$26:$C$41, "*" &amp; N16 &amp; "*") +
  COUNTIF('Course Map'!$C$61, "*" &amp; N16 &amp; "*") &gt;= 1, 1, 0)</f>
        <v>0</v>
      </c>
      <c r="O17" s="298">
        <f>IF(
  COUNTIF('Course Map'!$D$19:$D$55, "*" &amp; O16 &amp; "*") +
  COUNTIF('Credit (Advanced Standing)'!$C$26:$C$41, "*" &amp; O16 &amp; "*") +
  COUNTIF('Course Map'!$C$61, "*" &amp; O16 &amp; "*") &gt;= 1, 1, 0)</f>
        <v>0</v>
      </c>
      <c r="P17" s="298">
        <f>IF(
  COUNTIF('Course Map'!$D$19:$D$55, "*" &amp; P16 &amp; "*") +
  COUNTIF('Credit (Advanced Standing)'!$C$26:$C$41, "*" &amp; P16 &amp; "*") +
  COUNTIF('Course Map'!$C$61, "*" &amp; P16 &amp; "*") &gt;= 1, 1, 0)</f>
        <v>0</v>
      </c>
      <c r="Q17" s="298">
        <f>IF(
  COUNTIF('Course Map'!$D$19:$D$55, "*" &amp; Q16 &amp; "*") +
  COUNTIF('Credit (Advanced Standing)'!$C$26:$C$41, "*" &amp; Q16 &amp; "*") +
  COUNTIF('Course Map'!$C$61, "*" &amp; Q16 &amp; "*") &gt;= 1, 1, 0)</f>
        <v>0</v>
      </c>
      <c r="R17" s="298">
        <f>IF(
  COUNTIF('Course Map'!$D$19:$D$55, "*" &amp; R16 &amp; "*") +
  COUNTIF('Credit (Advanced Standing)'!$C$26:$C$41, "*" &amp; R16 &amp; "*") +
  COUNTIF('Course Map'!$C$61, "*" &amp; R16 &amp; "*") &gt;= 1, 1, 0)</f>
        <v>0</v>
      </c>
      <c r="S17" s="298">
        <f>IF(
  COUNTIF('Course Map'!$D$19:$D$55, "*" &amp; S16 &amp; "*") +
  COUNTIF('Credit (Advanced Standing)'!$C$26:$C$41, "*" &amp; S16 &amp; "*") +
  COUNTIF('Course Map'!$C$61, "*" &amp; S16 &amp; "*") &gt;= 1, 1, 0)</f>
        <v>0</v>
      </c>
      <c r="T17" s="298">
        <f>IF(
  COUNTIF('Course Map'!$D$19:$D$55, "*" &amp; T16 &amp; "*") +
  COUNTIF('Credit (Advanced Standing)'!$C$26:$C$41, "*" &amp; T16 &amp; "*") +
  COUNTIF('Course Map'!$C$61, "*" &amp; T16 &amp; "*") &gt;= 1, 1, 0)</f>
        <v>0</v>
      </c>
      <c r="U17" s="298">
        <f>IF(
  COUNTIF('Course Map'!$D$19:$D$55, "*" &amp; U16 &amp; "*") +
  COUNTIF('Credit (Advanced Standing)'!$C$26:$C$41, "*" &amp; U16 &amp; "*") +
  COUNTIF('Course Map'!$C$61, "*" &amp; U16 &amp; "*") &gt;= 1, 1, 0)</f>
        <v>0</v>
      </c>
      <c r="V17" s="298">
        <f>IF(
  COUNTIF('Course Map'!$D$19:$D$55, "*" &amp; V16 &amp; "*") +
  COUNTIF('Credit (Advanced Standing)'!$C$26:$C$41, "*" &amp; V16 &amp; "*") +
  COUNTIF('Course Map'!$C$61, "*" &amp; V16 &amp; "*") &gt;= 1, 1, 0)</f>
        <v>0</v>
      </c>
      <c r="W17" s="298">
        <f>IF(
  COUNTIF('Course Map'!$D$19:$D$55, "*" &amp; W16 &amp; "*") +
  COUNTIF('Credit (Advanced Standing)'!$C$26:$C$41, "*" &amp; W16 &amp; "*") +
  COUNTIF('Course Map'!$C$61, "*" &amp; W16 &amp; "*") &gt;= 1, 1, 0)</f>
        <v>0</v>
      </c>
      <c r="X17" s="298">
        <f>IF(
  COUNTIF('Course Map'!$D$19:$D$55, "*" &amp; X16 &amp; "*") +
  COUNTIF('Credit (Advanced Standing)'!$C$26:$C$41, "*" &amp; X16 &amp; "*") +
  COUNTIF('Course Map'!$C$61, "*" &amp; X16 &amp; "*") &gt;= 1, 1, 0)</f>
        <v>0</v>
      </c>
    </row>
    <row r="19" spans="1:24" x14ac:dyDescent="0.25">
      <c r="A19" s="298" t="s">
        <v>635</v>
      </c>
      <c r="B19" s="298" t="s">
        <v>2</v>
      </c>
      <c r="C19" s="298" t="s">
        <v>620</v>
      </c>
      <c r="D19" s="298" t="s">
        <v>298</v>
      </c>
      <c r="E19" s="308" t="s">
        <v>297</v>
      </c>
      <c r="F19" s="298" t="s">
        <v>84</v>
      </c>
      <c r="G19" s="298" t="s">
        <v>85</v>
      </c>
      <c r="H19" s="298" t="s">
        <v>91</v>
      </c>
      <c r="I19" s="298" t="s">
        <v>86</v>
      </c>
      <c r="J19" s="298" t="s">
        <v>88</v>
      </c>
      <c r="K19" s="298" t="s">
        <v>92</v>
      </c>
      <c r="L19" s="298" t="s">
        <v>94</v>
      </c>
      <c r="M19" s="298" t="s">
        <v>96</v>
      </c>
      <c r="N19" s="298" t="s">
        <v>634</v>
      </c>
      <c r="O19" s="298" t="s">
        <v>281</v>
      </c>
      <c r="P19" s="298" t="s">
        <v>284</v>
      </c>
      <c r="Q19" s="298" t="s">
        <v>55</v>
      </c>
      <c r="R19" s="298" t="s">
        <v>58</v>
      </c>
      <c r="S19" s="298" t="s">
        <v>352</v>
      </c>
    </row>
    <row r="20" spans="1:24" x14ac:dyDescent="0.25">
      <c r="B20" s="298">
        <f>INDEX('Course Map'!$D:$D, 6)</f>
        <v>0</v>
      </c>
      <c r="C20" s="298" t="str">
        <f>INDEX('Course Map'!$D:$D, 8)</f>
        <v>Select Year here</v>
      </c>
      <c r="D20" s="298" t="str">
        <f>IF(OR(
    AND($C20&gt;=2016, $C20&lt;=2022, SUM($F20:$N20)&gt;=8),
    AND($C20&gt;=2016, $C20&lt;=2022, SUM(F20:H20, K20, O20:R20)=8)
), "Yes", "No")</f>
        <v>No</v>
      </c>
      <c r="E20" s="308" t="str">
        <f>IF(OR(
    AND($C20&gt;=2019, $C20&lt;=2022, SUM($F20:$H20)=3, SUM($F20:$M20)&gt;=4),
    AND($C20&gt;=2019, $C20&lt;=2023, SUM($F20:$H20)=3, SUM(K20, O20:P20)&gt;=1),
    AND($C20&gt;=2024, SUM($F20)=1, SUM($G20:$H20, $K20, $O20:$P20, $S20)&gt;=3)
), "Yes", "No")</f>
        <v>No</v>
      </c>
      <c r="F20" s="298">
        <f>IF(
  COUNTIF('Course Map'!$D$19:$D$55, "*" &amp; F19 &amp; "*") +
  COUNTIF('Credit (Advanced Standing)'!$C$26:$C$41, "*" &amp; F19 &amp; "*") +
  COUNTIF('Course Map'!$C$61, "*" &amp; F19 &amp; "*") &gt;= 1, 1, 0)</f>
        <v>0</v>
      </c>
      <c r="G20" s="298">
        <f>IF(
  COUNTIF('Course Map'!$D$19:$D$55, "*" &amp; G19 &amp; "*") +
  COUNTIF('Credit (Advanced Standing)'!$C$26:$C$41, "*" &amp; G19 &amp; "*") +
  COUNTIF('Course Map'!$C$61, "*" &amp; G19 &amp; "*") &gt;= 1, 1, 0)</f>
        <v>0</v>
      </c>
      <c r="H20" s="298">
        <f>IF(
  COUNTIF('Course Map'!$D$19:$D$55, "*" &amp; H19 &amp; "*") +
  COUNTIF('Credit (Advanced Standing)'!$C$26:$C$41, "*" &amp; H19 &amp; "*") +
  COUNTIF('Course Map'!$C$61, "*" &amp; H19 &amp; "*") &gt;= 1, 1, 0)</f>
        <v>0</v>
      </c>
      <c r="I20" s="298">
        <f>IF(
  COUNTIF('Course Map'!$D$19:$D$55, "*" &amp; I19 &amp; "*") +
  COUNTIF('Credit (Advanced Standing)'!$C$26:$C$41, "*" &amp; I19 &amp; "*") +
  COUNTIF('Course Map'!$C$61, "*" &amp; I19 &amp; "*") &gt;= 1, 1, 0)</f>
        <v>0</v>
      </c>
      <c r="J20" s="298">
        <f>IF(
  COUNTIF('Course Map'!$D$19:$D$55, "*" &amp; J19 &amp; "*") +
  COUNTIF('Credit (Advanced Standing)'!$C$26:$C$41, "*" &amp; J19 &amp; "*") +
  COUNTIF('Course Map'!$C$61, "*" &amp; J19 &amp; "*") &gt;= 1, 1, 0)</f>
        <v>0</v>
      </c>
      <c r="K20" s="298">
        <f>IF(
  COUNTIF('Course Map'!$D$19:$D$55, "*" &amp; K19 &amp; "*") +
  COUNTIF('Credit (Advanced Standing)'!$C$26:$C$41, "*" &amp; K19 &amp; "*") +
  COUNTIF('Course Map'!$C$61, "*" &amp; K19 &amp; "*") &gt;= 1, 1, 0)</f>
        <v>0</v>
      </c>
      <c r="L20" s="298">
        <f>IF(
  COUNTIF('Course Map'!$D$19:$D$55, "*" &amp; L19 &amp; "*") +
  COUNTIF('Credit (Advanced Standing)'!$C$26:$C$41, "*" &amp; L19 &amp; "*") +
  COUNTIF('Course Map'!$C$61, "*" &amp; L19 &amp; "*") &gt;= 1, 1, 0)</f>
        <v>0</v>
      </c>
      <c r="M20" s="298">
        <f>IF(
  COUNTIF('Course Map'!$D$19:$D$55, "*" &amp; M19 &amp; "*") +
  COUNTIF('Credit (Advanced Standing)'!$C$26:$C$41, "*" &amp; M19 &amp; "*") +
  COUNTIF('Course Map'!$C$61, "*" &amp; M19 &amp; "*") &gt;= 1, 1, 0)</f>
        <v>0</v>
      </c>
      <c r="N20" s="298">
        <f>IF(
  COUNTIF('Course Map'!$D$19:$D$55, "*" &amp; N19 &amp; "*") +
  COUNTIF('Credit (Advanced Standing)'!$C$26:$C$41, "*" &amp; N19 &amp; "*") +
  COUNTIF('Course Map'!$C$61, "*" &amp; N19 &amp; "*") &gt;= 1, 1, 0)</f>
        <v>0</v>
      </c>
      <c r="O20" s="298">
        <f>IF(
  COUNTIF('Course Map'!$D$19:$D$55, "*" &amp; O19 &amp; "*") +
  COUNTIF('Credit (Advanced Standing)'!$C$26:$C$41, "*" &amp; O19 &amp; "*") +
  COUNTIF('Course Map'!$C$61, "*" &amp; O19 &amp; "*") &gt;= 1, 1, 0)</f>
        <v>0</v>
      </c>
      <c r="P20" s="298">
        <f>IF(
  COUNTIF('Course Map'!$D$19:$D$55, "*" &amp; P19 &amp; "*") +
  COUNTIF('Credit (Advanced Standing)'!$C$26:$C$41, "*" &amp; P19 &amp; "*") +
  COUNTIF('Course Map'!$C$61, "*" &amp; P19 &amp; "*") &gt;= 1, 1, 0)</f>
        <v>0</v>
      </c>
      <c r="Q20" s="298">
        <f>IF(
  COUNTIF('Course Map'!$D$19:$D$55, "*" &amp; Q19 &amp; "*") +
  COUNTIF('Credit (Advanced Standing)'!$C$26:$C$41, "*" &amp; Q19 &amp; "*") +
  COUNTIF('Course Map'!$C$61, "*" &amp; Q19 &amp; "*") &gt;= 1, 1, 0)</f>
        <v>0</v>
      </c>
      <c r="R20" s="298">
        <f>IF(
  COUNTIF('Course Map'!$D$19:$D$55, "*" &amp; R19 &amp; "*") +
  COUNTIF('Credit (Advanced Standing)'!$C$26:$C$41, "*" &amp; R19 &amp; "*") +
  COUNTIF('Course Map'!$C$61, "*" &amp; R19 &amp; "*") &gt;= 1, 1, 0)</f>
        <v>0</v>
      </c>
      <c r="S20" s="298">
        <f>IF(
  COUNTIF('Course Map'!$D$19:$D$55, "*" &amp; S19 &amp; "*") +
  COUNTIF('Credit (Advanced Standing)'!$C$26:$C$41, "*" &amp; S19 &amp; "*") +
  COUNTIF('Course Map'!$C$61, "*" &amp; S19 &amp; "*") &gt;= 1, 1, 0)</f>
        <v>0</v>
      </c>
    </row>
    <row r="22" spans="1:24" x14ac:dyDescent="0.25">
      <c r="A22" s="298" t="s">
        <v>633</v>
      </c>
      <c r="B22" s="298" t="s">
        <v>2</v>
      </c>
      <c r="C22" s="298" t="s">
        <v>620</v>
      </c>
      <c r="D22" s="298" t="s">
        <v>298</v>
      </c>
      <c r="E22" s="308" t="s">
        <v>297</v>
      </c>
      <c r="F22" s="298" t="s">
        <v>127</v>
      </c>
      <c r="G22" s="298" t="s">
        <v>253</v>
      </c>
      <c r="H22" s="298" t="s">
        <v>254</v>
      </c>
      <c r="I22" s="298" t="s">
        <v>130</v>
      </c>
      <c r="J22" s="298" t="s">
        <v>261</v>
      </c>
      <c r="K22" s="298" t="s">
        <v>262</v>
      </c>
      <c r="L22" s="298" t="s">
        <v>133</v>
      </c>
      <c r="M22" s="298" t="s">
        <v>263</v>
      </c>
      <c r="N22" s="298" t="s">
        <v>136</v>
      </c>
      <c r="O22" s="298" t="s">
        <v>632</v>
      </c>
      <c r="P22" s="298" t="s">
        <v>368</v>
      </c>
      <c r="Q22" s="298" t="s">
        <v>288</v>
      </c>
      <c r="R22" s="298" t="s">
        <v>143</v>
      </c>
      <c r="S22" s="298" t="s">
        <v>145</v>
      </c>
      <c r="T22" s="298" t="s">
        <v>138</v>
      </c>
      <c r="U22" s="298" t="s">
        <v>141</v>
      </c>
      <c r="V22" s="298" t="s">
        <v>147</v>
      </c>
      <c r="W22" s="298" t="s">
        <v>366</v>
      </c>
    </row>
    <row r="23" spans="1:24" x14ac:dyDescent="0.25">
      <c r="B23" s="298">
        <f>INDEX('Course Map'!$D:$D, 6)</f>
        <v>0</v>
      </c>
      <c r="C23" s="298" t="str">
        <f>INDEX('Course Map'!$D:$D, 8)</f>
        <v>Select Year here</v>
      </c>
      <c r="D23" s="298" t="str">
        <f>IF(OR(
    AND($C23&gt;=2016, $C23&lt;=2022, SUM($F23:$V23)&gt;=8),
    AND($C23&gt;=2016, $C23&lt;=2023, SUM($F23:$U23)&gt;=8),
    AND($C23&gt;=2024, SUM($F23:$S23, $W23)&gt;=8)
), "Yes", "No")</f>
        <v>No</v>
      </c>
      <c r="E23" s="308" t="str">
        <f>IF(OR(
    AND($C23&gt;=2019, $C23&lt;=2022, SUM($I23:$M23, $R23:$S23)=4),
    AND($C23=2023, SUM($F23:$M23, $S23)=4),
    AND($C23=2024, SUM($F23, $W23)=2, SUM($I23:$M23, $P23:$R23)&gt;=2),
    AND($C23&gt;=2025, SUM($I23, $W23)=2, SUM($L23, $P23:$S23)&gt;=2)
), "Yes", "No")</f>
        <v>No</v>
      </c>
      <c r="F23" s="298">
        <f>IF(
  COUNTIF('Course Map'!$D$19:$D$55, "*" &amp; F22 &amp; "*") +
  COUNTIF('Credit (Advanced Standing)'!$C$26:$C$41, "*" &amp; F22 &amp; "*") +
  COUNTIF('Course Map'!$C$61, "*" &amp; F22 &amp; "*") &gt;= 1, 1, 0)</f>
        <v>0</v>
      </c>
      <c r="G23" s="298">
        <f>IF(
  COUNTIF('Course Map'!$D$19:$D$55, "*" &amp; G22 &amp; "*") +
  COUNTIF('Credit (Advanced Standing)'!$C$26:$C$41, "*" &amp; G22 &amp; "*") +
  COUNTIF('Course Map'!$C$61, "*" &amp; G22 &amp; "*") &gt;= 1, 1, 0)</f>
        <v>0</v>
      </c>
      <c r="H23" s="298">
        <f>IF(
  COUNTIF('Course Map'!$D$19:$D$55, "*" &amp; H22 &amp; "*") +
  COUNTIF('Credit (Advanced Standing)'!$C$26:$C$41, "*" &amp; H22 &amp; "*") +
  COUNTIF('Course Map'!$C$61, "*" &amp; H22 &amp; "*") &gt;= 1, 1, 0)</f>
        <v>0</v>
      </c>
      <c r="I23" s="298">
        <f>IF(
  COUNTIF('Course Map'!$D$19:$D$55, "*" &amp; I22 &amp; "*") +
  COUNTIF('Credit (Advanced Standing)'!$C$26:$C$41, "*" &amp; I22 &amp; "*") +
  COUNTIF('Course Map'!$C$61, "*" &amp; I22 &amp; "*") &gt;= 1, 1, 0)</f>
        <v>0</v>
      </c>
      <c r="J23" s="298">
        <f>IF(
  COUNTIF('Course Map'!$D$19:$D$55, "*" &amp; J22 &amp; "*") +
  COUNTIF('Credit (Advanced Standing)'!$C$26:$C$41, "*" &amp; J22 &amp; "*") +
  COUNTIF('Course Map'!$C$61, "*" &amp; J22 &amp; "*") &gt;= 1, 1, 0)</f>
        <v>0</v>
      </c>
      <c r="K23" s="298">
        <f>IF(
  COUNTIF('Course Map'!$D$19:$D$55, "*" &amp; K22 &amp; "*") +
  COUNTIF('Credit (Advanced Standing)'!$C$26:$C$41, "*" &amp; K22 &amp; "*") +
  COUNTIF('Course Map'!$C$61, "*" &amp; K22 &amp; "*") &gt;= 1, 1, 0)</f>
        <v>0</v>
      </c>
      <c r="L23" s="298">
        <f>IF(
  COUNTIF('Course Map'!$D$19:$D$55, "*" &amp; L22 &amp; "*") +
  COUNTIF('Credit (Advanced Standing)'!$C$26:$C$41, "*" &amp; L22 &amp; "*") +
  COUNTIF('Course Map'!$C$61, "*" &amp; L22 &amp; "*") &gt;= 1, 1, 0)</f>
        <v>0</v>
      </c>
      <c r="M23" s="298">
        <f>IF(
  COUNTIF('Course Map'!$D$19:$D$55, "*" &amp; M22 &amp; "*") +
  COUNTIF('Credit (Advanced Standing)'!$C$26:$C$41, "*" &amp; M22 &amp; "*") +
  COUNTIF('Course Map'!$C$61, "*" &amp; M22 &amp; "*") &gt;= 1, 1, 0)</f>
        <v>0</v>
      </c>
      <c r="N23" s="298">
        <f>IF(
  COUNTIF('Course Map'!$D$19:$D$55, "*" &amp; N22 &amp; "*") +
  COUNTIF('Credit (Advanced Standing)'!$C$26:$C$41, "*" &amp; N22 &amp; "*") +
  COUNTIF('Course Map'!$C$61, "*" &amp; N22 &amp; "*") &gt;= 1, 1, 0)</f>
        <v>0</v>
      </c>
      <c r="O23" s="298">
        <f>IF(
  COUNTIF('Course Map'!$D$19:$D$55, "*" &amp; O22 &amp; "*") +
  COUNTIF('Credit (Advanced Standing)'!$C$26:$C$41, "*" &amp; O22 &amp; "*") +
  COUNTIF('Course Map'!$C$61, "*" &amp; O22 &amp; "*") &gt;= 1, 1, 0)</f>
        <v>0</v>
      </c>
      <c r="P23" s="298">
        <f>IF(
  COUNTIF('Course Map'!$D$19:$D$55, "*" &amp; P22 &amp; "*") +
  COUNTIF('Credit (Advanced Standing)'!$C$26:$C$41, "*" &amp; P22 &amp; "*") +
  COUNTIF('Course Map'!$C$61, "*" &amp; P22 &amp; "*") &gt;= 1, 1, 0)</f>
        <v>0</v>
      </c>
      <c r="Q23" s="298">
        <f>IF(
  COUNTIF('Course Map'!$D$19:$D$55, "*" &amp; Q22 &amp; "*") +
  COUNTIF('Credit (Advanced Standing)'!$C$26:$C$41, "*" &amp; Q22 &amp; "*") +
  COUNTIF('Course Map'!$C$61, "*" &amp; Q22 &amp; "*") &gt;= 1, 1, 0)</f>
        <v>0</v>
      </c>
      <c r="R23" s="298">
        <f>IF(
  COUNTIF('Course Map'!$D$19:$D$55, "*" &amp; R22 &amp; "*") +
  COUNTIF('Credit (Advanced Standing)'!$C$26:$C$41, "*" &amp; R22 &amp; "*") +
  COUNTIF('Course Map'!$C$61, "*" &amp; R22 &amp; "*") &gt;= 1, 1, 0)</f>
        <v>0</v>
      </c>
      <c r="S23" s="298">
        <f>IF(
  COUNTIF('Course Map'!$D$19:$D$55, "*" &amp; S22 &amp; "*") +
  COUNTIF('Credit (Advanced Standing)'!$C$26:$C$41, "*" &amp; S22 &amp; "*") +
  COUNTIF('Course Map'!$C$61, "*" &amp; S22 &amp; "*") &gt;= 1, 1, 0)</f>
        <v>0</v>
      </c>
      <c r="T23" s="298">
        <f>IF(
  COUNTIF('Course Map'!$D$19:$D$55, "*" &amp; T22 &amp; "*") +
  COUNTIF('Credit (Advanced Standing)'!$C$26:$C$41, "*" &amp; T22 &amp; "*") +
  COUNTIF('Course Map'!$C$61, "*" &amp; T22 &amp; "*") &gt;= 1, 1, 0)</f>
        <v>0</v>
      </c>
      <c r="U23" s="298">
        <f>IF(
  COUNTIF('Course Map'!$D$19:$D$55, "*" &amp; U22 &amp; "*") +
  COUNTIF('Credit (Advanced Standing)'!$C$26:$C$41, "*" &amp; U22 &amp; "*") +
  COUNTIF('Course Map'!$C$61, "*" &amp; U22 &amp; "*") &gt;= 1, 1, 0)</f>
        <v>0</v>
      </c>
      <c r="V23" s="298">
        <f>IF(
  COUNTIF('Course Map'!$D$19:$D$55, "*" &amp; V22 &amp; "*") +
  COUNTIF('Credit (Advanced Standing)'!$C$26:$C$41, "*" &amp; V22 &amp; "*") +
  COUNTIF('Course Map'!$C$61, "*" &amp; V22 &amp; "*") &gt;= 1, 1, 0)</f>
        <v>0</v>
      </c>
      <c r="W23" s="298">
        <f>IF(
  COUNTIF('Course Map'!$D$19:$D$55, "*" &amp; W22 &amp; "*") +
  COUNTIF('Credit (Advanced Standing)'!$C$26:$C$41, "*" &amp; W22 &amp; "*") +
  COUNTIF('Course Map'!$C$61, "*" &amp; W22 &amp; "*") &gt;= 1, 1, 0)</f>
        <v>0</v>
      </c>
    </row>
    <row r="25" spans="1:24" x14ac:dyDescent="0.25">
      <c r="A25" s="298" t="s">
        <v>631</v>
      </c>
      <c r="B25" s="298" t="s">
        <v>2</v>
      </c>
      <c r="C25" s="298" t="s">
        <v>620</v>
      </c>
      <c r="D25" s="298" t="s">
        <v>298</v>
      </c>
      <c r="E25" s="308" t="s">
        <v>297</v>
      </c>
      <c r="F25" s="298" t="s">
        <v>127</v>
      </c>
      <c r="G25" s="298" t="s">
        <v>253</v>
      </c>
      <c r="H25" s="298" t="s">
        <v>254</v>
      </c>
      <c r="I25" s="298" t="s">
        <v>130</v>
      </c>
      <c r="J25" s="298" t="s">
        <v>261</v>
      </c>
      <c r="K25" s="298" t="s">
        <v>262</v>
      </c>
      <c r="L25" s="298" t="s">
        <v>148</v>
      </c>
      <c r="M25" s="298" t="s">
        <v>263</v>
      </c>
      <c r="N25" s="298" t="s">
        <v>151</v>
      </c>
      <c r="O25" s="298" t="s">
        <v>138</v>
      </c>
      <c r="P25" s="298" t="s">
        <v>152</v>
      </c>
      <c r="Q25" s="298" t="s">
        <v>141</v>
      </c>
      <c r="R25" s="298" t="s">
        <v>154</v>
      </c>
      <c r="S25" s="298" t="s">
        <v>366</v>
      </c>
    </row>
    <row r="26" spans="1:24" x14ac:dyDescent="0.25">
      <c r="B26" s="298">
        <f>INDEX('Course Map'!$D:$D, 6)</f>
        <v>0</v>
      </c>
      <c r="C26" s="298" t="str">
        <f>INDEX('Course Map'!$D:$D, 8)</f>
        <v>Select Year here</v>
      </c>
      <c r="D26" s="298" t="str">
        <f>IF(OR(
    AND($C26&gt;=2016, $C26&lt;=2023, SUM($F26:$R26)&gt;=8),
    AND($C26&gt;=2024, SUM($F26,$L26:$S26)&gt;=8)
), "Yes", "No")</f>
        <v>No</v>
      </c>
      <c r="E26" s="308" t="str">
        <f>IF(OR(
    AND($C26&gt;=2019, $C26&lt;=2022, OR(
      AND(SUM($F26:$M26, $P26:$R26)&gt;=4),
      AND(SUM($I26:$M26, $R26)&gt;=3, SUM($P26:$Q26)&gt;=1))),
    AND($C26&gt;=2019, $C26&lt;=2020, SUM($F26:$M26, $O26:$R26, -$P26)&gt;=4),
    AND($C26=2023, SUM($F26:$M26, $R26)&gt;=4),
    AND($C26=2024, SUM($F26, $S26)=2, SUM($L26:$O26, $R26)&gt;=2),
    AND($C26&gt;=2025, SUM($L26, $S26)=2, SUM($N26:$R26, -$P26)&gt;=2)
), "Yes", "No")</f>
        <v>No</v>
      </c>
      <c r="F26" s="298">
        <f>IF(
  COUNTIF('Course Map'!$D$19:$D$55, "*" &amp; F25 &amp; "*") +
  COUNTIF('Credit (Advanced Standing)'!$C$26:$C$41, "*" &amp; F25 &amp; "*") +
  COUNTIF('Course Map'!$C$61, "*" &amp; F25 &amp; "*") &gt;= 1, 1, 0)</f>
        <v>0</v>
      </c>
      <c r="G26" s="298">
        <f>IF(
  COUNTIF('Course Map'!$D$19:$D$55, "*" &amp; G25 &amp; "*") +
  COUNTIF('Credit (Advanced Standing)'!$C$26:$C$41, "*" &amp; G25 &amp; "*") +
  COUNTIF('Course Map'!$C$61, "*" &amp; G25 &amp; "*") &gt;= 1, 1, 0)</f>
        <v>0</v>
      </c>
      <c r="H26" s="298">
        <f>IF(
  COUNTIF('Course Map'!$D$19:$D$55, "*" &amp; H25 &amp; "*") +
  COUNTIF('Credit (Advanced Standing)'!$C$26:$C$41, "*" &amp; H25 &amp; "*") +
  COUNTIF('Course Map'!$C$61, "*" &amp; H25 &amp; "*") &gt;= 1, 1, 0)</f>
        <v>0</v>
      </c>
      <c r="I26" s="298">
        <f>IF(
  COUNTIF('Course Map'!$D$19:$D$55, "*" &amp; I25 &amp; "*") +
  COUNTIF('Credit (Advanced Standing)'!$C$26:$C$41, "*" &amp; I25 &amp; "*") +
  COUNTIF('Course Map'!$C$61, "*" &amp; I25 &amp; "*") &gt;= 1, 1, 0)</f>
        <v>0</v>
      </c>
      <c r="J26" s="298">
        <f>IF(
  COUNTIF('Course Map'!$D$19:$D$55, "*" &amp; J25 &amp; "*") +
  COUNTIF('Credit (Advanced Standing)'!$C$26:$C$41, "*" &amp; J25 &amp; "*") +
  COUNTIF('Course Map'!$C$61, "*" &amp; J25 &amp; "*") &gt;= 1, 1, 0)</f>
        <v>0</v>
      </c>
      <c r="K26" s="298">
        <f>IF(
  COUNTIF('Course Map'!$D$19:$D$55, "*" &amp; K25 &amp; "*") +
  COUNTIF('Credit (Advanced Standing)'!$C$26:$C$41, "*" &amp; K25 &amp; "*") +
  COUNTIF('Course Map'!$C$61, "*" &amp; K25 &amp; "*") &gt;= 1, 1, 0)</f>
        <v>0</v>
      </c>
      <c r="L26" s="298">
        <f>IF(
  COUNTIF('Course Map'!$D$19:$D$55, "*" &amp; L25 &amp; "*") +
  COUNTIF('Credit (Advanced Standing)'!$C$26:$C$41, "*" &amp; L25 &amp; "*") +
  COUNTIF('Course Map'!$C$61, "*" &amp; L25 &amp; "*") &gt;= 1, 1, 0)</f>
        <v>0</v>
      </c>
      <c r="M26" s="298">
        <f>IF(
  COUNTIF('Course Map'!$D$19:$D$55, "*" &amp; M25 &amp; "*") +
  COUNTIF('Credit (Advanced Standing)'!$C$26:$C$41, "*" &amp; M25 &amp; "*") +
  COUNTIF('Course Map'!$C$61, "*" &amp; M25 &amp; "*") &gt;= 1, 1, 0)</f>
        <v>0</v>
      </c>
      <c r="N26" s="298">
        <f>IF(
  COUNTIF('Course Map'!$D$19:$D$55, "*" &amp; N25 &amp; "*") +
  COUNTIF('Credit (Advanced Standing)'!$C$26:$C$41, "*" &amp; N25 &amp; "*") +
  COUNTIF('Course Map'!$C$61, "*" &amp; N25 &amp; "*") &gt;= 1, 1, 0)</f>
        <v>0</v>
      </c>
      <c r="O26" s="298">
        <f>IF(
  COUNTIF('Course Map'!$D$19:$D$55, "*" &amp; O25 &amp; "*") +
  COUNTIF('Credit (Advanced Standing)'!$C$26:$C$41, "*" &amp; O25 &amp; "*") +
  COUNTIF('Course Map'!$C$61, "*" &amp; O25 &amp; "*") &gt;= 1, 1, 0)</f>
        <v>0</v>
      </c>
      <c r="P26" s="298">
        <f>IF(
  COUNTIF('Course Map'!$D$19:$D$55, "*" &amp; P25 &amp; "*") +
  COUNTIF('Credit (Advanced Standing)'!$C$26:$C$41, "*" &amp; P25 &amp; "*") +
  COUNTIF('Course Map'!$C$61, "*" &amp; P25 &amp; "*") &gt;= 1, 1, 0)</f>
        <v>0</v>
      </c>
      <c r="Q26" s="298">
        <f>IF(
  COUNTIF('Course Map'!$D$19:$D$55, "*" &amp; Q25 &amp; "*") +
  COUNTIF('Credit (Advanced Standing)'!$C$26:$C$41, "*" &amp; Q25 &amp; "*") +
  COUNTIF('Course Map'!$C$61, "*" &amp; Q25 &amp; "*") &gt;= 1, 1, 0)</f>
        <v>0</v>
      </c>
      <c r="R26" s="298">
        <f>IF(
  COUNTIF('Course Map'!$D$19:$D$55, "*" &amp; R25 &amp; "*") +
  COUNTIF('Credit (Advanced Standing)'!$C$26:$C$41, "*" &amp; R25 &amp; "*") +
  COUNTIF('Course Map'!$C$61, "*" &amp; R25 &amp; "*") &gt;= 1, 1, 0)</f>
        <v>0</v>
      </c>
      <c r="S26" s="298">
        <f>IF(
  COUNTIF('Course Map'!$D$19:$D$55, "*" &amp; S25 &amp; "*") +
  COUNTIF('Credit (Advanced Standing)'!$C$26:$C$41, "*" &amp; S25 &amp; "*") +
  COUNTIF('Course Map'!$C$61, "*" &amp; S25 &amp; "*") &gt;= 1, 1, 0)</f>
        <v>0</v>
      </c>
    </row>
    <row r="28" spans="1:24" x14ac:dyDescent="0.25">
      <c r="A28" s="298" t="s">
        <v>630</v>
      </c>
      <c r="B28" s="298" t="s">
        <v>2</v>
      </c>
      <c r="C28" s="298" t="s">
        <v>620</v>
      </c>
      <c r="D28" s="298" t="s">
        <v>298</v>
      </c>
      <c r="E28" s="308" t="s">
        <v>297</v>
      </c>
      <c r="F28" s="298" t="s">
        <v>156</v>
      </c>
      <c r="G28" s="298" t="s">
        <v>67</v>
      </c>
      <c r="H28" s="298" t="s">
        <v>68</v>
      </c>
      <c r="I28" s="298" t="s">
        <v>92</v>
      </c>
      <c r="J28" s="298" t="s">
        <v>125</v>
      </c>
      <c r="K28" s="298" t="s">
        <v>199</v>
      </c>
      <c r="L28" s="308" t="s">
        <v>164</v>
      </c>
      <c r="M28" s="298" t="s">
        <v>381</v>
      </c>
      <c r="N28" s="298" t="s">
        <v>173</v>
      </c>
      <c r="O28" s="308" t="s">
        <v>518</v>
      </c>
      <c r="P28" s="298" t="s">
        <v>182</v>
      </c>
      <c r="Q28" s="298" t="s">
        <v>107</v>
      </c>
      <c r="R28" s="298" t="s">
        <v>171</v>
      </c>
      <c r="S28" s="298" t="s">
        <v>176</v>
      </c>
      <c r="T28" s="298" t="s">
        <v>379</v>
      </c>
    </row>
    <row r="29" spans="1:24" x14ac:dyDescent="0.25">
      <c r="B29" s="298">
        <f>INDEX('Course Map'!$D:$D, 6)</f>
        <v>0</v>
      </c>
      <c r="C29" s="298" t="str">
        <f>INDEX('Course Map'!$D:$D, 8)</f>
        <v>Select Year here</v>
      </c>
      <c r="D29" s="298" t="str">
        <f>IF(OR(
    AND($C29&gt;=2016, C29&lt;=2022, SUM($H29:$Q29)&gt;=8),
    AND($C29=2023, SUM($F29:$G29, $I29, $L29, $P29)&gt;=5, SUM($M29:$O29)&gt;=1, SUM($H29, $J29:$K29, $R29:$S29)&gt;=2),
    AND($C29=2024, SUM($F29, $T29, $I29:$P29, -$J29)&gt;=7, SUM($H29, $J29)&gt;=1),
    AND($C29&gt;=2025, SUM($F29, $T29, $K29:$P29, $H29:$I29)&gt;=8)
), "Yes", "No")</f>
        <v>No</v>
      </c>
      <c r="E29" s="308" t="str">
        <f>IF(OR(
    AND($C29&gt;=2019, $C29&lt;=2023, SUM($L29, $P29)&gt;=2, SUM($H29:$K29)&gt;=1, SUM($M29:$O29)&gt;=1),
    AND($C29=2024, SUM($L29:$P29)&gt;=3, SUM($H29:$P29)&gt;=4),
    AND($C29&gt;=2025, SUM($L29:$P29)&gt;=3, SUM($H29:$I29, $K29)&gt;=1)
), "Yes", "No")</f>
        <v>No</v>
      </c>
      <c r="F29" s="298">
        <f>IF(
  COUNTIF('Course Map'!$D$19:$D$55, "*" &amp; F28 &amp; "*") +
  COUNTIF('Credit (Advanced Standing)'!$C$26:$C$41, "*" &amp; F28 &amp; "*") +
  COUNTIF('Course Map'!$C$61, "*" &amp; F28 &amp; "*") &gt;= 1, 1, 0)</f>
        <v>0</v>
      </c>
      <c r="G29" s="298">
        <f>IF(
  COUNTIF('Course Map'!$D$19:$D$55, "*" &amp; G28 &amp; "*") +
  COUNTIF('Credit (Advanced Standing)'!$C$26:$C$41, "*" &amp; G28 &amp; "*") +
  COUNTIF('Course Map'!$C$61, "*" &amp; G28 &amp; "*") &gt;= 1, 1, 0)</f>
        <v>0</v>
      </c>
      <c r="H29" s="298">
        <f>IF(
  COUNTIF('Course Map'!$D$19:$D$55, "*" &amp; H28 &amp; "*") +
  COUNTIF('Credit (Advanced Standing)'!$C$26:$C$41, "*" &amp; H28 &amp; "*") +
  COUNTIF('Course Map'!$C$61, "*" &amp; H28 &amp; "*") &gt;= 1, 1, 0)</f>
        <v>0</v>
      </c>
      <c r="I29" s="298">
        <f>IF(
  COUNTIF('Course Map'!$D$19:$D$55, "*" &amp; I28 &amp; "*") +
  COUNTIF('Credit (Advanced Standing)'!$C$26:$C$41, "*" &amp; I28 &amp; "*") +
  COUNTIF('Course Map'!$C$61, "*" &amp; I28 &amp; "*") &gt;= 1, 1, 0)</f>
        <v>0</v>
      </c>
      <c r="J29" s="298">
        <f>IF(
  COUNTIF('Course Map'!$D$19:$D$55, "*" &amp; J28 &amp; "*") +
  COUNTIF('Credit (Advanced Standing)'!$C$26:$C$41, "*" &amp; J28 &amp; "*") +
  COUNTIF('Course Map'!$C$61, "*" &amp; J28 &amp; "*") &gt;= 1, 1, 0)</f>
        <v>0</v>
      </c>
      <c r="K29" s="298">
        <f>IF(
  COUNTIF('Course Map'!$D$19:$D$55, "*" &amp; K28 &amp; "*") +
  COUNTIF('Credit (Advanced Standing)'!$C$26:$C$41, "*" &amp; K28 &amp; "*") +
  COUNTIF('Course Map'!$C$61, "*" &amp; K28 &amp; "*") &gt;= 1, 1, 0)</f>
        <v>0</v>
      </c>
      <c r="L29" s="308">
        <f>IF(
  COUNTIF('Course Map'!$D$19:$D$55, "*" &amp; L28 &amp; "*") +
  COUNTIF('Credit (Advanced Standing)'!$C$26:$C$41, "*" &amp; L28 &amp; "*") +
  COUNTIF('Course Map'!$C$61, "*" &amp; L28 &amp; "*") &gt;= 1, 1, 0)</f>
        <v>0</v>
      </c>
      <c r="M29" s="298">
        <f>IF(
  COUNTIF('Course Map'!$D$19:$D$55, "*" &amp; M28 &amp; "*") +
  COUNTIF('Credit (Advanced Standing)'!$C$26:$C$41, "*" &amp; M28 &amp; "*") +
  COUNTIF('Course Map'!$C$61, "*" &amp; M28 &amp; "*") &gt;= 1, 1, 0)</f>
        <v>0</v>
      </c>
      <c r="N29" s="298">
        <f>IF(
  COUNTIF('Course Map'!$D$19:$D$55, "*" &amp; N28 &amp; "*") +
  COUNTIF('Credit (Advanced Standing)'!$C$26:$C$41, "*" &amp; N28 &amp; "*") +
  COUNTIF('Course Map'!$C$61, "*" &amp; N28 &amp; "*") &gt;= 1, 1, 0)</f>
        <v>0</v>
      </c>
      <c r="O29" s="308">
        <f>IF(
  COUNTIF('Course Map'!$D$19:$D$55, "*" &amp; O28 &amp; "*") +
  COUNTIF('Credit (Advanced Standing)'!$C$26:$C$41, "*" &amp; O28 &amp; "*") +
  COUNTIF('Course Map'!$C$61, "*" &amp; O28 &amp; "*") &gt;= 1, 1, 0)</f>
        <v>0</v>
      </c>
      <c r="P29" s="298">
        <f>IF(
  COUNTIF('Course Map'!$D$19:$D$55, "*" &amp; P28 &amp; "*") +
  COUNTIF('Credit (Advanced Standing)'!$C$26:$C$41, "*" &amp; P28 &amp; "*") +
  COUNTIF('Course Map'!$C$61, "*" &amp; P28 &amp; "*") &gt;= 1, 1, 0)</f>
        <v>0</v>
      </c>
      <c r="Q29" s="298">
        <f>IF(
  COUNTIF('Course Map'!$D$19:$D$55, "*" &amp; Q28 &amp; "*") +
  COUNTIF('Credit (Advanced Standing)'!$C$26:$C$41, "*" &amp; Q28 &amp; "*") +
  COUNTIF('Course Map'!$C$61, "*" &amp; Q28 &amp; "*") &gt;= 1, 1, 0)</f>
        <v>0</v>
      </c>
      <c r="R29" s="298">
        <f>IF(
  COUNTIF('Course Map'!$D$19:$D$55, "*" &amp; R28 &amp; "*") +
  COUNTIF('Credit (Advanced Standing)'!$C$26:$C$41, "*" &amp; R28 &amp; "*") +
  COUNTIF('Course Map'!$C$61, "*" &amp; R28 &amp; "*") &gt;= 1, 1, 0)</f>
        <v>0</v>
      </c>
      <c r="S29" s="298">
        <f>IF(
  COUNTIF('Course Map'!$D$19:$D$55, "*" &amp; S28 &amp; "*") +
  COUNTIF('Credit (Advanced Standing)'!$C$26:$C$41, "*" &amp; S28 &amp; "*") +
  COUNTIF('Course Map'!$C$61, "*" &amp; S28 &amp; "*") &gt;= 1, 1, 0)</f>
        <v>0</v>
      </c>
      <c r="T29" s="298">
        <f>IF(
  COUNTIF('Course Map'!$D$19:$D$55, "*" &amp; T28 &amp; "*") +
  COUNTIF('Credit (Advanced Standing)'!$C$26:$C$41, "*" &amp; T28 &amp; "*") +
  COUNTIF('Course Map'!$C$61, "*" &amp; T28 &amp; "*") &gt;= 1, 1, 0)</f>
        <v>0</v>
      </c>
    </row>
    <row r="31" spans="1:24" x14ac:dyDescent="0.25">
      <c r="A31" s="298" t="s">
        <v>629</v>
      </c>
      <c r="B31" s="298" t="s">
        <v>2</v>
      </c>
      <c r="C31" s="298" t="s">
        <v>620</v>
      </c>
      <c r="D31" s="298" t="s">
        <v>298</v>
      </c>
      <c r="E31" s="308" t="s">
        <v>297</v>
      </c>
      <c r="F31" s="298" t="s">
        <v>156</v>
      </c>
      <c r="G31" s="298" t="s">
        <v>163</v>
      </c>
      <c r="H31" s="298" t="s">
        <v>180</v>
      </c>
      <c r="I31" s="308" t="s">
        <v>290</v>
      </c>
      <c r="J31" s="298" t="s">
        <v>628</v>
      </c>
      <c r="K31" s="298" t="s">
        <v>173</v>
      </c>
      <c r="L31" s="308" t="s">
        <v>518</v>
      </c>
      <c r="M31" s="298" t="s">
        <v>519</v>
      </c>
      <c r="N31" s="298" t="s">
        <v>176</v>
      </c>
      <c r="O31" s="298" t="s">
        <v>178</v>
      </c>
      <c r="P31" s="298" t="s">
        <v>182</v>
      </c>
      <c r="Q31" s="298" t="s">
        <v>379</v>
      </c>
      <c r="R31" s="298" t="s">
        <v>164</v>
      </c>
      <c r="S31" s="298" t="s">
        <v>166</v>
      </c>
      <c r="T31" s="298" t="s">
        <v>168</v>
      </c>
      <c r="U31" s="298" t="s">
        <v>171</v>
      </c>
      <c r="V31" s="298" t="s">
        <v>161</v>
      </c>
      <c r="W31" s="298" t="s">
        <v>158</v>
      </c>
      <c r="X31" s="298" t="s">
        <v>627</v>
      </c>
    </row>
    <row r="32" spans="1:24" x14ac:dyDescent="0.25">
      <c r="B32" s="298">
        <f>INDEX('Course Map'!$D:$D, 6)</f>
        <v>0</v>
      </c>
      <c r="C32" s="298" t="str">
        <f>INDEX('Course Map'!$D:$D, 8)</f>
        <v>Select Year here</v>
      </c>
      <c r="D32" s="298" t="str">
        <f>IF(OR(
    AND($C32&gt;=2016, $C32&lt;=2018, OR(
          AND(SUM($F32:$H32)=3, SUM($K32:$P32)&gt;=2, SUM($K32:$U32, -$Q32, -$T32)&gt;=4, SUM($K32:$X32, -$Q32, -$T32)&gt;=5),
          AND(SUM($F32:$I32, -$G32)=3, SUM($K32:$P32, -$M32)&gt;=1, SUM($K32:$U32, -$M32, -$Q32, -$T32)&gt;=4, SUM($K32:$X32, -$M32, -$Q32, -$T32)&gt;=5),
          AND(SUM($F32:$I32, -$G32)=3, SUM($J32:$P32, -$M32)&gt;=1, SUM($J32:$U32, -$M32, -$T32)&gt;=5))),
    AND($C32&gt;=2019, $C32&lt;=2022, OR(
          AND(SUM($F32:$I32)=3, SUM($K32:$P32)&gt;=2, SUM($K32:$U32, -$Q32)&gt;=4, SUM($K32:$X32, -$Q32)&gt;=5),
          AND(SUM($F32:$I32, -$G32)=3, SUM($N32:$P32)&gt;=1, SUM($N32:$U32, -$Q32, -$T32)&gt;=4, SUM($N32:$X32, -$Q32, -$T32)&gt;=5),
          AND(SUM($F32:$I32, -$G32)=3, SUM($N32:$P32)&gt;=1, SUM($N32:$U32, -$T32)&gt;=4))),
    AND($C32=2023, SUM($F32, $H32:$I32, $N32, $R32:$S32)=6, SUM($O32:$P32, $U32)&gt;=2),
    AND($C32&gt;=2024, SUM($F32, $H32:$I32, $N32:$O32, $R32:$S32, $U32)=8)
  ), "Yes", "No")</f>
        <v>No</v>
      </c>
      <c r="E32" s="308" t="str">
        <f>IF(OR(
    AND($C32&gt;=2019, $C32&lt;=2022, SUM($F32:$I32)=3, SUM($M32+$N32+$S32+$P32)&gt;=1),
    AND($C32&gt;=2019, $C32&lt;=2023, SUM($F32+$H32+$S32)=3, SUM($G32+$I32+$N32)&gt;=1),
    AND($C32&gt;=2024, SUM($F32+$H32+$S32)=3, SUM($I32+$N32)&gt;=1)
), "Yes", "No")</f>
        <v>No</v>
      </c>
      <c r="F32" s="298">
        <f>IF(
  COUNTIF('Course Map'!$D$19:$D$55, "*" &amp; F31 &amp; "*") +
  COUNTIF('Credit (Advanced Standing)'!$C$26:$C$41, "*" &amp; F31 &amp; "*") +
  COUNTIF('Course Map'!$C$61, "*" &amp; F31 &amp; "*") &gt;= 1, 1, 0)</f>
        <v>0</v>
      </c>
      <c r="G32" s="298">
        <f>IF(
  COUNTIF('Course Map'!$D$19:$D$55, "*" &amp; G31 &amp; "*") +
  COUNTIF('Credit (Advanced Standing)'!$C$26:$C$41, "*" &amp; G31 &amp; "*") +
  COUNTIF('Course Map'!$C$61, "*" &amp; G31 &amp; "*") &gt;= 1, 1, 0)</f>
        <v>0</v>
      </c>
      <c r="H32" s="298">
        <f>IF(
  COUNTIF('Course Map'!$D$19:$D$55, "*" &amp; H31 &amp; "*") +
  COUNTIF('Credit (Advanced Standing)'!$C$26:$C$41, "*" &amp; H31 &amp; "*") +
  COUNTIF('Course Map'!$C$61, "*" &amp; H31 &amp; "*") &gt;= 1, 1, 0)</f>
        <v>0</v>
      </c>
      <c r="I32" s="308">
        <f>IF(
  COUNTIF('Course Map'!$D$19:$D$55, "*" &amp; I31 &amp; "*") +
  COUNTIF('Credit (Advanced Standing)'!$C$26:$C$41, "*" &amp; I31 &amp; "*") +
  COUNTIF('Course Map'!$C$61, "*" &amp; I31 &amp; "*") &gt;= 1, 1, 0)</f>
        <v>0</v>
      </c>
      <c r="J32" s="298">
        <f>IF(
  COUNTIF('Course Map'!$D$19:$D$55, "*" &amp; J31 &amp; "*") +
  COUNTIF('Credit (Advanced Standing)'!$C$26:$C$41, "*" &amp; J31 &amp; "*") +
  COUNTIF('Course Map'!$C$61, "*" &amp; J31 &amp; "*") &gt;= 1, 1, 0)</f>
        <v>0</v>
      </c>
      <c r="K32" s="298">
        <f>IF(
  COUNTIF('Course Map'!$D$19:$D$55, "*" &amp; K31 &amp; "*") +
  COUNTIF('Credit (Advanced Standing)'!$C$26:$C$41, "*" &amp; K31 &amp; "*") +
  COUNTIF('Course Map'!$C$61, "*" &amp; K31 &amp; "*") &gt;= 1, 1, 0)</f>
        <v>0</v>
      </c>
      <c r="L32" s="308">
        <f>IF(
  COUNTIF('Course Map'!$D$19:$D$55, "*" &amp; L31 &amp; "*") +
  COUNTIF('Credit (Advanced Standing)'!$C$26:$C$41, "*" &amp; L31 &amp; "*") +
  COUNTIF('Course Map'!$C$61, "*" &amp; L31 &amp; "*") &gt;= 1, 1, 0)</f>
        <v>0</v>
      </c>
      <c r="M32" s="298">
        <f>IF(
  COUNTIF('Course Map'!$D$19:$D$55, "*" &amp; M31 &amp; "*") +
  COUNTIF('Credit (Advanced Standing)'!$C$26:$C$41, "*" &amp; M31 &amp; "*") +
  COUNTIF('Course Map'!$C$61, "*" &amp; M31 &amp; "*") &gt;= 1, 1, 0)</f>
        <v>0</v>
      </c>
      <c r="N32" s="298">
        <f>IF(
  COUNTIF('Course Map'!$D$19:$D$55, "*" &amp; N31 &amp; "*") +
  COUNTIF('Credit (Advanced Standing)'!$C$26:$C$41, "*" &amp; N31 &amp; "*") +
  COUNTIF('Course Map'!$C$61, "*" &amp; N31 &amp; "*") &gt;= 1, 1, 0)</f>
        <v>0</v>
      </c>
      <c r="O32" s="298">
        <f>IF(
  COUNTIF('Course Map'!$D$19:$D$55, "*" &amp; O31 &amp; "*") +
  COUNTIF('Credit (Advanced Standing)'!$C$26:$C$41, "*" &amp; O31 &amp; "*") +
  COUNTIF('Course Map'!$C$61, "*" &amp; O31 &amp; "*") &gt;= 1, 1, 0)</f>
        <v>0</v>
      </c>
      <c r="P32" s="298">
        <f>IF(
  COUNTIF('Course Map'!$D$19:$D$55, "*" &amp; P31 &amp; "*") +
  COUNTIF('Credit (Advanced Standing)'!$C$26:$C$41, "*" &amp; P31 &amp; "*") +
  COUNTIF('Course Map'!$C$61, "*" &amp; P31 &amp; "*") &gt;= 1, 1, 0)</f>
        <v>0</v>
      </c>
      <c r="Q32" s="298">
        <f>IF(
  COUNTIF('Course Map'!$D$19:$D$55, "*" &amp; Q31 &amp; "*") +
  COUNTIF('Credit (Advanced Standing)'!$C$26:$C$41, "*" &amp; Q31 &amp; "*") +
  COUNTIF('Course Map'!$C$61, "*" &amp; Q31 &amp; "*") &gt;= 1, 1, 0)</f>
        <v>0</v>
      </c>
      <c r="R32" s="298">
        <f>IF(
  COUNTIF('Course Map'!$D$19:$D$55, "*" &amp; R31 &amp; "*") +
  COUNTIF('Credit (Advanced Standing)'!$C$26:$C$41, "*" &amp; R31 &amp; "*") +
  COUNTIF('Course Map'!$C$61, "*" &amp; R31 &amp; "*") &gt;= 1, 1, 0)</f>
        <v>0</v>
      </c>
      <c r="S32" s="298">
        <f>IF(
  COUNTIF('Course Map'!$D$19:$D$55, "*" &amp; S31 &amp; "*") +
  COUNTIF('Credit (Advanced Standing)'!$C$26:$C$41, "*" &amp; S31 &amp; "*") +
  COUNTIF('Course Map'!$C$61, "*" &amp; S31 &amp; "*") &gt;= 1, 1, 0)</f>
        <v>0</v>
      </c>
      <c r="T32" s="298">
        <f>IF(
  COUNTIF('Course Map'!$D$19:$D$55, "*" &amp; T31 &amp; "*") +
  COUNTIF('Credit (Advanced Standing)'!$C$26:$C$41, "*" &amp; T31 &amp; "*") +
  COUNTIF('Course Map'!$C$61, "*" &amp; T31 &amp; "*") &gt;= 1, 1, 0)</f>
        <v>0</v>
      </c>
      <c r="U32" s="298">
        <f>IF(
  COUNTIF('Course Map'!$D$19:$D$55, "*" &amp; U31 &amp; "*") +
  COUNTIF('Credit (Advanced Standing)'!$C$26:$C$41, "*" &amp; U31 &amp; "*") +
  COUNTIF('Course Map'!$C$61, "*" &amp; U31 &amp; "*") &gt;= 1, 1, 0)</f>
        <v>0</v>
      </c>
      <c r="V32" s="298">
        <f>IF(
  COUNTIF('Course Map'!$D$19:$D$55, "*" &amp; V31 &amp; "*") +
  COUNTIF('Credit (Advanced Standing)'!$C$26:$C$41, "*" &amp; V31 &amp; "*") +
  COUNTIF('Course Map'!$C$61, "*" &amp; V31 &amp; "*") &gt;= 1, 1, 0)</f>
        <v>0</v>
      </c>
      <c r="W32" s="298">
        <f>IF(
  COUNTIF('Course Map'!$D$19:$D$55, "*" &amp; W31 &amp; "*") +
  COUNTIF('Credit (Advanced Standing)'!$C$26:$C$41, "*" &amp; W31 &amp; "*") +
  COUNTIF('Course Map'!$C$61, "*" &amp; W31 &amp; "*") &gt;= 1, 1, 0)</f>
        <v>0</v>
      </c>
      <c r="X32" s="298">
        <f>IF(
  COUNTIF('Course Map'!$D$19:$D$55, "*" &amp; X31 &amp; "*") +
  COUNTIF('Credit (Advanced Standing)'!$C$26:$C$41, "*" &amp; X31 &amp; "*") +
  COUNTIF('Course Map'!$C$61, "*" &amp; X31 &amp; "*") &gt;= 1, 1, 0)</f>
        <v>0</v>
      </c>
    </row>
    <row r="34" spans="1:27" x14ac:dyDescent="0.25">
      <c r="A34" s="298" t="s">
        <v>626</v>
      </c>
      <c r="B34" s="298" t="s">
        <v>2</v>
      </c>
      <c r="C34" s="298" t="s">
        <v>620</v>
      </c>
      <c r="D34" s="298" t="s">
        <v>298</v>
      </c>
      <c r="E34" s="308" t="s">
        <v>297</v>
      </c>
      <c r="F34" s="298" t="s">
        <v>184</v>
      </c>
      <c r="G34" s="298" t="s">
        <v>185</v>
      </c>
      <c r="H34" s="298" t="s">
        <v>187</v>
      </c>
      <c r="I34" s="298" t="s">
        <v>189</v>
      </c>
      <c r="J34" s="298" t="s">
        <v>192</v>
      </c>
      <c r="K34" s="298" t="s">
        <v>196</v>
      </c>
      <c r="L34" s="308" t="s">
        <v>202</v>
      </c>
      <c r="M34" s="298" t="s">
        <v>625</v>
      </c>
      <c r="N34" s="308" t="s">
        <v>624</v>
      </c>
      <c r="O34" s="298" t="s">
        <v>398</v>
      </c>
      <c r="P34" s="308" t="s">
        <v>194</v>
      </c>
      <c r="Q34" s="309" t="s">
        <v>199</v>
      </c>
      <c r="R34" s="298" t="s">
        <v>303</v>
      </c>
      <c r="S34" s="308" t="s">
        <v>402</v>
      </c>
    </row>
    <row r="35" spans="1:27" x14ac:dyDescent="0.25">
      <c r="B35" s="298">
        <f>INDEX('Course Map'!$D:$D, 6)</f>
        <v>0</v>
      </c>
      <c r="C35" s="298" t="str">
        <f>INDEX('Course Map'!$D:$D, 8)</f>
        <v>Select Year here</v>
      </c>
      <c r="D35" s="298" t="str">
        <f>IF(OR(
    AND($C35&gt;=2016, $C35&lt;=2018, SUM($F35:$L35, -$J35, $Q35)=7,(SUM($M35+$N35+$P35)&gt;=1)),
    AND($C35&gt;=2016, $C35&lt;=2018, SUM($F35:$L35, -$J35, $O35:$Q35)=8),
    AND($C35&gt;=2019, $C35&lt;=2022, SUM($F35:$L35)=7, SUM($M35:$Q35)&gt;=1),
    AND($C35=2023, SUM($F35:$L35, -$H35)=6, SUM($H35, $O35:$R35)&gt;=2),
    AND($C35=2023, SUM($F35:$L35, -$H35)=6, SUM($H35, $O35:$S35, -$R35)&gt;=2),
    AND($C35&gt;=2024, SUM($F35:$L35, $Q35)=8)
), "Yes", "No")</f>
        <v>No</v>
      </c>
      <c r="E35" s="308" t="str">
        <f>IF(OR(
    AND($C35&gt;=2019, $C35&lt;=2022, SUM($F35:$H35, $L35)=4),
    AND($C35=2023, SUM($F35+$G35+$I35+$L35)=4),
    AND($C35&gt;=2024, SUM($F35:$G35, $I35+$K35)=4)
), "Yes", "No")</f>
        <v>No</v>
      </c>
      <c r="F35" s="298">
        <f>IF(
  COUNTIF('Course Map'!$D$19:$D$55, "*" &amp; F34 &amp; "*") +
  COUNTIF('Credit (Advanced Standing)'!$C$26:$C$41, "*" &amp; F34 &amp; "*") +
  COUNTIF('Course Map'!$C$61, "*" &amp; F34 &amp; "*") &gt;= 1, 1, 0)</f>
        <v>0</v>
      </c>
      <c r="G35" s="298">
        <f>IF(
  COUNTIF('Course Map'!$D$19:$D$55, "*" &amp; G34 &amp; "*") +
  COUNTIF('Credit (Advanced Standing)'!$C$26:$C$41, "*" &amp; G34 &amp; "*") +
  COUNTIF('Course Map'!$C$61, "*" &amp; G34 &amp; "*") &gt;= 1, 1, 0)</f>
        <v>0</v>
      </c>
      <c r="H35" s="298">
        <f>IF(
  COUNTIF('Course Map'!$D$19:$D$55, "*" &amp; H34 &amp; "*") +
  COUNTIF('Credit (Advanced Standing)'!$C$26:$C$41, "*" &amp; H34 &amp; "*") +
  COUNTIF('Course Map'!$C$61, "*" &amp; H34 &amp; "*") &gt;= 1, 1, 0)</f>
        <v>0</v>
      </c>
      <c r="I35" s="298">
        <f>IF(
  COUNTIF('Course Map'!$D$19:$D$55, "*" &amp; I34 &amp; "*") +
  COUNTIF('Credit (Advanced Standing)'!$C$26:$C$41, "*" &amp; I34 &amp; "*") +
  COUNTIF('Course Map'!$C$61, "*" &amp; I34 &amp; "*") &gt;= 1, 1, 0)</f>
        <v>0</v>
      </c>
      <c r="J35" s="298">
        <f>IF(
  COUNTIF('Course Map'!$D$19:$D$55, "*" &amp; J34 &amp; "*") +
  COUNTIF('Credit (Advanced Standing)'!$C$26:$C$41, "*" &amp; J34 &amp; "*") +
  COUNTIF('Course Map'!$C$61, "*" &amp; J34 &amp; "*") &gt;= 1, 1, 0)</f>
        <v>0</v>
      </c>
      <c r="K35" s="298">
        <f>IF(
  COUNTIF('Course Map'!$D$19:$D$55, "*" &amp; K34 &amp; "*") +
  COUNTIF('Credit (Advanced Standing)'!$C$26:$C$41, "*" &amp; K34 &amp; "*") +
  COUNTIF('Course Map'!$C$61, "*" &amp; K34 &amp; "*") &gt;= 1, 1, 0)</f>
        <v>0</v>
      </c>
      <c r="L35" s="308">
        <f>IF(
  COUNTIF('Course Map'!$D$19:$D$55, "*" &amp; L34 &amp; "*") +
  COUNTIF('Credit (Advanced Standing)'!$C$26:$C$41, "*" &amp; L34 &amp; "*") +
  COUNTIF('Course Map'!$C$61, "*" &amp; L34 &amp; "*") &gt;= 1, 1, 0)</f>
        <v>0</v>
      </c>
      <c r="M35" s="298">
        <f>IF(
  COUNTIF('Course Map'!$D$19:$D$55, "*" &amp; M34 &amp; "*") +
  COUNTIF('Credit (Advanced Standing)'!$C$26:$C$41, "*" &amp; M34 &amp; "*") +
  COUNTIF('Course Map'!$C$61, "*" &amp; M34 &amp; "*") &gt;= 1, 1, 0)</f>
        <v>0</v>
      </c>
      <c r="N35" s="308">
        <f>IF(
  COUNTIF('Course Map'!$D$19:$D$55, "*" &amp; N34 &amp; "*") +
  COUNTIF('Credit (Advanced Standing)'!$C$26:$C$41, "*" &amp; N34 &amp; "*") +
  COUNTIF('Course Map'!$C$61, "*" &amp; N34 &amp; "*") &gt;= 1, 1, 0)</f>
        <v>0</v>
      </c>
      <c r="O35" s="298">
        <f>IF(
  COUNTIF('Course Map'!$D$19:$D$55, "*" &amp; O34 &amp; "*") +
  COUNTIF('Credit (Advanced Standing)'!$C$26:$C$41, "*" &amp; O34 &amp; "*") +
  COUNTIF('Course Map'!$C$61, "*" &amp; O34 &amp; "*") &gt;= 1, 1, 0)</f>
        <v>0</v>
      </c>
      <c r="P35" s="308">
        <f>IF(
  COUNTIF('Course Map'!$D$19:$D$55, "*" &amp; P34 &amp; "*") +
  COUNTIF('Credit (Advanced Standing)'!$C$26:$C$41, "*" &amp; P34 &amp; "*") +
  COUNTIF('Course Map'!$C$61, "*" &amp; P34 &amp; "*") &gt;= 1, 1, 0)</f>
        <v>0</v>
      </c>
      <c r="Q35" s="309">
        <f>IF(
  COUNTIF('Course Map'!$D$19:$D$55, "*" &amp; Q34 &amp; "*") +
  COUNTIF('Credit (Advanced Standing)'!$C$26:$C$41, "*" &amp; Q34 &amp; "*") +
  COUNTIF('Course Map'!$C$61, "*" &amp; Q34 &amp; "*") &gt;= 1, 1, 0)</f>
        <v>0</v>
      </c>
      <c r="R35" s="298">
        <f>IF(
  COUNTIF('Course Map'!$D$19:$D$55, "*" &amp; R34 &amp; "*") +
  COUNTIF('Credit (Advanced Standing)'!$C$26:$C$41, "*" &amp; R34 &amp; "*") +
  COUNTIF('Course Map'!$C$61, "*" &amp; R34 &amp; "*") &gt;= 1, 1, 0)</f>
        <v>0</v>
      </c>
      <c r="S35" s="308">
        <f>IF(
  COUNTIF('Course Map'!$D$19:$D$55, "*" &amp; S34 &amp; "*") +
  COUNTIF('Credit (Advanced Standing)'!$C$26:$C$41, "*" &amp; S34 &amp; "*") +
  COUNTIF('Course Map'!$C$61, "*" &amp; S34 &amp; "*") &gt;= 1, 1, 0)</f>
        <v>0</v>
      </c>
    </row>
    <row r="37" spans="1:27" x14ac:dyDescent="0.25">
      <c r="A37" s="298" t="s">
        <v>623</v>
      </c>
      <c r="B37" s="298" t="s">
        <v>2</v>
      </c>
      <c r="C37" s="298" t="s">
        <v>620</v>
      </c>
      <c r="D37" s="298" t="s">
        <v>298</v>
      </c>
      <c r="E37" s="308" t="s">
        <v>297</v>
      </c>
      <c r="F37" s="298" t="s">
        <v>64</v>
      </c>
      <c r="G37" s="298" t="s">
        <v>277</v>
      </c>
      <c r="H37" s="298" t="s">
        <v>70</v>
      </c>
      <c r="I37" s="298" t="s">
        <v>75</v>
      </c>
      <c r="J37" s="298" t="s">
        <v>343</v>
      </c>
      <c r="K37" s="298" t="s">
        <v>281</v>
      </c>
      <c r="L37" s="298" t="s">
        <v>130</v>
      </c>
      <c r="M37" s="298" t="s">
        <v>143</v>
      </c>
    </row>
    <row r="38" spans="1:27" x14ac:dyDescent="0.25">
      <c r="B38" s="298">
        <f>INDEX('Course Map'!$D:$D, 6)</f>
        <v>0</v>
      </c>
      <c r="C38" s="298" t="str">
        <f>INDEX('Course Map'!$D:$D, 8)</f>
        <v>Select Year here</v>
      </c>
      <c r="D38" s="298" t="str">
        <f>IF(AND($C2&gt;=2023, SUM($F38:$M38)=8), "Yes", "No")</f>
        <v>No</v>
      </c>
      <c r="E38" s="308" t="str">
        <f>IF(AND($C2&gt;=2019, SUM($F38+$G38+$I38+$M38)=4), "Yes", "No")</f>
        <v>No</v>
      </c>
      <c r="F38" s="298">
        <f>IF(
  COUNTIF('Course Map'!$D$19:$D$55, "*" &amp; F37 &amp; "*") +
  COUNTIF('Credit (Advanced Standing)'!$C$26:$C$41, "*" &amp; F37 &amp; "*") +
  COUNTIF('Course Map'!$C$61, "*" &amp; F37 &amp; "*") &gt;= 1, 1, 0)</f>
        <v>0</v>
      </c>
      <c r="G38" s="298">
        <f>IF(
  COUNTIF('Course Map'!$D$19:$D$55, "*" &amp; G37 &amp; "*") +
  COUNTIF('Credit (Advanced Standing)'!$C$26:$C$41, "*" &amp; G37 &amp; "*") +
  COUNTIF('Course Map'!$C$61, "*" &amp; G37 &amp; "*") &gt;= 1, 1, 0)</f>
        <v>0</v>
      </c>
      <c r="H38" s="298">
        <f>IF(
  COUNTIF('Course Map'!$D$19:$D$55, "*" &amp; H37 &amp; "*") +
  COUNTIF('Credit (Advanced Standing)'!$C$26:$C$41, "*" &amp; H37 &amp; "*") +
  COUNTIF('Course Map'!$C$61, "*" &amp; H37 &amp; "*") &gt;= 1, 1, 0)</f>
        <v>0</v>
      </c>
      <c r="I38" s="298">
        <f>IF(
  COUNTIF('Course Map'!$D$19:$D$55, "*" &amp; I37 &amp; "*") +
  COUNTIF('Credit (Advanced Standing)'!$C$26:$C$41, "*" &amp; I37 &amp; "*") +
  COUNTIF('Course Map'!$C$61, "*" &amp; I37 &amp; "*") &gt;= 1, 1, 0)</f>
        <v>0</v>
      </c>
      <c r="J38" s="298">
        <f>IF(
  COUNTIF('Course Map'!$D$19:$D$55, "*" &amp; J37 &amp; "*") +
  COUNTIF('Credit (Advanced Standing)'!$C$26:$C$41, "*" &amp; J37 &amp; "*") +
  COUNTIF('Course Map'!$C$61, "*" &amp; J37 &amp; "*") &gt;= 1, 1, 0)</f>
        <v>0</v>
      </c>
      <c r="K38" s="298">
        <f>IF(
  COUNTIF('Course Map'!$D$19:$D$55, "*" &amp; K37 &amp; "*") +
  COUNTIF('Credit (Advanced Standing)'!$C$26:$C$41, "*" &amp; K37 &amp; "*") +
  COUNTIF('Course Map'!$C$61, "*" &amp; K37 &amp; "*") &gt;= 1, 1, 0)</f>
        <v>0</v>
      </c>
      <c r="L38" s="298">
        <f>IF(
  COUNTIF('Course Map'!$D$19:$D$55, "*" &amp; L37 &amp; "*") +
  COUNTIF('Credit (Advanced Standing)'!$C$26:$C$41, "*" &amp; L37 &amp; "*") +
  COUNTIF('Course Map'!$C$61, "*" &amp; L37 &amp; "*") &gt;= 1, 1, 0)</f>
        <v>0</v>
      </c>
      <c r="M38" s="298">
        <f>IF(
  COUNTIF('Course Map'!$D$19:$D$55, "*" &amp; M37 &amp; "*") +
  COUNTIF('Credit (Advanced Standing)'!$C$26:$C$41, "*" &amp; M37 &amp; "*") +
  COUNTIF('Course Map'!$C$61, "*" &amp; M37 &amp; "*") &gt;= 1, 1, 0)</f>
        <v>0</v>
      </c>
    </row>
    <row r="40" spans="1:27" x14ac:dyDescent="0.25">
      <c r="A40" s="298" t="s">
        <v>622</v>
      </c>
      <c r="B40" s="298" t="s">
        <v>2</v>
      </c>
      <c r="C40" s="298" t="s">
        <v>620</v>
      </c>
      <c r="D40" s="298" t="s">
        <v>298</v>
      </c>
      <c r="E40" s="308" t="s">
        <v>297</v>
      </c>
      <c r="F40" s="298" t="s">
        <v>184</v>
      </c>
      <c r="G40" s="308" t="s">
        <v>187</v>
      </c>
      <c r="H40" s="298" t="s">
        <v>192</v>
      </c>
      <c r="I40" s="308" t="s">
        <v>408</v>
      </c>
      <c r="J40" s="298" t="s">
        <v>404</v>
      </c>
      <c r="K40" s="308" t="s">
        <v>303</v>
      </c>
      <c r="L40" s="298" t="s">
        <v>398</v>
      </c>
      <c r="M40" s="308" t="s">
        <v>194</v>
      </c>
      <c r="N40" s="298" t="s">
        <v>400</v>
      </c>
      <c r="O40" s="298" t="s">
        <v>402</v>
      </c>
      <c r="P40" s="298" t="s">
        <v>406</v>
      </c>
    </row>
    <row r="41" spans="1:27" x14ac:dyDescent="0.25">
      <c r="B41" s="298">
        <f>INDEX('Course Map'!$D:$D, 6)</f>
        <v>0</v>
      </c>
      <c r="C41" s="298" t="str">
        <f>INDEX('Course Map'!$D:$D, 8)</f>
        <v>Select Year here</v>
      </c>
      <c r="D41" s="298" t="str">
        <f>IF(OR(
    AND($C41&gt;=2023, $C41&lt;=2024, SUM($F41:$P41)=8),
    AND($C41&gt;=2025, SUM($F41:$P41, -$H41)=8)
), "Yes", "No")</f>
        <v>No</v>
      </c>
      <c r="E41" s="308" t="str">
        <f>IF(OR(
    AND($C41&gt;=2019, $C41&lt;=2023, SUM($F41:$G41, $J41:$M41)=4),
    AND($C41&gt;=2019, SUM($F41:$G41, $L41:$M41, $O41)=4)
), "Yes", "No")</f>
        <v>No</v>
      </c>
      <c r="F41" s="298">
        <f>IF(
  COUNTIF('Course Map'!$D$19:$D$55, "*" &amp; F40 &amp; "*") +
  COUNTIF('Credit (Advanced Standing)'!$C$26:$C$41, "*" &amp; F40 &amp; "*") +
  COUNTIF('Course Map'!$C$61, "*" &amp; F40 &amp; "*") &gt;= 1, 1, 0)</f>
        <v>0</v>
      </c>
      <c r="G41" s="298">
        <f>IF(
  COUNTIF('Course Map'!$D$19:$D$55, "*" &amp; G40 &amp; "*") +
  COUNTIF('Credit (Advanced Standing)'!$C$26:$C$41, "*" &amp; G40 &amp; "*") +
  COUNTIF('Course Map'!$C$61, "*" &amp; G40 &amp; "*") &gt;= 1, 1, 0)</f>
        <v>0</v>
      </c>
      <c r="H41" s="298">
        <f>IF(
  COUNTIF('Course Map'!$D$19:$D$55, "*" &amp; H40 &amp; "*") +
  COUNTIF('Credit (Advanced Standing)'!$C$26:$C$41, "*" &amp; H40 &amp; "*") +
  COUNTIF('Course Map'!$C$61, "*" &amp; H40 &amp; "*") &gt;= 1, 1, 0)</f>
        <v>0</v>
      </c>
      <c r="I41" s="308">
        <f>IF(
  COUNTIF('Course Map'!$D$19:$D$55, "*" &amp; I40 &amp; "*") +
  COUNTIF('Credit (Advanced Standing)'!$C$26:$C$41, "*" &amp; I40 &amp; "*") +
  COUNTIF('Course Map'!$C$61, "*" &amp; I40 &amp; "*") &gt;= 1, 1, 0)</f>
        <v>0</v>
      </c>
      <c r="J41" s="298">
        <f>IF(
  COUNTIF('Course Map'!$D$19:$D$55, "*" &amp; J40 &amp; "*") +
  COUNTIF('Credit (Advanced Standing)'!$C$26:$C$41, "*" &amp; J40 &amp; "*") +
  COUNTIF('Course Map'!$C$61, "*" &amp; J40 &amp; "*") &gt;= 1, 1, 0)</f>
        <v>0</v>
      </c>
      <c r="K41" s="308">
        <f>IF(
  COUNTIF('Course Map'!$D$19:$D$55, "*" &amp; K40 &amp; "*") +
  COUNTIF('Credit (Advanced Standing)'!$C$26:$C$41, "*" &amp; K40 &amp; "*") +
  COUNTIF('Course Map'!$C$61, "*" &amp; K40 &amp; "*") &gt;= 1, 1, 0)</f>
        <v>0</v>
      </c>
      <c r="L41" s="298">
        <f>IF(
  COUNTIF('Course Map'!$D$19:$D$55, "*" &amp; L40 &amp; "*") +
  COUNTIF('Credit (Advanced Standing)'!$C$26:$C$41, "*" &amp; L40 &amp; "*") +
  COUNTIF('Course Map'!$C$61, "*" &amp; L40 &amp; "*") &gt;= 1, 1, 0)</f>
        <v>0</v>
      </c>
      <c r="M41" s="308">
        <f>IF(
  COUNTIF('Course Map'!$D$19:$D$55, "*" &amp; M40 &amp; "*") +
  COUNTIF('Credit (Advanced Standing)'!$C$26:$C$41, "*" &amp; M40 &amp; "*") +
  COUNTIF('Course Map'!$C$61, "*" &amp; M40 &amp; "*") &gt;= 1, 1, 0)</f>
        <v>0</v>
      </c>
      <c r="N41" s="298">
        <f>IF(
  COUNTIF('Course Map'!$D$19:$D$55, "*" &amp; N40 &amp; "*") +
  COUNTIF('Credit (Advanced Standing)'!$C$26:$C$41, "*" &amp; N40 &amp; "*") +
  COUNTIF('Course Map'!$C$61, "*" &amp; N40 &amp; "*") &gt;= 1, 1, 0)</f>
        <v>0</v>
      </c>
      <c r="O41" s="298">
        <f>IF(
  COUNTIF('Course Map'!$D$19:$D$55, "*" &amp; O40 &amp; "*") +
  COUNTIF('Credit (Advanced Standing)'!$C$26:$C$41, "*" &amp; O40 &amp; "*") +
  COUNTIF('Course Map'!$C$61, "*" &amp; O40 &amp; "*") &gt;= 1, 1, 0)</f>
        <v>0</v>
      </c>
      <c r="P41" s="298">
        <f>IF(
  COUNTIF('Course Map'!$D$19:$D$55, "*" &amp; P40 &amp; "*") +
  COUNTIF('Credit (Advanced Standing)'!$C$26:$C$41, "*" &amp; P40 &amp; "*") +
  COUNTIF('Course Map'!$C$61, "*" &amp; P40 &amp; "*") &gt;= 1, 1, 0)</f>
        <v>0</v>
      </c>
    </row>
    <row r="43" spans="1:27" x14ac:dyDescent="0.25">
      <c r="A43" s="298" t="s">
        <v>621</v>
      </c>
      <c r="B43" s="298" t="s">
        <v>2</v>
      </c>
      <c r="C43" s="298" t="s">
        <v>620</v>
      </c>
      <c r="D43" s="308" t="s">
        <v>297</v>
      </c>
      <c r="E43" s="298" t="s">
        <v>305</v>
      </c>
      <c r="F43" s="308" t="s">
        <v>307</v>
      </c>
      <c r="G43" s="298" t="s">
        <v>515</v>
      </c>
      <c r="H43" s="308" t="s">
        <v>309</v>
      </c>
      <c r="I43" s="298" t="s">
        <v>310</v>
      </c>
      <c r="J43" s="298" t="s">
        <v>311</v>
      </c>
      <c r="K43" s="298" t="s">
        <v>285</v>
      </c>
      <c r="L43" s="298" t="s">
        <v>284</v>
      </c>
      <c r="M43" s="298" t="s">
        <v>352</v>
      </c>
    </row>
    <row r="44" spans="1:27" x14ac:dyDescent="0.25">
      <c r="B44" s="298">
        <f>INDEX('Course Map'!$D:$D, 6)</f>
        <v>0</v>
      </c>
      <c r="C44" s="298" t="str">
        <f>INDEX('Course Map'!$D:$D, 8)</f>
        <v>Select Year here</v>
      </c>
      <c r="D44" s="308" t="str">
        <f>IF(OR(
    AND($C44&gt;=2019, $C44&lt;=2023, SUM($E44:$L44, -$G44)&gt;=4),
    AND($C44&gt;=2019, $C44&lt;=2023, SUM($L44)=1, SUM($E44:$K44, -$H44)&gt;=3),
    AND($C44&gt;=2024, SUM($L44:$M44)=2, SUM($E44:$K44, -$H44)&gt;=2)
), "Yes", "No")</f>
        <v>No</v>
      </c>
      <c r="E44" s="298">
        <f>IF(
  COUNTIF('Course Map'!$D$19:$D$55, "*" &amp; E43 &amp; "*") +
  COUNTIF('Credit (Advanced Standing)'!$C$26:$C$41, "*" &amp; E43 &amp; "*") +
  COUNTIF('Course Map'!$C$61, "*" &amp; E43 &amp; "*") &gt;= 1, 1, 0)</f>
        <v>0</v>
      </c>
      <c r="F44" s="308">
        <f>IF(
  COUNTIF('Course Map'!$D$19:$D$55, "*" &amp; F43 &amp; "*") +
  COUNTIF('Credit (Advanced Standing)'!$C$26:$C$41, "*" &amp; F43 &amp; "*") +
  COUNTIF('Course Map'!$C$61, "*" &amp; F43 &amp; "*") &gt;= 1, 1, 0)</f>
        <v>0</v>
      </c>
      <c r="G44" s="298">
        <f>IF(
  COUNTIF('Course Map'!$D$19:$D$55, "*" &amp; G43 &amp; "*") +
  COUNTIF('Credit (Advanced Standing)'!$C$26:$C$41, "*" &amp; G43 &amp; "*") +
  COUNTIF('Course Map'!$C$61, "*" &amp; G43 &amp; "*") &gt;= 1, 1, 0)</f>
        <v>0</v>
      </c>
      <c r="H44" s="308">
        <f>IF(
  COUNTIF('Course Map'!$D$19:$D$55, "*" &amp; H43 &amp; "*") +
  COUNTIF('Credit (Advanced Standing)'!$C$26:$C$41, "*" &amp; H43 &amp; "*") +
  COUNTIF('Course Map'!$C$61, "*" &amp; H43 &amp; "*") &gt;= 1, 1, 0)</f>
        <v>0</v>
      </c>
      <c r="I44" s="298">
        <f>IF(
  COUNTIF('Course Map'!$D$19:$D$55, "*" &amp; I43 &amp; "*") +
  COUNTIF('Credit (Advanced Standing)'!$C$26:$C$41, "*" &amp; I43 &amp; "*") +
  COUNTIF('Course Map'!$C$61, "*" &amp; I43 &amp; "*") &gt;= 1, 1, 0)</f>
        <v>0</v>
      </c>
      <c r="J44" s="298">
        <f>IF(
  COUNTIF('Course Map'!$D$19:$D$55, "*" &amp; J43 &amp; "*") +
  COUNTIF('Credit (Advanced Standing)'!$C$26:$C$41, "*" &amp; J43 &amp; "*") +
  COUNTIF('Course Map'!$C$61, "*" &amp; J43 &amp; "*") &gt;= 1, 1, 0)</f>
        <v>0</v>
      </c>
      <c r="K44" s="298">
        <f>IF(
  COUNTIF('Course Map'!$D$19:$D$55, "*" &amp; K43 &amp; "*") +
  COUNTIF('Credit (Advanced Standing)'!$C$26:$C$41, "*" &amp; K43 &amp; "*") +
  COUNTIF('Course Map'!$C$61, "*" &amp; K43 &amp; "*") &gt;= 1, 1, 0)</f>
        <v>0</v>
      </c>
      <c r="L44" s="298">
        <f>IF(
  COUNTIF('Course Map'!$D$19:$D$55, "*" &amp; L43 &amp; "*") +
  COUNTIF('Credit (Advanced Standing)'!$C$26:$C$41, "*" &amp; L43 &amp; "*") +
  COUNTIF('Course Map'!$C$61, "*" &amp; L43 &amp; "*") &gt;= 1, 1, 0)</f>
        <v>0</v>
      </c>
      <c r="M44" s="298">
        <f>IF(
  COUNTIF('Course Map'!$D$19:$D$55, "*" &amp; M43 &amp; "*") +
  COUNTIF('Credit (Advanced Standing)'!$C$26:$C$41, "*" &amp; M43 &amp; "*") +
  COUNTIF('Course Map'!$C$61, "*" &amp; M43 &amp; "*") &gt;= 1, 1, 0)</f>
        <v>0</v>
      </c>
    </row>
    <row r="45" spans="1:27" ht="13" thickBot="1" x14ac:dyDescent="0.3"/>
    <row r="46" spans="1:27" ht="26.5" thickBot="1" x14ac:dyDescent="0.35">
      <c r="A46" s="307" t="s">
        <v>214</v>
      </c>
      <c r="B46" s="307" t="s">
        <v>216</v>
      </c>
      <c r="C46" s="306" t="s">
        <v>618</v>
      </c>
      <c r="D46" s="305" t="s">
        <v>617</v>
      </c>
      <c r="E46" s="305" t="s">
        <v>616</v>
      </c>
      <c r="F46" s="305" t="s">
        <v>615</v>
      </c>
      <c r="G46" s="305" t="s">
        <v>614</v>
      </c>
      <c r="H46" s="305" t="s">
        <v>613</v>
      </c>
      <c r="I46" s="305" t="s">
        <v>612</v>
      </c>
      <c r="J46" s="305" t="s">
        <v>611</v>
      </c>
      <c r="K46" s="305" t="s">
        <v>610</v>
      </c>
      <c r="L46" s="305" t="s">
        <v>609</v>
      </c>
      <c r="M46" s="305" t="s">
        <v>608</v>
      </c>
      <c r="N46" s="304" t="s">
        <v>607</v>
      </c>
      <c r="O46" s="302" t="s">
        <v>606</v>
      </c>
      <c r="P46" s="302" t="s">
        <v>605</v>
      </c>
      <c r="Q46" s="302" t="s">
        <v>604</v>
      </c>
      <c r="R46" s="302" t="s">
        <v>603</v>
      </c>
      <c r="S46" s="302" t="s">
        <v>602</v>
      </c>
      <c r="T46" s="302" t="s">
        <v>601</v>
      </c>
      <c r="U46" s="302" t="s">
        <v>600</v>
      </c>
      <c r="V46" s="302" t="s">
        <v>599</v>
      </c>
      <c r="W46" s="302" t="s">
        <v>598</v>
      </c>
      <c r="X46" s="303" t="s">
        <v>597</v>
      </c>
      <c r="Y46" s="302" t="s">
        <v>596</v>
      </c>
      <c r="Z46" s="302" t="s">
        <v>595</v>
      </c>
      <c r="AA46" s="302" t="s">
        <v>594</v>
      </c>
    </row>
    <row r="47" spans="1:27" ht="13" thickTop="1" x14ac:dyDescent="0.25">
      <c r="A47" s="301" t="str">
        <f>D2</f>
        <v>Incomplete</v>
      </c>
      <c r="B47" s="301" t="str">
        <f>E2</f>
        <v>Incomplete</v>
      </c>
      <c r="C47" s="301" t="str">
        <f>IF(D8="Yes", "ACCT", "No")</f>
        <v>No</v>
      </c>
      <c r="D47" s="301" t="str">
        <f>IF(D11="Yes", "ESB", "No")</f>
        <v>No</v>
      </c>
      <c r="E47" s="301" t="str">
        <f>IF(D14="Yes", "AE", "No")</f>
        <v>No</v>
      </c>
      <c r="F47" s="301" t="str">
        <f>IF(D17="Yes", "BFM", "No")</f>
        <v>No</v>
      </c>
      <c r="G47" s="301" t="str">
        <f>IF(D20="Yes", "BLT", "No")</f>
        <v>No</v>
      </c>
      <c r="H47" s="301" t="str">
        <f>IF(D23="Yes", "BA", "No")</f>
        <v>No</v>
      </c>
      <c r="I47" s="301" t="str">
        <f>IF(D26="Yes", "EBS", "No")</f>
        <v>No</v>
      </c>
      <c r="J47" s="301" t="str">
        <f>IF(D29="Yes", "IBM", "No")</f>
        <v>No</v>
      </c>
      <c r="K47" s="301" t="str">
        <f>IF(D32="Yes", "MGMT", "No")</f>
        <v>No</v>
      </c>
      <c r="L47" s="301" t="str">
        <f>IF(D35="Yes", "SM", "No")</f>
        <v>No</v>
      </c>
      <c r="M47" s="301" t="str">
        <f>IF(D38="Yes", "FT", "No")</f>
        <v>No</v>
      </c>
      <c r="N47" s="301" t="str">
        <f>IF(D41="Yes", "DM", "No")</f>
        <v>No</v>
      </c>
      <c r="O47" s="301" t="str">
        <f>IF(IF(C47="ACCT","No",E8)="Yes","Acct","No")</f>
        <v>No</v>
      </c>
      <c r="P47" s="301" t="str">
        <f>IF(IF(D47="ESB","No",E11)="Yes","ESB","No")</f>
        <v>No</v>
      </c>
      <c r="Q47" s="301" t="str">
        <f>IF(IF(E47="AE", "No", E14)="Yes", "AE", "No")</f>
        <v>No</v>
      </c>
      <c r="R47" s="301" t="str">
        <f>IF(IF(F47="BFM", "No", E17)="Yes", "BFM", "No")</f>
        <v>No</v>
      </c>
      <c r="S47" s="301" t="str">
        <f>IF(IF(G47="BLT", "No", E20)="Yes", "BLT", "No")</f>
        <v>No</v>
      </c>
      <c r="T47" s="301" t="str">
        <f>IF(IF(H47="BA", "No", E23)="Yes", "BA", "No")</f>
        <v>No</v>
      </c>
      <c r="U47" s="301" t="str">
        <f>IF(IF(I47="EBS", "No", E26)="Yes", "EBS", "No")</f>
        <v>No</v>
      </c>
      <c r="V47" s="300" t="str">
        <f>IF(IF(J47="IBM", "No", E29)="Yes", "IBM", "No")</f>
        <v>No</v>
      </c>
      <c r="W47" s="301" t="str">
        <f>IF(IF(K47="MGMT", "No", E32)="Yes", "MGMT", "No")</f>
        <v>No</v>
      </c>
      <c r="X47" s="300" t="str">
        <f>IF(IF(L47="SM", "No", E35)="Yes", "SM", "No")</f>
        <v>No</v>
      </c>
      <c r="Y47" s="300" t="str">
        <f>IF(IF($M47="FT", "No", E38)="Yes", "FT", "No")</f>
        <v>No</v>
      </c>
      <c r="Z47" s="299" t="str">
        <f>IF(IF($N47="DM", "No", E41)="Yes", "DM", "No")</f>
        <v>No</v>
      </c>
      <c r="AA47" s="299" t="str">
        <f>IF(D44="Yes", "STNY", "No")</f>
        <v>No</v>
      </c>
    </row>
    <row r="50" spans="3:3" x14ac:dyDescent="0.25">
      <c r="C50" s="298" t="str">
        <f>IFERROR(INDEX(#REF!, SMALL($C$48:$N$48, ROW(1:1))-COLUMN($C$48)+1), "")</f>
        <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Read me first</vt:lpstr>
      <vt:lpstr>Course Map</vt:lpstr>
      <vt:lpstr>Credit (Advanced Standing)</vt:lpstr>
      <vt:lpstr>Lists</vt:lpstr>
      <vt:lpstr>2026</vt:lpstr>
      <vt:lpstr>2025</vt:lpstr>
      <vt:lpstr>CC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Tham</dc:creator>
  <cp:lastModifiedBy>Mah Jee Khin</cp:lastModifiedBy>
  <cp:lastPrinted>2026-05-30T09:36:50Z</cp:lastPrinted>
  <dcterms:created xsi:type="dcterms:W3CDTF">2022-01-18T09:09:50Z</dcterms:created>
  <dcterms:modified xsi:type="dcterms:W3CDTF">2026-07-20T08:00:54Z</dcterms:modified>
</cp:coreProperties>
</file>