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zzai0006\Downloads\Course Map Tool\2026\"/>
    </mc:Choice>
  </mc:AlternateContent>
  <xr:revisionPtr revIDLastSave="0" documentId="13_ncr:1_{A7ACDCFE-A8FE-4955-A4E9-BF402383689C}" xr6:coauthVersionLast="36" xr6:coauthVersionMax="36" xr10:uidLastSave="{00000000-0000-0000-0000-000000000000}"/>
  <workbookProtection workbookAlgorithmName="SHA-512" workbookHashValue="mtgz0ZbBPr8Yj8pkg0dkVWcGxXCrW06cliyd4OnA8t6sFBDk+9ZHAL30Cc2v5QHHtLD1aqyvlJvalzMqfv0REw==" workbookSaltValue="qC8G0af2FS7CVYJJv5K9eQ==" workbookSpinCount="100000" lockStructure="1"/>
  <bookViews>
    <workbookView xWindow="0" yWindow="0" windowWidth="13050" windowHeight="7530" xr2:uid="{00000000-000D-0000-FFFF-FFFF00000000}"/>
  </bookViews>
  <sheets>
    <sheet name="Read me first" sheetId="5" r:id="rId1"/>
    <sheet name="Course Map" sheetId="1" r:id="rId2"/>
    <sheet name="Credit (Advanced Standing)" sheetId="2" r:id="rId3"/>
    <sheet name="Lists" sheetId="4" state="hidden" r:id="rId4"/>
    <sheet name="Unit Schedule (Year 2026)" sheetId="3" state="hidden" r:id="rId5"/>
  </sheets>
  <definedNames>
    <definedName name="_xlnm._FilterDatabase" localSheetId="1" hidden="1">'Course Map'!$E$19:$H$19</definedName>
    <definedName name="_xlnm._FilterDatabase" localSheetId="4" hidden="1">'Unit Schedule (Year 2026)'!$A$1:$U$19</definedName>
  </definedNames>
  <calcPr calcId="191029"/>
</workbook>
</file>

<file path=xl/calcChain.xml><?xml version="1.0" encoding="utf-8"?>
<calcChain xmlns="http://schemas.openxmlformats.org/spreadsheetml/2006/main">
  <c r="E9" i="1" l="1"/>
  <c r="C20" i="1"/>
  <c r="C32" i="1"/>
  <c r="C28" i="1"/>
  <c r="C24" i="1"/>
  <c r="E10" i="1"/>
  <c r="C34" i="1"/>
  <c r="C30" i="1"/>
  <c r="C26" i="1"/>
  <c r="C22" i="1"/>
  <c r="G36" i="2" l="1"/>
  <c r="F36" i="2"/>
  <c r="E36" i="2"/>
  <c r="D36" i="2"/>
  <c r="G35" i="2"/>
  <c r="F35" i="2"/>
  <c r="E35" i="2"/>
  <c r="D35" i="2"/>
  <c r="G34" i="2"/>
  <c r="F34" i="2"/>
  <c r="E34" i="2"/>
  <c r="D34" i="2"/>
  <c r="G33" i="2"/>
  <c r="F33" i="2"/>
  <c r="E33" i="2"/>
  <c r="D33" i="2"/>
  <c r="G32" i="2"/>
  <c r="F32" i="2"/>
  <c r="E32" i="2"/>
  <c r="D32" i="2"/>
  <c r="G31" i="2"/>
  <c r="F31" i="2"/>
  <c r="E31" i="2"/>
  <c r="D31" i="2"/>
  <c r="G30" i="2"/>
  <c r="F30" i="2"/>
  <c r="E30" i="2"/>
  <c r="D30" i="2"/>
  <c r="G29" i="2"/>
  <c r="F29" i="2"/>
  <c r="E29" i="2"/>
  <c r="D29" i="2"/>
  <c r="G28" i="2"/>
  <c r="F28" i="2"/>
  <c r="E28" i="2"/>
  <c r="D28" i="2"/>
  <c r="G27" i="2"/>
  <c r="F27" i="2"/>
  <c r="E27" i="2"/>
  <c r="D27" i="2"/>
  <c r="G26" i="2"/>
  <c r="F26" i="2"/>
  <c r="E26" i="2"/>
  <c r="D26" i="2"/>
  <c r="F25" i="2"/>
  <c r="E25" i="2"/>
  <c r="D25" i="2"/>
  <c r="G25" i="2" s="1"/>
  <c r="F24" i="2"/>
  <c r="E24" i="2"/>
  <c r="D24" i="2"/>
  <c r="G24" i="2" s="1"/>
  <c r="F23" i="2"/>
  <c r="E23" i="2"/>
  <c r="D23" i="2"/>
  <c r="G23" i="2" s="1"/>
  <c r="F22" i="2"/>
  <c r="E22" i="2"/>
  <c r="D22" i="2"/>
  <c r="G22" i="2" s="1"/>
  <c r="F21" i="2"/>
  <c r="E21" i="2"/>
  <c r="D21" i="2"/>
  <c r="G21" i="2" s="1"/>
  <c r="G20" i="2"/>
  <c r="F20" i="2"/>
  <c r="E20" i="2"/>
  <c r="D20" i="2"/>
  <c r="I49" i="1"/>
  <c r="H49" i="1"/>
  <c r="G49" i="1"/>
  <c r="F49" i="1"/>
  <c r="E49" i="1"/>
  <c r="I48" i="1"/>
  <c r="H48" i="1"/>
  <c r="G48" i="1"/>
  <c r="F48" i="1"/>
  <c r="E48" i="1"/>
  <c r="G47" i="1"/>
  <c r="F47" i="1"/>
  <c r="E47" i="1"/>
  <c r="H47" i="1" s="1"/>
  <c r="I47" i="1" s="1"/>
  <c r="G46" i="1"/>
  <c r="F46" i="1"/>
  <c r="E46" i="1"/>
  <c r="H46" i="1" s="1"/>
  <c r="I46" i="1" s="1"/>
  <c r="G45" i="1"/>
  <c r="F45" i="1"/>
  <c r="E45" i="1"/>
  <c r="H45" i="1" s="1"/>
  <c r="I45" i="1" s="1"/>
  <c r="G44" i="1"/>
  <c r="F44" i="1"/>
  <c r="E44" i="1"/>
  <c r="H44" i="1" s="1"/>
  <c r="I44" i="1" s="1"/>
  <c r="G43" i="1"/>
  <c r="F43" i="1"/>
  <c r="E43" i="1"/>
  <c r="G42" i="1"/>
  <c r="F42" i="1"/>
  <c r="E42" i="1"/>
  <c r="I41" i="1"/>
  <c r="H41" i="1"/>
  <c r="G41" i="1"/>
  <c r="F41" i="1"/>
  <c r="E41" i="1"/>
  <c r="I40" i="1"/>
  <c r="H40" i="1"/>
  <c r="G40" i="1"/>
  <c r="F40" i="1"/>
  <c r="E40" i="1"/>
  <c r="I39" i="1"/>
  <c r="H39" i="1"/>
  <c r="G39" i="1"/>
  <c r="F39" i="1"/>
  <c r="E39" i="1"/>
  <c r="I38" i="1"/>
  <c r="H38" i="1"/>
  <c r="G38" i="1"/>
  <c r="F38" i="1"/>
  <c r="E38" i="1"/>
  <c r="H35" i="1"/>
  <c r="I35" i="1" s="1"/>
  <c r="G35" i="1"/>
  <c r="F35" i="1"/>
  <c r="E35" i="1"/>
  <c r="G34" i="1"/>
  <c r="F34" i="1"/>
  <c r="H34" i="1" s="1"/>
  <c r="I34" i="1" s="1"/>
  <c r="E34" i="1"/>
  <c r="G33" i="1"/>
  <c r="F33" i="1"/>
  <c r="E33" i="1"/>
  <c r="H33" i="1" s="1"/>
  <c r="I33" i="1" s="1"/>
  <c r="H32" i="1"/>
  <c r="I32" i="1" s="1"/>
  <c r="G32" i="1"/>
  <c r="F32" i="1"/>
  <c r="E32" i="1"/>
  <c r="H31" i="1"/>
  <c r="I31" i="1" s="1"/>
  <c r="G31" i="1"/>
  <c r="F31" i="1"/>
  <c r="E31" i="1"/>
  <c r="H30" i="1"/>
  <c r="G30" i="1"/>
  <c r="F30" i="1"/>
  <c r="E30" i="1"/>
  <c r="G29" i="1"/>
  <c r="F29" i="1"/>
  <c r="E29" i="1"/>
  <c r="H28" i="1"/>
  <c r="G28" i="1"/>
  <c r="F28" i="1"/>
  <c r="E28" i="1"/>
  <c r="H27" i="1"/>
  <c r="I27" i="1" s="1"/>
  <c r="G27" i="1"/>
  <c r="F27" i="1"/>
  <c r="E27" i="1"/>
  <c r="G26" i="1"/>
  <c r="H26" i="1" s="1"/>
  <c r="I26" i="1" s="1"/>
  <c r="F26" i="1"/>
  <c r="E26" i="1"/>
  <c r="G25" i="1"/>
  <c r="F25" i="1"/>
  <c r="E25" i="1"/>
  <c r="H25" i="1" s="1"/>
  <c r="I25" i="1" s="1"/>
  <c r="H24" i="1"/>
  <c r="I24" i="1" s="1"/>
  <c r="G24" i="1"/>
  <c r="F24" i="1"/>
  <c r="E24" i="1"/>
  <c r="H23" i="1"/>
  <c r="G23" i="1"/>
  <c r="F23" i="1"/>
  <c r="E23" i="1"/>
  <c r="H22" i="1"/>
  <c r="G22" i="1"/>
  <c r="F22" i="1"/>
  <c r="E22" i="1"/>
  <c r="H21" i="1"/>
  <c r="I21" i="1" s="1"/>
  <c r="G21" i="1"/>
  <c r="F21" i="1"/>
  <c r="E21" i="1"/>
  <c r="H20" i="1"/>
  <c r="G20" i="1"/>
  <c r="F20" i="1"/>
  <c r="E20" i="1"/>
  <c r="G19" i="1"/>
  <c r="F19" i="1"/>
  <c r="E19" i="1"/>
  <c r="H9" i="1"/>
  <c r="H8" i="1"/>
  <c r="I28" i="1" l="1"/>
  <c r="I23" i="1"/>
  <c r="I22" i="1"/>
  <c r="I20" i="1"/>
  <c r="I30" i="1"/>
  <c r="H43" i="1"/>
  <c r="I43" i="1" s="1"/>
  <c r="H42" i="1"/>
  <c r="I42" i="1" s="1"/>
  <c r="H7" i="1"/>
  <c r="H13" i="1"/>
  <c r="H12" i="1"/>
  <c r="H29" i="1"/>
  <c r="I29" i="1" s="1"/>
  <c r="H14" i="1" l="1"/>
</calcChain>
</file>

<file path=xl/sharedStrings.xml><?xml version="1.0" encoding="utf-8"?>
<sst xmlns="http://schemas.openxmlformats.org/spreadsheetml/2006/main" count="206" uniqueCount="109">
  <si>
    <r>
      <rPr>
        <b/>
        <sz val="12"/>
        <color theme="0"/>
        <rFont val="Arial"/>
        <family val="2"/>
      </rPr>
      <t>Master of International Business</t>
    </r>
    <r>
      <rPr>
        <b/>
        <sz val="10"/>
        <color theme="0"/>
        <rFont val="Arial"/>
        <family val="2"/>
      </rPr>
      <t xml:space="preserve">
</t>
    </r>
    <r>
      <rPr>
        <sz val="9"/>
        <color theme="0"/>
        <rFont val="Arial"/>
        <family val="2"/>
      </rPr>
      <t>Course Code: B6007</t>
    </r>
  </si>
  <si>
    <t>Before using the tool, do take note of the following:</t>
  </si>
  <si>
    <t>If you failed a unit, do not include it in this course map.</t>
  </si>
  <si>
    <t>Duplicated units will be highlighted in red.</t>
  </si>
  <si>
    <t>If you plan to enrol in the electives from other schools, it is your responsibility to ensure that you have met the pre-requisities.</t>
  </si>
  <si>
    <t xml:space="preserve">The course map tool does not help you check the prerequisites of the unit. You need to refer to the handbook and ensure that you have met the prerequisities before enrolling in that unit.  </t>
  </si>
  <si>
    <t>If you include the wrong unit code from your major, no warning code will appear. Please ensure you type in the correct unit code without spaces. Eg. "ACW5903"</t>
  </si>
  <si>
    <t>You must complete 4 Units (24 credit points) from Parts A described in the Advanced Preparatory Studies of the course.</t>
  </si>
  <si>
    <t>You must complete 8 Units (48 credit points) from Parts B descri.bed in the Core Studies of the course</t>
  </si>
  <si>
    <t>You must complete 4 Units (24 credit points) from Parts C described in the Elective Studies of the course.</t>
  </si>
  <si>
    <t xml:space="preserve">Acknowledgements </t>
  </si>
  <si>
    <t xml:space="preserve">I acknowledge that course map planning and unit selection my responsibility as a student.  </t>
  </si>
  <si>
    <t xml:space="preserve">I acknowledge that I have read and understood the course map planning guide. </t>
  </si>
  <si>
    <t>NEXT</t>
  </si>
  <si>
    <r>
      <rPr>
        <b/>
        <sz val="11"/>
        <color theme="0"/>
        <rFont val="Arial"/>
        <family val="2"/>
      </rPr>
      <t xml:space="preserve">Master of International Business
</t>
    </r>
    <r>
      <rPr>
        <sz val="9"/>
        <color theme="0"/>
        <rFont val="Arial"/>
        <family val="2"/>
      </rPr>
      <t>Course Code: B6007</t>
    </r>
  </si>
  <si>
    <t>Course Map Tool</t>
  </si>
  <si>
    <t>Name</t>
  </si>
  <si>
    <t>Summary - number of units</t>
  </si>
  <si>
    <t>Student ID</t>
  </si>
  <si>
    <t>Total units</t>
  </si>
  <si>
    <t>Student Email</t>
  </si>
  <si>
    <t>Level 4000</t>
  </si>
  <si>
    <t>Intake Year</t>
  </si>
  <si>
    <t>Level 5000</t>
  </si>
  <si>
    <t>Intake Semester</t>
  </si>
  <si>
    <t>July Intake</t>
  </si>
  <si>
    <t>Part A</t>
  </si>
  <si>
    <t>Advanced Preparatory Studies</t>
  </si>
  <si>
    <t>Part B</t>
  </si>
  <si>
    <t>Core Studies</t>
  </si>
  <si>
    <t>Part C</t>
  </si>
  <si>
    <t>Elective Studies</t>
  </si>
  <si>
    <t>Year, Semester</t>
  </si>
  <si>
    <r>
      <rPr>
        <b/>
        <sz val="9"/>
        <color theme="0"/>
        <rFont val="Arial"/>
        <family val="2"/>
      </rPr>
      <t xml:space="preserve">Unit Code
</t>
    </r>
    <r>
      <rPr>
        <sz val="5"/>
        <color theme="0"/>
        <rFont val="Arial"/>
        <family val="2"/>
      </rPr>
      <t>(e.g. ACW5120 - make sure there are no spaces between the letters and numbers)</t>
    </r>
  </si>
  <si>
    <t>Available in the semester?</t>
  </si>
  <si>
    <t>Elective</t>
  </si>
  <si>
    <t>BTM5919</t>
  </si>
  <si>
    <t>ETM5900</t>
  </si>
  <si>
    <t>ECM5953</t>
  </si>
  <si>
    <t>MGM5310</t>
  </si>
  <si>
    <t>ETM5950</t>
  </si>
  <si>
    <t>MKM5955</t>
  </si>
  <si>
    <t>ACM5903</t>
  </si>
  <si>
    <t>BTM5909</t>
  </si>
  <si>
    <t>BFM5014</t>
  </si>
  <si>
    <t>MGM5698</t>
  </si>
  <si>
    <t>MGM5966</t>
  </si>
  <si>
    <t>MKM5260</t>
  </si>
  <si>
    <t>MGM5251</t>
  </si>
  <si>
    <t>BFM5959</t>
  </si>
  <si>
    <t>ECM5921</t>
  </si>
  <si>
    <t>MGM5181</t>
  </si>
  <si>
    <t>Extra semesters</t>
  </si>
  <si>
    <t>Select Year here</t>
  </si>
  <si>
    <t>Remarks</t>
  </si>
  <si>
    <r>
      <rPr>
        <b/>
        <sz val="10"/>
        <color theme="0"/>
        <rFont val="Arial"/>
        <family val="2"/>
      </rPr>
      <t xml:space="preserve">Master of International Business
</t>
    </r>
    <r>
      <rPr>
        <sz val="10"/>
        <color theme="0"/>
        <rFont val="Arial"/>
        <family val="2"/>
      </rPr>
      <t>Course Code: B6007</t>
    </r>
  </si>
  <si>
    <t>CREDIT (ADVANCED STANDING) - if any</t>
  </si>
  <si>
    <t>List all the units you are eligible for exemptions as per your credit letter. The exempted units are also listed in the Credit (advanced standing) section of your WES portal.</t>
  </si>
  <si>
    <t xml:space="preserve"> • Web Enrolment System (WES) portal</t>
  </si>
  <si>
    <t xml:space="preserve"> • Information on credits for prior learning</t>
  </si>
  <si>
    <r>
      <rPr>
        <b/>
        <sz val="9"/>
        <color rgb="FF000000"/>
        <rFont val="Arial"/>
        <family val="2"/>
      </rPr>
      <t>Instructions:</t>
    </r>
    <r>
      <rPr>
        <sz val="9"/>
        <color rgb="FF000000"/>
        <rFont val="Arial"/>
        <family val="2"/>
      </rPr>
      <t xml:space="preserve">
1. Select the number of electives exempted as per your credit letter. If none, leave it blank.
2. Please input the unit code as per the credit letter into the Unit Code field.</t>
    </r>
  </si>
  <si>
    <t>Number of Units</t>
  </si>
  <si>
    <t>Electives Level</t>
  </si>
  <si>
    <t>electives at level 4</t>
  </si>
  <si>
    <t>electives at level 5</t>
  </si>
  <si>
    <t>Unit Code</t>
  </si>
  <si>
    <t>Number of Elective Units</t>
  </si>
  <si>
    <t>Semester</t>
  </si>
  <si>
    <t>Semester 1</t>
  </si>
  <si>
    <t>February Intake</t>
  </si>
  <si>
    <t>Semester 2</t>
  </si>
  <si>
    <t>Year</t>
  </si>
  <si>
    <t>Alternative Semester</t>
  </si>
  <si>
    <t>Summer</t>
  </si>
  <si>
    <t>Winter</t>
  </si>
  <si>
    <t>Select Unit Code</t>
  </si>
  <si>
    <t>Unit Name</t>
  </si>
  <si>
    <t>Semesters</t>
  </si>
  <si>
    <t>Prerequisites</t>
  </si>
  <si>
    <t>Accounting for business</t>
  </si>
  <si>
    <t>Core</t>
  </si>
  <si>
    <t>-</t>
  </si>
  <si>
    <t>Economics</t>
  </si>
  <si>
    <t xml:space="preserve">Business statistics </t>
  </si>
  <si>
    <t>Marketing and the international consumer</t>
  </si>
  <si>
    <t xml:space="preserve">Ethics and global corporate governance </t>
  </si>
  <si>
    <t>Semester 1, Semester 2</t>
  </si>
  <si>
    <t>International trade law</t>
  </si>
  <si>
    <t xml:space="preserve">International business theory and practice </t>
  </si>
  <si>
    <t xml:space="preserve">International management </t>
  </si>
  <si>
    <t>International business strategy</t>
  </si>
  <si>
    <t>Accounting and finance for international managers</t>
  </si>
  <si>
    <t>Data analytics for business</t>
  </si>
  <si>
    <t>International marketing</t>
  </si>
  <si>
    <t xml:space="preserve">Current issues in international finance </t>
  </si>
  <si>
    <t>Additional</t>
  </si>
  <si>
    <t xml:space="preserve">International economics </t>
  </si>
  <si>
    <t xml:space="preserve">Global supply chain management </t>
  </si>
  <si>
    <t>MGM5638</t>
  </si>
  <si>
    <t xml:space="preserve">Asian business systems </t>
  </si>
  <si>
    <t xml:space="preserve">Innovation and entrepreneurship </t>
  </si>
  <si>
    <t>MGX5890</t>
  </si>
  <si>
    <t>International study program in international business</t>
  </si>
  <si>
    <t>Select here</t>
  </si>
  <si>
    <t>School of Business, Monash University Malaysia Template version: 2026.06</t>
  </si>
  <si>
    <t>Select Semester here</t>
  </si>
  <si>
    <t>Select Alt Semester</t>
  </si>
  <si>
    <t>Select Intake Semester here</t>
  </si>
  <si>
    <t>Select Intake Year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</si>
</sst>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font>
      <sz val="10"/>
      <color rgb="FF000000"/>
      <name val="Arial"/>
      <charset val="134"/>
    </font>
    <font>
      <b/>
      <sz val="10"/>
      <color theme="1"/>
      <name val="Calibri"/>
      <family val="2"/>
    </font>
    <font>
      <b/>
      <sz val="10"/>
      <color rgb="FF000000"/>
      <name val="Calibri"/>
      <family val="2"/>
    </font>
    <font>
      <sz val="10"/>
      <color theme="1"/>
      <name val="Calibri"/>
      <family val="2"/>
    </font>
    <font>
      <sz val="10"/>
      <color rgb="FF000000"/>
      <name val="Calibri"/>
      <family val="2"/>
    </font>
    <font>
      <b/>
      <sz val="10"/>
      <color rgb="FF000000"/>
      <name val="Arial"/>
      <family val="2"/>
    </font>
    <font>
      <b/>
      <sz val="10"/>
      <color theme="0"/>
      <name val="Arial"/>
      <family val="2"/>
    </font>
    <font>
      <sz val="10"/>
      <color theme="0"/>
      <name val="Arial"/>
      <family val="2"/>
    </font>
    <font>
      <b/>
      <sz val="14"/>
      <color rgb="FF000000"/>
      <name val="Arial"/>
      <family val="2"/>
    </font>
    <font>
      <sz val="10"/>
      <name val="Arial"/>
      <family val="2"/>
    </font>
    <font>
      <b/>
      <sz val="9"/>
      <color theme="0"/>
      <name val="Arial"/>
      <family val="2"/>
    </font>
    <font>
      <sz val="9"/>
      <color rgb="FF000000"/>
      <name val="Arial"/>
      <family val="2"/>
    </font>
    <font>
      <sz val="9"/>
      <color theme="10"/>
      <name val="Arial"/>
      <family val="2"/>
    </font>
    <font>
      <sz val="7"/>
      <color theme="1"/>
      <name val="Arial"/>
      <family val="2"/>
    </font>
    <font>
      <sz val="7"/>
      <color rgb="FF000000"/>
      <name val="Arial"/>
      <family val="2"/>
    </font>
    <font>
      <sz val="7"/>
      <name val="Arial"/>
      <family val="2"/>
    </font>
    <font>
      <b/>
      <sz val="10"/>
      <color theme="1"/>
      <name val="Arial"/>
      <family val="2"/>
    </font>
    <font>
      <b/>
      <sz val="6"/>
      <color theme="0"/>
      <name val="Arial"/>
      <family val="2"/>
    </font>
    <font>
      <b/>
      <sz val="6"/>
      <color rgb="FF000000"/>
      <name val="Arial"/>
      <family val="2"/>
    </font>
    <font>
      <b/>
      <sz val="9"/>
      <color theme="1"/>
      <name val="Arial"/>
      <family val="2"/>
    </font>
    <font>
      <sz val="9"/>
      <color theme="1"/>
      <name val="Arial"/>
      <family val="2"/>
    </font>
    <font>
      <b/>
      <sz val="14"/>
      <color rgb="FF6F1A47"/>
      <name val="Arial"/>
      <family val="2"/>
    </font>
    <font>
      <b/>
      <sz val="11"/>
      <color rgb="FF6F1A47"/>
      <name val="Arial"/>
      <family val="2"/>
    </font>
    <font>
      <i/>
      <sz val="6"/>
      <color rgb="FF000000"/>
      <name val="Arial"/>
      <family val="2"/>
    </font>
    <font>
      <b/>
      <sz val="8"/>
      <color rgb="FFFFFFFF"/>
      <name val="Arial"/>
      <family val="2"/>
    </font>
    <font>
      <sz val="8"/>
      <color rgb="FF000000"/>
      <name val="Arial"/>
      <family val="2"/>
    </font>
    <font>
      <b/>
      <sz val="8"/>
      <color theme="0"/>
      <name val="Arial"/>
      <family val="2"/>
    </font>
    <font>
      <b/>
      <sz val="8"/>
      <color rgb="FF000000"/>
      <name val="Arial"/>
      <family val="2"/>
    </font>
    <font>
      <sz val="8"/>
      <color rgb="FF800080"/>
      <name val="Arial"/>
      <family val="2"/>
    </font>
    <font>
      <u/>
      <sz val="8"/>
      <color theme="10"/>
      <name val="Arial"/>
      <family val="2"/>
    </font>
    <font>
      <sz val="5.5"/>
      <name val="Arial"/>
      <family val="2"/>
    </font>
    <font>
      <sz val="5.5"/>
      <color rgb="FF000000"/>
      <name val="Arial"/>
      <family val="2"/>
    </font>
    <font>
      <b/>
      <sz val="8"/>
      <color theme="0" tint="-0.499984740745262"/>
      <name val="Arial"/>
      <family val="2"/>
    </font>
    <font>
      <b/>
      <sz val="9"/>
      <color rgb="FF000000"/>
      <name val="Arial"/>
      <family val="2"/>
    </font>
    <font>
      <sz val="9"/>
      <name val="Arial"/>
      <family val="2"/>
    </font>
    <font>
      <sz val="8"/>
      <color theme="1"/>
      <name val="Arial"/>
      <family val="2"/>
    </font>
    <font>
      <sz val="10"/>
      <color theme="1" tint="0.499984740745262"/>
      <name val="Arial"/>
      <family val="2"/>
    </font>
    <font>
      <sz val="11"/>
      <color rgb="FF000000"/>
      <name val="Arial"/>
      <family val="2"/>
    </font>
    <font>
      <sz val="8"/>
      <color theme="0"/>
      <name val="Arial"/>
      <family val="2"/>
    </font>
    <font>
      <i/>
      <sz val="8"/>
      <color theme="1" tint="0.499984740745262"/>
      <name val="Arial"/>
      <family val="2"/>
    </font>
    <font>
      <b/>
      <u/>
      <sz val="10"/>
      <color theme="0"/>
      <name val="Arial"/>
      <family val="2"/>
    </font>
    <font>
      <i/>
      <sz val="8"/>
      <color rgb="FF000000"/>
      <name val="Arial"/>
      <family val="2"/>
    </font>
    <font>
      <u/>
      <sz val="10"/>
      <color theme="10"/>
      <name val="Arial"/>
      <family val="2"/>
    </font>
    <font>
      <b/>
      <sz val="11"/>
      <color theme="0"/>
      <name val="Arial"/>
      <family val="2"/>
    </font>
    <font>
      <sz val="9"/>
      <color theme="0"/>
      <name val="Arial"/>
      <family val="2"/>
    </font>
    <font>
      <sz val="5"/>
      <color theme="0"/>
      <name val="Arial"/>
      <family val="2"/>
    </font>
    <font>
      <b/>
      <sz val="12"/>
      <color theme="0"/>
      <name val="Arial"/>
      <family val="2"/>
    </font>
    <font>
      <sz val="10"/>
      <color rgb="FF000000"/>
      <name val="Arial"/>
      <family val="2"/>
    </font>
  </fonts>
  <fills count="21">
    <fill>
      <patternFill patternType="none"/>
    </fill>
    <fill>
      <patternFill patternType="gray125"/>
    </fill>
    <fill>
      <patternFill patternType="solid">
        <fgColor rgb="FFD9D2E9"/>
        <bgColor rgb="FFD9D2E9"/>
      </patternFill>
    </fill>
    <fill>
      <patternFill patternType="solid">
        <fgColor rgb="FFCCCCCC"/>
        <bgColor rgb="FFCCCCCC"/>
      </patternFill>
    </fill>
    <fill>
      <patternFill patternType="solid">
        <fgColor theme="5" tint="0.79995117038483843"/>
        <bgColor rgb="FFD9EAD3"/>
      </patternFill>
    </fill>
    <fill>
      <patternFill patternType="solid">
        <fgColor theme="8" tint="0.79995117038483843"/>
        <bgColor indexed="64"/>
      </patternFill>
    </fill>
    <fill>
      <patternFill patternType="solid">
        <fgColor theme="0"/>
        <bgColor theme="0"/>
      </patternFill>
    </fill>
    <fill>
      <patternFill patternType="solid">
        <fgColor rgb="FFFFFF00"/>
        <bgColor indexed="64"/>
      </patternFill>
    </fill>
    <fill>
      <patternFill patternType="solid">
        <fgColor theme="2" tint="-0.14996795556505021"/>
        <bgColor indexed="64"/>
      </patternFill>
    </fill>
    <fill>
      <patternFill patternType="solid">
        <fgColor rgb="FF6F1A47"/>
        <bgColor rgb="FF6BAED6"/>
      </patternFill>
    </fill>
    <fill>
      <patternFill patternType="solid">
        <fgColor rgb="FF6F1A47"/>
        <bgColor indexed="64"/>
      </patternFill>
    </fill>
    <fill>
      <patternFill patternType="solid">
        <fgColor rgb="FF6F1A47"/>
        <bgColor rgb="FFBFBFBF"/>
      </patternFill>
    </fill>
    <fill>
      <patternFill patternType="solid">
        <fgColor theme="0" tint="-4.9989318521683403E-2"/>
        <bgColor indexed="64"/>
      </patternFill>
    </fill>
    <fill>
      <patternFill patternType="solid">
        <fgColor rgb="FFE8D1DC"/>
        <bgColor indexed="64"/>
      </patternFill>
    </fill>
    <fill>
      <patternFill patternType="solid">
        <fgColor rgb="FFE8D1DC"/>
        <bgColor theme="0"/>
      </patternFill>
    </fill>
    <fill>
      <patternFill patternType="solid">
        <fgColor theme="0"/>
        <bgColor indexed="64"/>
      </patternFill>
    </fill>
    <fill>
      <patternFill patternType="solid">
        <fgColor rgb="FFE8D1DC"/>
        <bgColor rgb="FFF2F2F2"/>
      </patternFill>
    </fill>
    <fill>
      <patternFill patternType="solid">
        <fgColor rgb="FF6F1A47"/>
        <bgColor rgb="FFBAD9EC"/>
      </patternFill>
    </fill>
    <fill>
      <patternFill patternType="solid">
        <fgColor rgb="FFE8D1DC"/>
        <bgColor rgb="FFBFBFBF"/>
      </patternFill>
    </fill>
    <fill>
      <patternFill patternType="solid">
        <fgColor rgb="FF6F1A47"/>
        <bgColor theme="0"/>
      </patternFill>
    </fill>
    <fill>
      <patternFill patternType="solid">
        <fgColor theme="0" tint="-4.9989318521683403E-2"/>
        <bgColor rgb="FFF2F2F2"/>
      </patternFill>
    </fill>
  </fills>
  <borders count="169">
    <border>
      <left/>
      <right/>
      <top/>
      <bottom/>
      <diagonal/>
    </border>
    <border>
      <left style="thin">
        <color auto="1"/>
      </left>
      <right style="thin">
        <color auto="1"/>
      </right>
      <top style="thin">
        <color auto="1"/>
      </top>
      <bottom style="thin">
        <color auto="1"/>
      </bottom>
      <diagonal/>
    </border>
    <border>
      <left style="double">
        <color theme="1"/>
      </left>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auto="1"/>
      </left>
      <right style="thin">
        <color rgb="FFFFFFFF"/>
      </right>
      <top style="thin">
        <color auto="1"/>
      </top>
      <bottom style="thin">
        <color rgb="FFFFFFFF"/>
      </bottom>
      <diagonal/>
    </border>
    <border>
      <left style="thin">
        <color rgb="FFFFFFFF"/>
      </left>
      <right style="thin">
        <color rgb="FFFFFFFF"/>
      </right>
      <top style="thin">
        <color auto="1"/>
      </top>
      <bottom/>
      <diagonal/>
    </border>
    <border>
      <left style="thin">
        <color rgb="FFFFFFFF"/>
      </left>
      <right style="thin">
        <color auto="1"/>
      </right>
      <top style="thin">
        <color auto="1"/>
      </top>
      <bottom style="thin">
        <color rgb="FFFFFFFF"/>
      </bottom>
      <diagonal/>
    </border>
    <border>
      <left style="thin">
        <color auto="1"/>
      </left>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theme="0"/>
      </top>
      <bottom style="thin">
        <color theme="0"/>
      </bottom>
      <diagonal/>
    </border>
    <border>
      <left style="medium">
        <color theme="0"/>
      </left>
      <right/>
      <top/>
      <bottom style="thin">
        <color theme="1"/>
      </bottom>
      <diagonal/>
    </border>
    <border>
      <left/>
      <right/>
      <top/>
      <bottom style="thin">
        <color theme="1"/>
      </bottom>
      <diagonal/>
    </border>
    <border>
      <left/>
      <right style="medium">
        <color theme="0"/>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thin">
        <color auto="1"/>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auto="1"/>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theme="0"/>
      </right>
      <top/>
      <bottom style="thin">
        <color rgb="FFFFFFFF"/>
      </bottom>
      <diagonal/>
    </border>
    <border>
      <left/>
      <right style="thin">
        <color theme="0"/>
      </right>
      <top/>
      <bottom style="thin">
        <color rgb="FFFFFFFF"/>
      </bottom>
      <diagonal/>
    </border>
    <border>
      <left style="thin">
        <color theme="1"/>
      </left>
      <right style="thin">
        <color theme="1"/>
      </right>
      <top style="thin">
        <color theme="1"/>
      </top>
      <bottom style="thin">
        <color theme="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auto="1"/>
      </left>
      <right/>
      <top/>
      <bottom style="thin">
        <color rgb="FFFFFFFF"/>
      </bottom>
      <diagonal/>
    </border>
    <border>
      <left/>
      <right style="thin">
        <color auto="1"/>
      </right>
      <top/>
      <bottom style="thin">
        <color rgb="FFFFFFFF"/>
      </bottom>
      <diagonal/>
    </border>
    <border>
      <left style="thin">
        <color auto="1"/>
      </left>
      <right/>
      <top style="thin">
        <color rgb="FFFFFFFF"/>
      </top>
      <bottom style="thin">
        <color rgb="FFFFFFFF"/>
      </bottom>
      <diagonal/>
    </border>
    <border>
      <left/>
      <right style="thin">
        <color auto="1"/>
      </right>
      <top style="thin">
        <color rgb="FFFFFFFF"/>
      </top>
      <bottom style="thin">
        <color rgb="FFFFFFFF"/>
      </bottom>
      <diagonal/>
    </border>
    <border>
      <left style="thin">
        <color theme="0"/>
      </left>
      <right style="thin">
        <color rgb="FFFFFFFF"/>
      </right>
      <top style="thin">
        <color theme="1"/>
      </top>
      <bottom style="thin">
        <color rgb="FFFFFFFF"/>
      </bottom>
      <diagonal/>
    </border>
    <border>
      <left style="thin">
        <color auto="1"/>
      </left>
      <right style="thin">
        <color rgb="FFFFFFFF"/>
      </right>
      <top style="thin">
        <color rgb="FFFFFFFF"/>
      </top>
      <bottom style="thin">
        <color rgb="FFFFFFFF"/>
      </bottom>
      <diagonal/>
    </border>
    <border>
      <left style="thin">
        <color rgb="FFFFFFFF"/>
      </left>
      <right style="thin">
        <color auto="1"/>
      </right>
      <top style="thin">
        <color rgb="FFFFFFFF"/>
      </top>
      <bottom style="thin">
        <color rgb="FFFFFFFF"/>
      </bottom>
      <diagonal/>
    </border>
    <border>
      <left style="thin">
        <color theme="1"/>
      </left>
      <right/>
      <top style="thin">
        <color theme="1"/>
      </top>
      <bottom/>
      <diagonal/>
    </border>
    <border>
      <left style="thin">
        <color auto="1"/>
      </left>
      <right style="thin">
        <color auto="1"/>
      </right>
      <top style="thin">
        <color theme="1"/>
      </top>
      <bottom style="thin">
        <color auto="1"/>
      </bottom>
      <diagonal/>
    </border>
    <border>
      <left style="thin">
        <color auto="1"/>
      </left>
      <right style="thin">
        <color auto="1"/>
      </right>
      <top style="thin">
        <color theme="1"/>
      </top>
      <bottom/>
      <diagonal/>
    </border>
    <border>
      <left style="thin">
        <color auto="1"/>
      </left>
      <right style="thin">
        <color theme="1"/>
      </right>
      <top style="thin">
        <color theme="1"/>
      </top>
      <bottom style="thin">
        <color auto="1"/>
      </bottom>
      <diagonal/>
    </border>
    <border>
      <left/>
      <right style="thin">
        <color rgb="FFFFFFFF"/>
      </right>
      <top style="thin">
        <color theme="0"/>
      </top>
      <bottom/>
      <diagonal/>
    </border>
    <border>
      <left style="thin">
        <color theme="1"/>
      </left>
      <right/>
      <top/>
      <bottom style="thin">
        <color theme="1"/>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rgb="FF000000"/>
      </bottom>
      <diagonal/>
    </border>
    <border>
      <left/>
      <right style="thin">
        <color theme="1"/>
      </right>
      <top style="thin">
        <color theme="1"/>
      </top>
      <bottom/>
      <diagonal/>
    </border>
    <border>
      <left/>
      <right style="thin">
        <color rgb="FFFFFFFF"/>
      </right>
      <top/>
      <bottom/>
      <diagonal/>
    </border>
    <border>
      <left style="thin">
        <color theme="1"/>
      </left>
      <right/>
      <top/>
      <bottom style="thin">
        <color rgb="FFA5A5A5"/>
      </bottom>
      <diagonal/>
    </border>
    <border>
      <left style="thin">
        <color theme="1"/>
      </left>
      <right style="thin">
        <color rgb="FFA5A5A5"/>
      </right>
      <top/>
      <bottom style="thin">
        <color rgb="FFA5A5A5"/>
      </bottom>
      <diagonal/>
    </border>
    <border>
      <left style="thin">
        <color auto="1"/>
      </left>
      <right style="thin">
        <color auto="1"/>
      </right>
      <top style="thin">
        <color auto="1"/>
      </top>
      <bottom style="thin">
        <color rgb="FFA5A5A5"/>
      </bottom>
      <diagonal/>
    </border>
    <border>
      <left style="thin">
        <color theme="1"/>
      </left>
      <right/>
      <top style="thin">
        <color rgb="FFA5A5A5"/>
      </top>
      <bottom style="thin">
        <color rgb="FFA5A5A5"/>
      </bottom>
      <diagonal/>
    </border>
    <border>
      <left style="thin">
        <color auto="1"/>
      </left>
      <right style="thin">
        <color auto="1"/>
      </right>
      <top/>
      <bottom style="thin">
        <color rgb="FFA5A5A5"/>
      </bottom>
      <diagonal/>
    </border>
    <border>
      <left style="thin">
        <color theme="1"/>
      </left>
      <right/>
      <top style="thin">
        <color rgb="FFA5A5A5"/>
      </top>
      <bottom style="thin">
        <color theme="1"/>
      </bottom>
      <diagonal/>
    </border>
    <border>
      <left style="thin">
        <color theme="1"/>
      </left>
      <right style="thin">
        <color rgb="FFA5A5A5"/>
      </right>
      <top/>
      <bottom style="thin">
        <color theme="1"/>
      </bottom>
      <diagonal/>
    </border>
    <border>
      <left style="thin">
        <color auto="1"/>
      </left>
      <right style="thin">
        <color auto="1"/>
      </right>
      <top/>
      <bottom style="thin">
        <color auto="1"/>
      </bottom>
      <diagonal/>
    </border>
    <border>
      <left/>
      <right style="thin">
        <color rgb="FFFFFFFF"/>
      </right>
      <top/>
      <bottom style="thin">
        <color rgb="FFFFFFFF"/>
      </bottom>
      <diagonal/>
    </border>
    <border>
      <left style="thin">
        <color theme="0"/>
      </left>
      <right style="thin">
        <color theme="0"/>
      </right>
      <top style="thin">
        <color theme="0"/>
      </top>
      <bottom/>
      <diagonal/>
    </border>
    <border>
      <left/>
      <right/>
      <top style="thin">
        <color theme="1"/>
      </top>
      <bottom/>
      <diagonal/>
    </border>
    <border>
      <left style="thin">
        <color theme="1"/>
      </left>
      <right/>
      <top/>
      <bottom/>
      <diagonal/>
    </border>
    <border>
      <left/>
      <right style="thin">
        <color theme="1"/>
      </right>
      <top/>
      <bottom/>
      <diagonal/>
    </border>
    <border>
      <left/>
      <right style="thin">
        <color theme="1"/>
      </right>
      <top/>
      <bottom style="thin">
        <color theme="1"/>
      </bottom>
      <diagonal/>
    </border>
    <border>
      <left style="thin">
        <color auto="1"/>
      </left>
      <right style="thin">
        <color rgb="FFFFFFFF"/>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auto="1"/>
      </right>
      <top style="thin">
        <color rgb="FFFFFFFF"/>
      </top>
      <bottom style="thin">
        <color auto="1"/>
      </bottom>
      <diagonal/>
    </border>
    <border>
      <left style="thin">
        <color rgb="FFFFFFFF"/>
      </left>
      <right/>
      <top/>
      <bottom style="thin">
        <color rgb="FFFFFFFF"/>
      </bottom>
      <diagonal/>
    </border>
    <border>
      <left style="thin">
        <color auto="1"/>
      </left>
      <right style="thin">
        <color theme="0"/>
      </right>
      <top style="thin">
        <color auto="1"/>
      </top>
      <bottom/>
      <diagonal/>
    </border>
    <border>
      <left/>
      <right style="thin">
        <color theme="0"/>
      </right>
      <top style="thin">
        <color auto="1"/>
      </top>
      <bottom/>
      <diagonal/>
    </border>
    <border>
      <left/>
      <right style="thin">
        <color rgb="FFFFFFFF"/>
      </right>
      <top style="thin">
        <color rgb="FFFFFFFF"/>
      </top>
      <bottom/>
      <diagonal/>
    </border>
    <border>
      <left style="thin">
        <color rgb="FFFFFFFF"/>
      </left>
      <right/>
      <top style="thin">
        <color rgb="FFFFFFFF"/>
      </top>
      <bottom/>
      <diagonal/>
    </border>
    <border>
      <left style="thin">
        <color auto="1"/>
      </left>
      <right style="thin">
        <color theme="0"/>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auto="1"/>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diagonal/>
    </border>
    <border>
      <left style="thin">
        <color auto="1"/>
      </left>
      <right style="thin">
        <color auto="1"/>
      </right>
      <top/>
      <bottom/>
      <diagonal/>
    </border>
    <border>
      <left/>
      <right/>
      <top style="thin">
        <color theme="0" tint="-0.249977111117893"/>
      </top>
      <bottom style="thin">
        <color theme="0" tint="-0.249977111117893"/>
      </bottom>
      <diagonal/>
    </border>
    <border>
      <left style="thin">
        <color theme="1"/>
      </left>
      <right/>
      <top style="thin">
        <color theme="1"/>
      </top>
      <bottom style="thin">
        <color theme="0" tint="-0.249977111117893"/>
      </bottom>
      <diagonal/>
    </border>
    <border>
      <left style="thin">
        <color theme="1"/>
      </left>
      <right style="thin">
        <color theme="1"/>
      </right>
      <top style="thin">
        <color theme="1"/>
      </top>
      <bottom style="thin">
        <color theme="0" tint="-0.249977111117893"/>
      </bottom>
      <diagonal/>
    </border>
    <border>
      <left style="thin">
        <color auto="1"/>
      </left>
      <right style="thin">
        <color auto="1"/>
      </right>
      <top style="thin">
        <color auto="1"/>
      </top>
      <bottom style="thin">
        <color theme="0" tint="-0.249977111117893"/>
      </bottom>
      <diagonal/>
    </border>
    <border>
      <left/>
      <right style="thin">
        <color theme="1"/>
      </right>
      <top style="thin">
        <color theme="1"/>
      </top>
      <bottom style="thin">
        <color theme="0" tint="-0.249977111117893"/>
      </bottom>
      <diagonal/>
    </border>
    <border>
      <left style="thin">
        <color theme="1"/>
      </left>
      <right/>
      <top style="thin">
        <color theme="0" tint="-0.249977111117893"/>
      </top>
      <bottom style="thin">
        <color theme="0" tint="-0.249977111117893"/>
      </bottom>
      <diagonal/>
    </border>
    <border>
      <left style="thin">
        <color theme="1"/>
      </left>
      <right style="thin">
        <color theme="1"/>
      </right>
      <top style="thin">
        <color theme="0" tint="-0.249977111117893"/>
      </top>
      <bottom style="thin">
        <color theme="0" tint="-0.249977111117893"/>
      </bottom>
      <diagonal/>
    </border>
    <border>
      <left style="thin">
        <color auto="1"/>
      </left>
      <right style="thin">
        <color auto="1"/>
      </right>
      <top style="thin">
        <color theme="0" tint="-0.249977111117893"/>
      </top>
      <bottom style="thin">
        <color theme="0" tint="-0.249977111117893"/>
      </bottom>
      <diagonal/>
    </border>
    <border>
      <left/>
      <right style="thin">
        <color theme="1"/>
      </right>
      <top style="thin">
        <color theme="0" tint="-0.249977111117893"/>
      </top>
      <bottom style="thin">
        <color theme="0" tint="-0.249977111117893"/>
      </bottom>
      <diagonal/>
    </border>
    <border>
      <left/>
      <right/>
      <top style="thin">
        <color theme="0" tint="-0.249977111117893"/>
      </top>
      <bottom style="thin">
        <color theme="1"/>
      </bottom>
      <diagonal/>
    </border>
    <border>
      <left style="thin">
        <color theme="1"/>
      </left>
      <right/>
      <top style="thin">
        <color theme="0" tint="-0.249977111117893"/>
      </top>
      <bottom style="thin">
        <color theme="1"/>
      </bottom>
      <diagonal/>
    </border>
    <border>
      <left style="thin">
        <color theme="1"/>
      </left>
      <right style="thin">
        <color theme="1"/>
      </right>
      <top style="thin">
        <color theme="0" tint="-0.249977111117893"/>
      </top>
      <bottom style="thin">
        <color theme="1"/>
      </bottom>
      <diagonal/>
    </border>
    <border>
      <left style="thin">
        <color auto="1"/>
      </left>
      <right style="thin">
        <color auto="1"/>
      </right>
      <top style="thin">
        <color theme="0" tint="-0.249977111117893"/>
      </top>
      <bottom style="thin">
        <color auto="1"/>
      </bottom>
      <diagonal/>
    </border>
    <border>
      <left/>
      <right style="thin">
        <color theme="1"/>
      </right>
      <top style="thin">
        <color theme="0" tint="-0.249977111117893"/>
      </top>
      <bottom style="thin">
        <color theme="1"/>
      </bottom>
      <diagonal/>
    </border>
    <border>
      <left style="thin">
        <color theme="1"/>
      </left>
      <right/>
      <top/>
      <bottom style="thin">
        <color theme="0" tint="-0.249977111117893"/>
      </bottom>
      <diagonal/>
    </border>
    <border>
      <left style="thin">
        <color theme="1"/>
      </left>
      <right style="thin">
        <color theme="1"/>
      </right>
      <top/>
      <bottom style="thin">
        <color theme="0" tint="-0.249977111117893"/>
      </bottom>
      <diagonal/>
    </border>
    <border>
      <left/>
      <right style="thin">
        <color theme="1"/>
      </right>
      <top/>
      <bottom style="thin">
        <color theme="0" tint="-0.249977111117893"/>
      </bottom>
      <diagonal/>
    </border>
    <border>
      <left/>
      <right/>
      <top style="thin">
        <color theme="1"/>
      </top>
      <bottom style="thin">
        <color theme="0" tint="-0.249977111117893"/>
      </bottom>
      <diagonal/>
    </border>
    <border>
      <left style="thin">
        <color theme="1"/>
      </left>
      <right/>
      <top style="thin">
        <color theme="0" tint="-0.249977111117893"/>
      </top>
      <bottom/>
      <diagonal/>
    </border>
    <border>
      <left style="thin">
        <color theme="1"/>
      </left>
      <right style="thin">
        <color theme="1"/>
      </right>
      <top style="thin">
        <color theme="0" tint="-0.249977111117893"/>
      </top>
      <bottom/>
      <diagonal/>
    </border>
    <border>
      <left style="thin">
        <color auto="1"/>
      </left>
      <right style="thin">
        <color auto="1"/>
      </right>
      <top style="thin">
        <color theme="0" tint="-0.249977111117893"/>
      </top>
      <bottom/>
      <diagonal/>
    </border>
    <border>
      <left/>
      <right style="thin">
        <color theme="1"/>
      </right>
      <top style="thin">
        <color theme="0" tint="-0.249977111117893"/>
      </top>
      <bottom/>
      <diagonal/>
    </border>
    <border>
      <left style="thin">
        <color auto="1"/>
      </left>
      <right/>
      <top style="thin">
        <color auto="1"/>
      </top>
      <bottom style="thin">
        <color theme="0" tint="-0.249977111117893"/>
      </bottom>
      <diagonal/>
    </border>
    <border>
      <left style="thin">
        <color theme="1"/>
      </left>
      <right/>
      <top style="thin">
        <color auto="1"/>
      </top>
      <bottom style="thin">
        <color theme="0" tint="-0.249977111117893"/>
      </bottom>
      <diagonal/>
    </border>
    <border>
      <left style="thin">
        <color theme="1"/>
      </left>
      <right style="thin">
        <color theme="1"/>
      </right>
      <top style="thin">
        <color auto="1"/>
      </top>
      <bottom style="thin">
        <color theme="0" tint="-0.249977111117893"/>
      </bottom>
      <diagonal/>
    </border>
    <border>
      <left/>
      <right style="thin">
        <color auto="1"/>
      </right>
      <top style="thin">
        <color auto="1"/>
      </top>
      <bottom style="thin">
        <color theme="0" tint="-0.249977111117893"/>
      </bottom>
      <diagonal/>
    </border>
    <border>
      <left style="thin">
        <color auto="1"/>
      </left>
      <right/>
      <top style="thin">
        <color theme="0" tint="-0.249977111117893"/>
      </top>
      <bottom style="thin">
        <color theme="0" tint="-0.249977111117893"/>
      </bottom>
      <diagonal/>
    </border>
    <border>
      <left/>
      <right style="thin">
        <color auto="1"/>
      </right>
      <top style="thin">
        <color theme="0" tint="-0.249977111117893"/>
      </top>
      <bottom style="thin">
        <color theme="0" tint="-0.249977111117893"/>
      </bottom>
      <diagonal/>
    </border>
    <border>
      <left style="thin">
        <color auto="1"/>
      </left>
      <right style="thin">
        <color auto="1"/>
      </right>
      <top/>
      <bottom style="thin">
        <color theme="1"/>
      </bottom>
      <diagonal/>
    </border>
    <border>
      <left style="thin">
        <color auto="1"/>
      </left>
      <right/>
      <top style="thin">
        <color theme="0" tint="-0.249977111117893"/>
      </top>
      <bottom style="thin">
        <color auto="1"/>
      </bottom>
      <diagonal/>
    </border>
    <border>
      <left style="thin">
        <color theme="1"/>
      </left>
      <right/>
      <top style="thin">
        <color theme="0" tint="-0.249977111117893"/>
      </top>
      <bottom style="thin">
        <color auto="1"/>
      </bottom>
      <diagonal/>
    </border>
    <border>
      <left style="thin">
        <color theme="1"/>
      </left>
      <right style="thin">
        <color theme="1"/>
      </right>
      <top style="thin">
        <color theme="0" tint="-0.249977111117893"/>
      </top>
      <bottom style="thin">
        <color auto="1"/>
      </bottom>
      <diagonal/>
    </border>
    <border>
      <left/>
      <right style="thin">
        <color auto="1"/>
      </right>
      <top style="thin">
        <color theme="0" tint="-0.249977111117893"/>
      </top>
      <bottom style="thin">
        <color auto="1"/>
      </bottom>
      <diagonal/>
    </border>
    <border>
      <left style="thin">
        <color theme="0"/>
      </left>
      <right/>
      <top/>
      <bottom style="thin">
        <color theme="0"/>
      </bottom>
      <diagonal/>
    </border>
    <border>
      <left style="thin">
        <color theme="0"/>
      </left>
      <right/>
      <top style="thin">
        <color theme="0"/>
      </top>
      <bottom/>
      <diagonal/>
    </border>
    <border>
      <left style="thin">
        <color auto="1"/>
      </left>
      <right style="thin">
        <color auto="1"/>
      </right>
      <top style="thin">
        <color auto="1"/>
      </top>
      <bottom/>
      <diagonal/>
    </border>
    <border>
      <left/>
      <right/>
      <top style="thin">
        <color auto="1"/>
      </top>
      <bottom style="thin">
        <color theme="0" tint="-0.249977111117893"/>
      </bottom>
      <diagonal/>
    </border>
    <border>
      <left style="thin">
        <color auto="1"/>
      </left>
      <right/>
      <top style="thin">
        <color theme="0" tint="-0.249977111117893"/>
      </top>
      <bottom style="thin">
        <color theme="1"/>
      </bottom>
      <diagonal/>
    </border>
    <border>
      <left/>
      <right style="thin">
        <color auto="1"/>
      </right>
      <top style="thin">
        <color theme="0" tint="-0.249977111117893"/>
      </top>
      <bottom style="thin">
        <color theme="1"/>
      </bottom>
      <diagonal/>
    </border>
    <border>
      <left style="thin">
        <color auto="1"/>
      </left>
      <right/>
      <top/>
      <bottom style="thin">
        <color theme="0" tint="-0.249977111117893"/>
      </bottom>
      <diagonal/>
    </border>
    <border>
      <left/>
      <right/>
      <top/>
      <bottom style="thin">
        <color theme="0" tint="-0.249977111117893"/>
      </bottom>
      <diagonal/>
    </border>
    <border>
      <left/>
      <right style="thin">
        <color auto="1"/>
      </right>
      <top/>
      <bottom style="thin">
        <color theme="0" tint="-0.249977111117893"/>
      </bottom>
      <diagonal/>
    </border>
    <border>
      <left/>
      <right style="thin">
        <color auto="1"/>
      </right>
      <top style="thin">
        <color theme="1"/>
      </top>
      <bottom style="thin">
        <color theme="0" tint="-0.249977111117893"/>
      </bottom>
      <diagonal/>
    </border>
    <border>
      <left/>
      <right/>
      <top style="thin">
        <color theme="0" tint="-0.249977111117893"/>
      </top>
      <bottom style="thin">
        <color auto="1"/>
      </bottom>
      <diagonal/>
    </border>
    <border>
      <left/>
      <right style="thin">
        <color theme="1"/>
      </right>
      <top style="thin">
        <color auto="1"/>
      </top>
      <bottom/>
      <diagonal/>
    </border>
    <border>
      <left/>
      <right style="thin">
        <color theme="1"/>
      </right>
      <top/>
      <bottom style="thin">
        <color auto="1"/>
      </bottom>
      <diagonal/>
    </border>
    <border>
      <left style="thin">
        <color auto="1"/>
      </left>
      <right style="thin">
        <color theme="0"/>
      </right>
      <top style="thin">
        <color theme="0"/>
      </top>
      <bottom style="thin">
        <color auto="1"/>
      </bottom>
      <diagonal/>
    </border>
    <border>
      <left style="thin">
        <color theme="0"/>
      </left>
      <right style="thin">
        <color theme="0"/>
      </right>
      <top/>
      <bottom style="thin">
        <color auto="1"/>
      </bottom>
      <diagonal/>
    </border>
    <border>
      <left style="thin">
        <color theme="0"/>
      </left>
      <right/>
      <top/>
      <bottom style="thin">
        <color auto="1"/>
      </bottom>
      <diagonal/>
    </border>
    <border>
      <left style="thin">
        <color theme="0"/>
      </left>
      <right style="thin">
        <color auto="1"/>
      </right>
      <top/>
      <bottom style="thin">
        <color auto="1"/>
      </bottom>
      <diagonal/>
    </border>
    <border>
      <left style="thin">
        <color rgb="FFFFFFFF"/>
      </left>
      <right style="thin">
        <color rgb="FFFFFFFF"/>
      </right>
      <top style="thin">
        <color auto="1"/>
      </top>
      <bottom style="thin">
        <color theme="0"/>
      </bottom>
      <diagonal/>
    </border>
    <border>
      <left style="thin">
        <color rgb="FFFFFFFF"/>
      </left>
      <right style="thin">
        <color rgb="FFFFFFFF"/>
      </right>
      <top style="thin">
        <color rgb="FFFFFFFF"/>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diagonal/>
    </border>
    <border>
      <left style="thin">
        <color theme="0"/>
      </left>
      <right style="thin">
        <color auto="1"/>
      </right>
      <top style="thin">
        <color auto="1"/>
      </top>
      <bottom style="thin">
        <color theme="0"/>
      </bottom>
      <diagonal/>
    </border>
    <border>
      <left style="thin">
        <color auto="1"/>
      </left>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auto="1"/>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indexed="64"/>
      </left>
      <right style="thin">
        <color theme="1"/>
      </right>
      <top style="thin">
        <color theme="1"/>
      </top>
      <bottom style="thin">
        <color theme="0" tint="-0.249977111117893"/>
      </bottom>
      <diagonal/>
    </border>
    <border>
      <left style="thin">
        <color indexed="64"/>
      </left>
      <right style="thin">
        <color theme="1"/>
      </right>
      <top style="thin">
        <color theme="0" tint="-0.249977111117893"/>
      </top>
      <bottom style="thin">
        <color theme="0" tint="-0.249977111117893"/>
      </bottom>
      <diagonal/>
    </border>
    <border>
      <left style="thin">
        <color indexed="64"/>
      </left>
      <right style="thin">
        <color theme="1"/>
      </right>
      <top style="thin">
        <color theme="0" tint="-0.249977111117893"/>
      </top>
      <bottom style="thin">
        <color theme="1"/>
      </bottom>
      <diagonal/>
    </border>
    <border>
      <left style="thin">
        <color indexed="64"/>
      </left>
      <right style="thin">
        <color theme="1"/>
      </right>
      <top style="thin">
        <color theme="0" tint="-0.249977111117893"/>
      </top>
      <bottom/>
      <diagonal/>
    </border>
    <border>
      <left style="thin">
        <color indexed="64"/>
      </left>
      <right style="thin">
        <color theme="1"/>
      </right>
      <top style="thin">
        <color auto="1"/>
      </top>
      <bottom style="thin">
        <color theme="0" tint="-0.249977111117893"/>
      </bottom>
      <diagonal/>
    </border>
    <border>
      <left style="thin">
        <color indexed="64"/>
      </left>
      <right style="thin">
        <color theme="1"/>
      </right>
      <top style="thin">
        <color theme="0" tint="-0.249977111117893"/>
      </top>
      <bottom style="thin">
        <color auto="1"/>
      </bottom>
      <diagonal/>
    </border>
  </borders>
  <cellStyleXfs count="3">
    <xf numFmtId="0" fontId="0" fillId="0" borderId="0" applyBorder="0"/>
    <xf numFmtId="0" fontId="42" fillId="0" borderId="0" applyNumberFormat="0" applyFill="0" applyBorder="0" applyAlignment="0" applyProtection="0"/>
    <xf numFmtId="0" fontId="47" fillId="0" borderId="0" applyBorder="0"/>
  </cellStyleXfs>
  <cellXfs count="315">
    <xf numFmtId="0" fontId="0" fillId="0" borderId="0" xfId="0" applyFont="1" applyAlignment="1"/>
    <xf numFmtId="0" fontId="47" fillId="0" borderId="1" xfId="2" applyBorder="1"/>
    <xf numFmtId="0" fontId="47" fillId="0" borderId="0" xfId="2"/>
    <xf numFmtId="0" fontId="47" fillId="0" borderId="0" xfId="2" applyAlignment="1">
      <alignment wrapText="1"/>
    </xf>
    <xf numFmtId="0" fontId="47" fillId="0" borderId="2" xfId="2" applyBorder="1"/>
    <xf numFmtId="0" fontId="1" fillId="2" borderId="1" xfId="2" applyFont="1" applyFill="1" applyBorder="1" applyAlignment="1">
      <alignment horizontal="center" vertical="top" wrapText="1"/>
    </xf>
    <xf numFmtId="0" fontId="1" fillId="3" borderId="1" xfId="2" applyFont="1" applyFill="1" applyBorder="1" applyAlignment="1">
      <alignment horizontal="center" vertical="top" wrapText="1"/>
    </xf>
    <xf numFmtId="0" fontId="2" fillId="3" borderId="1" xfId="2" applyFont="1" applyFill="1" applyBorder="1" applyAlignment="1">
      <alignment horizontal="center" vertical="top" wrapText="1"/>
    </xf>
    <xf numFmtId="0" fontId="1" fillId="4" borderId="1" xfId="2" applyFont="1" applyFill="1" applyBorder="1" applyAlignment="1">
      <alignment horizontal="center" vertical="center" wrapText="1"/>
    </xf>
    <xf numFmtId="0" fontId="3" fillId="0" borderId="0" xfId="2" applyFont="1" applyAlignment="1">
      <alignment horizontal="center" vertical="center" wrapText="1"/>
    </xf>
    <xf numFmtId="0" fontId="4" fillId="0" borderId="1" xfId="0" applyFont="1" applyFill="1" applyBorder="1" applyAlignment="1">
      <alignment vertical="top"/>
    </xf>
    <xf numFmtId="0" fontId="4" fillId="0" borderId="1" xfId="0" applyFont="1" applyFill="1" applyBorder="1" applyAlignment="1">
      <alignment vertical="top" wrapText="1"/>
    </xf>
    <xf numFmtId="0" fontId="1" fillId="0" borderId="1" xfId="2" applyFont="1" applyFill="1" applyBorder="1" applyAlignment="1">
      <alignment horizontal="center" vertical="top" wrapText="1"/>
    </xf>
    <xf numFmtId="0" fontId="4" fillId="5" borderId="1" xfId="0" applyFont="1" applyFill="1" applyBorder="1" applyAlignment="1">
      <alignment vertical="top"/>
    </xf>
    <xf numFmtId="0" fontId="3" fillId="6" borderId="1" xfId="2" applyFont="1" applyFill="1" applyBorder="1" applyAlignment="1">
      <alignment horizontal="center" vertical="top" wrapText="1"/>
    </xf>
    <xf numFmtId="0" fontId="3" fillId="0" borderId="0" xfId="2" applyFont="1" applyAlignment="1">
      <alignment horizontal="left" vertical="center" wrapText="1"/>
    </xf>
    <xf numFmtId="0" fontId="3" fillId="0" borderId="1" xfId="2" applyFont="1" applyFill="1" applyBorder="1" applyAlignment="1">
      <alignment vertical="top" wrapText="1"/>
    </xf>
    <xf numFmtId="0" fontId="4" fillId="0" borderId="1" xfId="2" applyFont="1" applyBorder="1" applyAlignment="1">
      <alignment horizontal="left" vertical="top" wrapText="1"/>
    </xf>
    <xf numFmtId="0" fontId="3" fillId="0" borderId="1" xfId="2" applyFont="1" applyFill="1" applyBorder="1" applyAlignment="1">
      <alignment horizontal="left" vertical="top" wrapText="1"/>
    </xf>
    <xf numFmtId="0" fontId="5" fillId="7" borderId="1" xfId="0" applyFont="1" applyFill="1" applyBorder="1" applyAlignment="1"/>
    <xf numFmtId="0" fontId="0" fillId="0" borderId="1" xfId="0" applyFont="1" applyBorder="1" applyAlignment="1"/>
    <xf numFmtId="0" fontId="0" fillId="0" borderId="1" xfId="0" applyFont="1" applyFill="1" applyBorder="1" applyAlignment="1">
      <alignment horizontal="left"/>
    </xf>
    <xf numFmtId="0" fontId="5" fillId="8" borderId="1" xfId="0" applyFont="1" applyFill="1" applyBorder="1" applyAlignment="1"/>
    <xf numFmtId="0" fontId="0" fillId="0" borderId="1" xfId="0" applyFont="1" applyBorder="1" applyAlignment="1">
      <alignment horizontal="left"/>
    </xf>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0" borderId="8" xfId="0" applyFont="1" applyBorder="1"/>
    <xf numFmtId="0" fontId="0" fillId="0" borderId="12" xfId="0" applyFont="1" applyBorder="1"/>
    <xf numFmtId="0" fontId="0" fillId="0" borderId="0" xfId="0" applyFont="1"/>
    <xf numFmtId="0" fontId="0" fillId="0" borderId="8" xfId="0" applyFont="1" applyBorder="1" applyAlignment="1">
      <alignment vertical="center"/>
    </xf>
    <xf numFmtId="0" fontId="0" fillId="0" borderId="12" xfId="0" applyFont="1" applyBorder="1" applyAlignment="1">
      <alignment vertical="center"/>
    </xf>
    <xf numFmtId="0" fontId="0" fillId="0" borderId="0" xfId="0" applyFont="1" applyAlignment="1">
      <alignment vertical="center"/>
    </xf>
    <xf numFmtId="0" fontId="0" fillId="0" borderId="28" xfId="0" applyFont="1" applyBorder="1"/>
    <xf numFmtId="0" fontId="11" fillId="0" borderId="29" xfId="0" applyFont="1" applyBorder="1"/>
    <xf numFmtId="0" fontId="0" fillId="0" borderId="30" xfId="0" applyFont="1" applyBorder="1"/>
    <xf numFmtId="0" fontId="9"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9" fillId="0" borderId="41" xfId="0" applyFont="1" applyBorder="1" applyAlignment="1"/>
    <xf numFmtId="0" fontId="10" fillId="11" borderId="43" xfId="0" applyFont="1" applyFill="1" applyBorder="1" applyAlignment="1">
      <alignment vertical="center"/>
    </xf>
    <xf numFmtId="0" fontId="0" fillId="0" borderId="44" xfId="0" applyFont="1" applyBorder="1"/>
    <xf numFmtId="0" fontId="0" fillId="0" borderId="45" xfId="0" applyFont="1" applyBorder="1"/>
    <xf numFmtId="0" fontId="0" fillId="0" borderId="46" xfId="0" applyFont="1" applyBorder="1"/>
    <xf numFmtId="0" fontId="13" fillId="12" borderId="43" xfId="0" applyFont="1" applyFill="1" applyBorder="1" applyAlignment="1" applyProtection="1">
      <alignment horizontal="center" vertical="center"/>
      <protection locked="0"/>
    </xf>
    <xf numFmtId="0" fontId="0" fillId="0" borderId="47" xfId="0" applyFont="1" applyBorder="1"/>
    <xf numFmtId="0" fontId="0" fillId="0" borderId="48" xfId="0" applyFont="1" applyBorder="1"/>
    <xf numFmtId="0" fontId="13" fillId="13" borderId="43" xfId="0" applyFont="1" applyFill="1" applyBorder="1" applyAlignment="1" applyProtection="1">
      <alignment horizontal="center" vertical="center"/>
      <protection locked="0"/>
    </xf>
    <xf numFmtId="0" fontId="0" fillId="0" borderId="49" xfId="0" applyFont="1" applyBorder="1"/>
    <xf numFmtId="0" fontId="0" fillId="0" borderId="50" xfId="0" applyFont="1" applyBorder="1"/>
    <xf numFmtId="0" fontId="0" fillId="0" borderId="51" xfId="0" applyFont="1" applyBorder="1"/>
    <xf numFmtId="0" fontId="16" fillId="0" borderId="29" xfId="0" applyFont="1" applyBorder="1"/>
    <xf numFmtId="0" fontId="0" fillId="0" borderId="29" xfId="0" applyFont="1" applyBorder="1"/>
    <xf numFmtId="0" fontId="0" fillId="0" borderId="52" xfId="0" applyFont="1" applyBorder="1"/>
    <xf numFmtId="0" fontId="17" fillId="10" borderId="54" xfId="0" applyFont="1" applyFill="1" applyBorder="1" applyAlignment="1">
      <alignment horizontal="center" vertical="center"/>
    </xf>
    <xf numFmtId="0" fontId="17" fillId="10" borderId="55" xfId="0" applyFont="1" applyFill="1" applyBorder="1" applyAlignment="1">
      <alignment horizontal="center" vertical="center"/>
    </xf>
    <xf numFmtId="0" fontId="17" fillId="10" borderId="56" xfId="0" applyFont="1" applyFill="1" applyBorder="1" applyAlignment="1">
      <alignment horizontal="center" vertical="center"/>
    </xf>
    <xf numFmtId="0" fontId="18" fillId="14" borderId="59" xfId="0" applyFont="1" applyFill="1" applyBorder="1" applyAlignment="1">
      <alignment horizontal="center" vertical="center" wrapText="1"/>
    </xf>
    <xf numFmtId="0" fontId="18" fillId="14" borderId="60" xfId="0" applyFont="1" applyFill="1" applyBorder="1" applyAlignment="1">
      <alignment horizontal="center" vertical="center" wrapText="1"/>
    </xf>
    <xf numFmtId="0" fontId="18" fillId="14" borderId="61" xfId="0" applyFont="1" applyFill="1" applyBorder="1" applyAlignment="1">
      <alignment horizontal="center" vertical="center" wrapText="1"/>
    </xf>
    <xf numFmtId="0" fontId="14" fillId="15" borderId="63" xfId="0" applyFont="1" applyFill="1" applyBorder="1" applyAlignment="1" applyProtection="1">
      <alignment horizontal="center" vertical="center" wrapText="1"/>
      <protection locked="0"/>
    </xf>
    <xf numFmtId="0" fontId="13" fillId="0" borderId="64"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65" xfId="0" applyFont="1" applyFill="1" applyBorder="1" applyAlignment="1">
      <alignment horizontal="center" vertical="center" wrapText="1"/>
    </xf>
    <xf numFmtId="0" fontId="14" fillId="16" borderId="66" xfId="0" applyFont="1" applyFill="1" applyBorder="1" applyAlignment="1" applyProtection="1">
      <alignment horizontal="center" vertical="center" wrapText="1"/>
      <protection locked="0"/>
    </xf>
    <xf numFmtId="0" fontId="13" fillId="0" borderId="67" xfId="0" applyFont="1" applyFill="1" applyBorder="1" applyAlignment="1">
      <alignment horizontal="center" vertical="center" wrapText="1"/>
    </xf>
    <xf numFmtId="0" fontId="14" fillId="15" borderId="66" xfId="0" applyFont="1" applyFill="1" applyBorder="1" applyAlignment="1" applyProtection="1">
      <alignment horizontal="center" vertical="center" wrapText="1"/>
      <protection locked="0"/>
    </xf>
    <xf numFmtId="0" fontId="14" fillId="6" borderId="66" xfId="0" applyFont="1" applyFill="1" applyBorder="1" applyAlignment="1" applyProtection="1">
      <alignment horizontal="center" vertical="center" wrapText="1"/>
      <protection locked="0"/>
    </xf>
    <xf numFmtId="0" fontId="14" fillId="16" borderId="68" xfId="0" applyFont="1" applyFill="1" applyBorder="1" applyAlignment="1" applyProtection="1">
      <alignment horizontal="center" vertical="center" wrapText="1"/>
      <protection locked="0"/>
    </xf>
    <xf numFmtId="0" fontId="13" fillId="0" borderId="69"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70" xfId="0" applyFont="1" applyFill="1" applyBorder="1" applyAlignment="1">
      <alignment horizontal="center" vertical="center" wrapText="1"/>
    </xf>
    <xf numFmtId="0" fontId="19" fillId="0" borderId="72" xfId="0" applyFont="1" applyBorder="1"/>
    <xf numFmtId="0" fontId="0" fillId="0" borderId="72" xfId="0" applyFont="1" applyBorder="1"/>
    <xf numFmtId="0" fontId="0" fillId="0" borderId="77" xfId="0" applyFont="1" applyBorder="1"/>
    <xf numFmtId="0" fontId="0" fillId="0" borderId="78" xfId="0" applyFont="1" applyBorder="1"/>
    <xf numFmtId="0" fontId="0" fillId="0" borderId="79" xfId="0" applyFont="1" applyBorder="1"/>
    <xf numFmtId="0" fontId="0" fillId="0" borderId="80" xfId="0" applyFont="1" applyBorder="1"/>
    <xf numFmtId="0" fontId="0" fillId="0" borderId="0" xfId="0" applyFont="1" applyAlignment="1">
      <alignment wrapText="1"/>
    </xf>
    <xf numFmtId="0" fontId="0" fillId="0" borderId="4" xfId="0" applyFont="1" applyBorder="1" applyAlignment="1">
      <alignment vertical="center"/>
    </xf>
    <xf numFmtId="0" fontId="0" fillId="0" borderId="23" xfId="0" applyFont="1" applyBorder="1" applyAlignment="1">
      <alignment vertical="center"/>
    </xf>
    <xf numFmtId="0" fontId="0" fillId="0" borderId="81" xfId="0" applyFont="1" applyBorder="1" applyAlignment="1">
      <alignment vertical="center"/>
    </xf>
    <xf numFmtId="0" fontId="0" fillId="0" borderId="82" xfId="0" applyFont="1" applyBorder="1" applyAlignment="1">
      <alignment vertical="center"/>
    </xf>
    <xf numFmtId="0" fontId="0" fillId="0" borderId="33" xfId="0" applyFont="1" applyBorder="1" applyAlignment="1">
      <alignment vertical="center"/>
    </xf>
    <xf numFmtId="0" fontId="0" fillId="0" borderId="83" xfId="0" applyFont="1" applyBorder="1" applyAlignment="1">
      <alignment vertical="center"/>
    </xf>
    <xf numFmtId="0" fontId="0" fillId="0" borderId="84" xfId="0" applyFont="1" applyBorder="1" applyAlignment="1">
      <alignment vertical="center"/>
    </xf>
    <xf numFmtId="0" fontId="0" fillId="0" borderId="85" xfId="0" applyFont="1" applyBorder="1" applyAlignment="1">
      <alignment vertical="center"/>
    </xf>
    <xf numFmtId="0" fontId="0" fillId="0" borderId="88" xfId="0" applyFont="1" applyBorder="1" applyAlignment="1">
      <alignment vertical="center"/>
    </xf>
    <xf numFmtId="0" fontId="0" fillId="0" borderId="28" xfId="0" applyFont="1" applyBorder="1" applyAlignment="1">
      <alignment vertical="center"/>
    </xf>
    <xf numFmtId="0" fontId="0" fillId="0" borderId="30" xfId="0" applyFont="1" applyBorder="1" applyAlignment="1">
      <alignment vertical="center"/>
    </xf>
    <xf numFmtId="0" fontId="24" fillId="17" borderId="1" xfId="0" applyFont="1" applyFill="1" applyBorder="1" applyAlignment="1">
      <alignment vertical="center"/>
    </xf>
    <xf numFmtId="0" fontId="0" fillId="0" borderId="23" xfId="0" applyFont="1" applyFill="1" applyBorder="1" applyAlignment="1">
      <alignment vertical="center"/>
    </xf>
    <xf numFmtId="0" fontId="0" fillId="0" borderId="23" xfId="0" applyFont="1" applyBorder="1" applyAlignment="1">
      <alignment vertical="center" wrapText="1"/>
    </xf>
    <xf numFmtId="0" fontId="27" fillId="18" borderId="43" xfId="0" applyFont="1" applyFill="1" applyBorder="1" applyAlignment="1">
      <alignment horizontal="center" vertical="center"/>
    </xf>
    <xf numFmtId="0" fontId="27" fillId="6" borderId="43" xfId="0" applyFont="1" applyFill="1" applyBorder="1" applyAlignment="1">
      <alignment horizontal="center" vertical="center"/>
    </xf>
    <xf numFmtId="0" fontId="25" fillId="16" borderId="43" xfId="0" applyFont="1" applyFill="1" applyBorder="1" applyAlignment="1">
      <alignment horizontal="center" vertical="center"/>
    </xf>
    <xf numFmtId="0" fontId="25" fillId="0" borderId="43" xfId="0" applyFont="1" applyBorder="1" applyAlignment="1">
      <alignment horizontal="center" vertical="center"/>
    </xf>
    <xf numFmtId="0" fontId="27" fillId="13" borderId="70" xfId="0" applyFont="1" applyFill="1" applyBorder="1" applyAlignment="1" applyProtection="1">
      <alignment horizontal="left" vertical="center"/>
      <protection locked="0"/>
    </xf>
    <xf numFmtId="0" fontId="30" fillId="0" borderId="87" xfId="0" applyFont="1" applyBorder="1" applyAlignment="1">
      <alignment horizontal="left" vertical="center"/>
    </xf>
    <xf numFmtId="0" fontId="0" fillId="0" borderId="91" xfId="0" applyFont="1" applyFill="1" applyBorder="1" applyAlignment="1">
      <alignment vertical="center"/>
    </xf>
    <xf numFmtId="0" fontId="27" fillId="13" borderId="1" xfId="0" applyFont="1" applyFill="1" applyBorder="1" applyAlignment="1" applyProtection="1">
      <alignment horizontal="left" vertical="center"/>
      <protection locked="0"/>
    </xf>
    <xf numFmtId="0" fontId="31" fillId="0" borderId="92" xfId="0" applyFont="1" applyBorder="1" applyAlignment="1">
      <alignment horizontal="left" vertical="center"/>
    </xf>
    <xf numFmtId="0" fontId="11" fillId="0" borderId="91" xfId="0" applyFont="1" applyFill="1" applyBorder="1" applyAlignment="1">
      <alignment horizontal="center" vertical="center"/>
    </xf>
    <xf numFmtId="0" fontId="11" fillId="0" borderId="93" xfId="0" applyFont="1" applyFill="1" applyBorder="1" applyAlignment="1">
      <alignment vertical="center"/>
    </xf>
    <xf numFmtId="0" fontId="0" fillId="0" borderId="92" xfId="0" applyFont="1" applyBorder="1" applyAlignment="1">
      <alignment vertical="center"/>
    </xf>
    <xf numFmtId="0" fontId="25" fillId="0" borderId="29" xfId="0" applyFont="1" applyBorder="1" applyAlignment="1">
      <alignment vertical="center"/>
    </xf>
    <xf numFmtId="0" fontId="0" fillId="0" borderId="91" xfId="0" applyFont="1" applyBorder="1" applyAlignment="1">
      <alignment vertical="center" wrapText="1"/>
    </xf>
    <xf numFmtId="0" fontId="32" fillId="0" borderId="1" xfId="0" applyFont="1" applyFill="1" applyBorder="1" applyAlignment="1" applyProtection="1">
      <alignment horizontal="left" vertical="center"/>
    </xf>
    <xf numFmtId="0" fontId="11" fillId="0" borderId="91" xfId="0" applyFont="1" applyFill="1" applyBorder="1" applyAlignment="1">
      <alignment vertical="center"/>
    </xf>
    <xf numFmtId="0" fontId="25" fillId="13" borderId="43" xfId="0" applyFont="1" applyFill="1" applyBorder="1" applyAlignment="1">
      <alignment horizontal="center" vertical="center"/>
    </xf>
    <xf numFmtId="0" fontId="0" fillId="0" borderId="93" xfId="0" applyFont="1" applyBorder="1" applyAlignment="1">
      <alignment vertical="center"/>
    </xf>
    <xf numFmtId="0" fontId="17" fillId="10" borderId="43" xfId="0" applyFont="1" applyFill="1" applyBorder="1" applyAlignment="1">
      <alignment horizontal="center" vertical="center"/>
    </xf>
    <xf numFmtId="0" fontId="18" fillId="14" borderId="43" xfId="0" applyFont="1" applyFill="1" applyBorder="1" applyAlignment="1">
      <alignment horizontal="center" vertical="center" wrapText="1"/>
    </xf>
    <xf numFmtId="0" fontId="18" fillId="14" borderId="98" xfId="0" applyFont="1" applyFill="1" applyBorder="1" applyAlignment="1">
      <alignment horizontal="center" vertical="center" wrapText="1"/>
    </xf>
    <xf numFmtId="0" fontId="0" fillId="0" borderId="84" xfId="0" applyFont="1" applyBorder="1"/>
    <xf numFmtId="0" fontId="13" fillId="0" borderId="101" xfId="0" applyFont="1" applyFill="1" applyBorder="1" applyAlignment="1">
      <alignment horizontal="center" vertical="center" wrapText="1"/>
    </xf>
    <xf numFmtId="0" fontId="13" fillId="0" borderId="102" xfId="0" applyFont="1" applyFill="1" applyBorder="1" applyAlignment="1">
      <alignment horizontal="center" vertical="center" wrapText="1"/>
    </xf>
    <xf numFmtId="0" fontId="13" fillId="0" borderId="103" xfId="0" applyFont="1" applyFill="1" applyBorder="1" applyAlignment="1">
      <alignment horizontal="center" vertical="center" wrapText="1"/>
    </xf>
    <xf numFmtId="0" fontId="14" fillId="0" borderId="104" xfId="0" applyFont="1" applyFill="1" applyBorder="1" applyAlignment="1">
      <alignment horizontal="center" vertical="center" wrapText="1"/>
    </xf>
    <xf numFmtId="0" fontId="0" fillId="0" borderId="30" xfId="0" applyFont="1" applyBorder="1" applyAlignment="1"/>
    <xf numFmtId="0" fontId="0" fillId="0" borderId="83" xfId="0" applyFont="1" applyBorder="1"/>
    <xf numFmtId="0" fontId="13" fillId="0" borderId="105" xfId="0" applyFont="1" applyFill="1" applyBorder="1" applyAlignment="1">
      <alignment horizontal="center" vertical="center" wrapText="1"/>
    </xf>
    <xf numFmtId="0" fontId="13" fillId="0" borderId="106" xfId="0" applyFont="1" applyFill="1" applyBorder="1" applyAlignment="1">
      <alignment horizontal="center" vertical="center" wrapText="1"/>
    </xf>
    <xf numFmtId="0" fontId="13" fillId="0" borderId="107" xfId="0" applyFont="1" applyFill="1" applyBorder="1" applyAlignment="1">
      <alignment horizontal="center" vertical="center" wrapText="1"/>
    </xf>
    <xf numFmtId="0" fontId="14" fillId="0" borderId="108" xfId="0" applyFont="1" applyFill="1" applyBorder="1" applyAlignment="1">
      <alignment horizontal="center" vertical="center" wrapText="1"/>
    </xf>
    <xf numFmtId="0" fontId="13" fillId="0" borderId="110" xfId="0" applyFont="1" applyFill="1" applyBorder="1" applyAlignment="1">
      <alignment horizontal="center" vertical="center" wrapText="1"/>
    </xf>
    <xf numFmtId="0" fontId="13" fillId="0" borderId="111" xfId="0" applyFont="1" applyFill="1" applyBorder="1" applyAlignment="1">
      <alignment horizontal="center" vertical="center" wrapText="1"/>
    </xf>
    <xf numFmtId="0" fontId="13" fillId="0" borderId="112" xfId="0" applyFont="1" applyFill="1" applyBorder="1" applyAlignment="1">
      <alignment horizontal="center" vertical="center" wrapText="1"/>
    </xf>
    <xf numFmtId="0" fontId="14" fillId="0" borderId="113" xfId="0" applyFont="1" applyFill="1" applyBorder="1" applyAlignment="1">
      <alignment horizontal="center" vertical="center" wrapText="1"/>
    </xf>
    <xf numFmtId="0" fontId="13" fillId="0" borderId="114" xfId="0" applyFont="1" applyFill="1" applyBorder="1" applyAlignment="1">
      <alignment horizontal="center" vertical="center" wrapText="1"/>
    </xf>
    <xf numFmtId="0" fontId="13" fillId="0" borderId="115" xfId="0" applyFont="1" applyFill="1" applyBorder="1" applyAlignment="1">
      <alignment horizontal="center" vertical="center" wrapText="1"/>
    </xf>
    <xf numFmtId="0" fontId="14" fillId="0" borderId="116" xfId="0" applyFont="1" applyFill="1" applyBorder="1" applyAlignment="1">
      <alignment horizontal="center" vertical="center" wrapText="1"/>
    </xf>
    <xf numFmtId="0" fontId="13" fillId="0" borderId="118" xfId="0" applyFont="1" applyFill="1" applyBorder="1" applyAlignment="1">
      <alignment horizontal="center" vertical="center" wrapText="1"/>
    </xf>
    <xf numFmtId="0" fontId="13" fillId="0" borderId="119" xfId="0" applyFont="1" applyFill="1" applyBorder="1" applyAlignment="1">
      <alignment horizontal="center" vertical="center" wrapText="1"/>
    </xf>
    <xf numFmtId="0" fontId="13" fillId="0" borderId="120" xfId="0" applyFont="1" applyFill="1" applyBorder="1" applyAlignment="1">
      <alignment horizontal="center" vertical="center" wrapText="1"/>
    </xf>
    <xf numFmtId="0" fontId="14" fillId="0" borderId="121" xfId="0" applyFont="1" applyFill="1" applyBorder="1" applyAlignment="1">
      <alignment horizontal="center" vertical="center" wrapText="1"/>
    </xf>
    <xf numFmtId="0" fontId="14" fillId="0" borderId="122" xfId="0" applyFont="1" applyFill="1" applyBorder="1" applyAlignment="1" applyProtection="1">
      <alignment horizontal="center" vertical="center" wrapText="1"/>
      <protection locked="0"/>
    </xf>
    <xf numFmtId="0" fontId="13" fillId="0" borderId="123" xfId="0" applyFont="1" applyFill="1" applyBorder="1" applyAlignment="1">
      <alignment horizontal="center" vertical="center" wrapText="1"/>
    </xf>
    <xf numFmtId="0" fontId="13" fillId="0" borderId="124" xfId="0" applyFont="1" applyFill="1" applyBorder="1" applyAlignment="1">
      <alignment horizontal="center" vertical="center" wrapText="1"/>
    </xf>
    <xf numFmtId="0" fontId="14" fillId="0" borderId="125" xfId="0" applyFont="1" applyFill="1" applyBorder="1" applyAlignment="1">
      <alignment horizontal="center" vertical="center" wrapText="1"/>
    </xf>
    <xf numFmtId="0" fontId="0" fillId="0" borderId="12" xfId="0" applyFont="1" applyBorder="1" applyAlignment="1"/>
    <xf numFmtId="0" fontId="14" fillId="0" borderId="126" xfId="0" applyFont="1" applyFill="1" applyBorder="1" applyAlignment="1" applyProtection="1">
      <alignment horizontal="center" vertical="center" wrapText="1"/>
      <protection locked="0"/>
    </xf>
    <xf numFmtId="0" fontId="14" fillId="0" borderId="127" xfId="0" applyFont="1" applyFill="1" applyBorder="1" applyAlignment="1">
      <alignment horizontal="center" vertical="center" wrapText="1"/>
    </xf>
    <xf numFmtId="0" fontId="14" fillId="0" borderId="129" xfId="0" applyFont="1" applyFill="1" applyBorder="1" applyAlignment="1" applyProtection="1">
      <alignment horizontal="center" vertical="center" wrapText="1"/>
      <protection locked="0"/>
    </xf>
    <xf numFmtId="0" fontId="13" fillId="0" borderId="130" xfId="0" applyFont="1" applyFill="1" applyBorder="1" applyAlignment="1">
      <alignment horizontal="center" vertical="center" wrapText="1"/>
    </xf>
    <xf numFmtId="0" fontId="13" fillId="0" borderId="131" xfId="0" applyFont="1" applyFill="1" applyBorder="1" applyAlignment="1">
      <alignment horizontal="center" vertical="center" wrapText="1"/>
    </xf>
    <xf numFmtId="0" fontId="14" fillId="0" borderId="132" xfId="0" applyFont="1" applyFill="1" applyBorder="1" applyAlignment="1">
      <alignment horizontal="center" vertical="center" wrapText="1"/>
    </xf>
    <xf numFmtId="0" fontId="11" fillId="0" borderId="133" xfId="0" applyFont="1" applyFill="1" applyBorder="1" applyAlignment="1">
      <alignment vertical="center"/>
    </xf>
    <xf numFmtId="0" fontId="33" fillId="0" borderId="134" xfId="0" applyFont="1" applyFill="1" applyBorder="1" applyAlignment="1">
      <alignment vertical="center"/>
    </xf>
    <xf numFmtId="0" fontId="11" fillId="0" borderId="134" xfId="0" applyFont="1" applyFill="1" applyBorder="1" applyAlignment="1">
      <alignment vertical="center"/>
    </xf>
    <xf numFmtId="0" fontId="34" fillId="20" borderId="135" xfId="0" applyFont="1" applyFill="1" applyBorder="1" applyAlignment="1" applyProtection="1">
      <alignment horizontal="center" wrapText="1"/>
      <protection locked="0"/>
    </xf>
    <xf numFmtId="0" fontId="13" fillId="0" borderId="136" xfId="0" applyFont="1" applyFill="1" applyBorder="1" applyAlignment="1">
      <alignment horizontal="center" vertical="center" wrapText="1"/>
    </xf>
    <xf numFmtId="0" fontId="34" fillId="20" borderId="70" xfId="0" applyFont="1" applyFill="1" applyBorder="1" applyAlignment="1" applyProtection="1">
      <alignment horizontal="center" vertical="top" wrapText="1"/>
      <protection locked="0"/>
    </xf>
    <xf numFmtId="0" fontId="14" fillId="0" borderId="137" xfId="0" applyFont="1" applyFill="1" applyBorder="1" applyAlignment="1" applyProtection="1">
      <alignment horizontal="center" vertical="center" wrapText="1"/>
      <protection locked="0"/>
    </xf>
    <xf numFmtId="0" fontId="13" fillId="0" borderId="109" xfId="0" applyFont="1" applyFill="1" applyBorder="1" applyAlignment="1">
      <alignment horizontal="center" vertical="center" wrapText="1"/>
    </xf>
    <xf numFmtId="0" fontId="14" fillId="0" borderId="138" xfId="0" applyFont="1" applyFill="1" applyBorder="1" applyAlignment="1">
      <alignment horizontal="center" vertical="center" wrapText="1"/>
    </xf>
    <xf numFmtId="0" fontId="34" fillId="16" borderId="135" xfId="0" applyFont="1" applyFill="1" applyBorder="1" applyAlignment="1" applyProtection="1">
      <alignment horizontal="center" wrapText="1"/>
      <protection locked="0"/>
    </xf>
    <xf numFmtId="0" fontId="14" fillId="0" borderId="139" xfId="0" applyFont="1" applyFill="1" applyBorder="1" applyAlignment="1" applyProtection="1">
      <alignment horizontal="center" vertical="center" wrapText="1"/>
      <protection locked="0"/>
    </xf>
    <xf numFmtId="0" fontId="13" fillId="0" borderId="140" xfId="0" applyFont="1" applyFill="1" applyBorder="1" applyAlignment="1">
      <alignment horizontal="center" vertical="center" wrapText="1"/>
    </xf>
    <xf numFmtId="0" fontId="14" fillId="0" borderId="141" xfId="0" applyFont="1" applyFill="1" applyBorder="1" applyAlignment="1">
      <alignment horizontal="center" vertical="center" wrapText="1"/>
    </xf>
    <xf numFmtId="0" fontId="34" fillId="16" borderId="70" xfId="0" applyFont="1" applyFill="1" applyBorder="1" applyAlignment="1" applyProtection="1">
      <alignment horizontal="center" vertical="top" wrapText="1"/>
      <protection locked="0"/>
    </xf>
    <xf numFmtId="0" fontId="14" fillId="0" borderId="31" xfId="0" applyFont="1" applyFill="1" applyBorder="1" applyAlignment="1" applyProtection="1">
      <alignment horizontal="center" vertical="center" wrapText="1"/>
      <protection locked="0"/>
    </xf>
    <xf numFmtId="0" fontId="13" fillId="0" borderId="100" xfId="0" applyFont="1" applyFill="1" applyBorder="1" applyAlignment="1">
      <alignment horizontal="center" vertical="center" wrapText="1"/>
    </xf>
    <xf numFmtId="0" fontId="13" fillId="0" borderId="117" xfId="0" applyFont="1" applyFill="1" applyBorder="1" applyAlignment="1">
      <alignment horizontal="center" vertical="center" wrapText="1"/>
    </xf>
    <xf numFmtId="0" fontId="14" fillId="0" borderId="142" xfId="0" applyFont="1" applyFill="1" applyBorder="1" applyAlignment="1">
      <alignment horizontal="center" vertical="center" wrapText="1"/>
    </xf>
    <xf numFmtId="0" fontId="13" fillId="0" borderId="143" xfId="0" applyFont="1" applyFill="1" applyBorder="1" applyAlignment="1">
      <alignment horizontal="center" vertical="center" wrapText="1"/>
    </xf>
    <xf numFmtId="0" fontId="0" fillId="0" borderId="146" xfId="0" applyFont="1" applyBorder="1"/>
    <xf numFmtId="0" fontId="0" fillId="0" borderId="147" xfId="0" applyFont="1" applyBorder="1"/>
    <xf numFmtId="0" fontId="5" fillId="0" borderId="147" xfId="0" applyFont="1" applyBorder="1" applyAlignment="1">
      <alignment vertical="center"/>
    </xf>
    <xf numFmtId="0" fontId="0" fillId="0" borderId="148" xfId="0" applyFont="1" applyBorder="1" applyAlignment="1">
      <alignment wrapText="1"/>
    </xf>
    <xf numFmtId="0" fontId="0" fillId="0" borderId="149" xfId="0" applyFont="1" applyBorder="1" applyAlignment="1"/>
    <xf numFmtId="0" fontId="0" fillId="0" borderId="150" xfId="0" applyFont="1" applyBorder="1"/>
    <xf numFmtId="0" fontId="0" fillId="0" borderId="151" xfId="0" applyFont="1" applyBorder="1"/>
    <xf numFmtId="0" fontId="0" fillId="0" borderId="89" xfId="0" applyFont="1" applyBorder="1" applyAlignment="1"/>
    <xf numFmtId="0" fontId="0" fillId="0" borderId="0" xfId="0" applyFont="1" applyFill="1" applyAlignment="1"/>
    <xf numFmtId="0" fontId="36" fillId="0" borderId="93" xfId="0" applyFont="1" applyBorder="1" applyAlignment="1"/>
    <xf numFmtId="0" fontId="36" fillId="0" borderId="72" xfId="0" applyFont="1" applyBorder="1" applyAlignment="1"/>
    <xf numFmtId="0" fontId="36" fillId="0" borderId="91" xfId="0" applyFont="1" applyBorder="1" applyAlignment="1"/>
    <xf numFmtId="0" fontId="36" fillId="0" borderId="152" xfId="0" applyFont="1" applyBorder="1" applyAlignment="1"/>
    <xf numFmtId="0" fontId="36" fillId="0" borderId="153" xfId="0" applyFont="1" applyBorder="1" applyAlignment="1"/>
    <xf numFmtId="0" fontId="36" fillId="0" borderId="154" xfId="0" applyFont="1" applyBorder="1" applyAlignment="1"/>
    <xf numFmtId="0" fontId="36" fillId="0" borderId="92" xfId="0" applyFont="1" applyBorder="1" applyAlignment="1"/>
    <xf numFmtId="0" fontId="0" fillId="0" borderId="155" xfId="0" applyFont="1" applyBorder="1" applyAlignment="1"/>
    <xf numFmtId="0" fontId="0" fillId="0" borderId="159" xfId="0" applyFont="1" applyBorder="1" applyAlignment="1"/>
    <xf numFmtId="0" fontId="0" fillId="0" borderId="28" xfId="0" applyFont="1" applyFill="1" applyBorder="1" applyAlignment="1"/>
    <xf numFmtId="0" fontId="5" fillId="0" borderId="160" xfId="0" applyFont="1" applyFill="1" applyBorder="1" applyAlignment="1">
      <alignment horizontal="center" vertical="center" wrapText="1"/>
    </xf>
    <xf numFmtId="0" fontId="0" fillId="0" borderId="30" xfId="0" applyFont="1" applyFill="1" applyBorder="1" applyAlignment="1"/>
    <xf numFmtId="0" fontId="37" fillId="0" borderId="28" xfId="0" applyFont="1" applyBorder="1" applyAlignment="1"/>
    <xf numFmtId="0" fontId="37" fillId="0" borderId="30" xfId="0" applyFont="1" applyBorder="1" applyAlignment="1"/>
    <xf numFmtId="0" fontId="37" fillId="0" borderId="0" xfId="0" applyFont="1" applyAlignment="1"/>
    <xf numFmtId="0" fontId="0" fillId="0" borderId="28" xfId="0" applyFont="1" applyBorder="1" applyAlignment="1"/>
    <xf numFmtId="0" fontId="11" fillId="0" borderId="93" xfId="0" applyFont="1" applyBorder="1" applyAlignment="1">
      <alignment horizontal="center" vertical="top"/>
    </xf>
    <xf numFmtId="0" fontId="37" fillId="0" borderId="93" xfId="0" applyFont="1" applyBorder="1" applyAlignment="1"/>
    <xf numFmtId="0" fontId="38" fillId="10" borderId="93" xfId="0" applyFont="1" applyFill="1" applyBorder="1" applyAlignment="1" applyProtection="1">
      <alignment horizontal="center" vertical="center"/>
      <protection locked="0"/>
    </xf>
    <xf numFmtId="0" fontId="11" fillId="0" borderId="93" xfId="0" applyFont="1" applyBorder="1" applyAlignment="1">
      <alignment vertical="center" wrapText="1"/>
    </xf>
    <xf numFmtId="0" fontId="11" fillId="0" borderId="93" xfId="0" applyFont="1" applyBorder="1" applyAlignment="1">
      <alignment vertical="center"/>
    </xf>
    <xf numFmtId="0" fontId="39" fillId="0" borderId="93" xfId="0" applyFont="1" applyBorder="1" applyAlignment="1"/>
    <xf numFmtId="0" fontId="0" fillId="0" borderId="93" xfId="0" applyFont="1" applyBorder="1" applyAlignment="1"/>
    <xf numFmtId="0" fontId="40" fillId="10" borderId="93" xfId="1" applyFont="1" applyFill="1" applyBorder="1" applyAlignment="1" applyProtection="1">
      <alignment horizontal="center" vertical="center"/>
      <protection locked="0"/>
    </xf>
    <xf numFmtId="0" fontId="0" fillId="0" borderId="146" xfId="0" applyFont="1" applyBorder="1" applyAlignment="1"/>
    <xf numFmtId="0" fontId="41" fillId="0" borderId="147" xfId="0" applyFont="1" applyBorder="1" applyAlignment="1"/>
    <xf numFmtId="0" fontId="0" fillId="0" borderId="161" xfId="0" applyFont="1" applyBorder="1" applyAlignment="1"/>
    <xf numFmtId="0" fontId="0" fillId="0" borderId="162" xfId="0" applyFont="1" applyBorder="1" applyAlignment="1"/>
    <xf numFmtId="0" fontId="36" fillId="0" borderId="160" xfId="0" applyFont="1" applyBorder="1" applyAlignment="1"/>
    <xf numFmtId="0" fontId="14" fillId="0" borderId="163" xfId="0" applyFont="1" applyFill="1" applyBorder="1" applyAlignment="1" applyProtection="1">
      <alignment horizontal="center" vertical="center" wrapText="1"/>
      <protection locked="0"/>
    </xf>
    <xf numFmtId="0" fontId="14" fillId="0" borderId="164" xfId="0" applyFont="1" applyFill="1" applyBorder="1" applyAlignment="1" applyProtection="1">
      <alignment horizontal="center" vertical="center" wrapText="1"/>
      <protection locked="0"/>
    </xf>
    <xf numFmtId="0" fontId="14" fillId="0" borderId="165" xfId="0" applyFont="1" applyFill="1" applyBorder="1" applyAlignment="1" applyProtection="1">
      <alignment horizontal="center" vertical="center" wrapText="1"/>
      <protection locked="0"/>
    </xf>
    <xf numFmtId="0" fontId="14" fillId="0" borderId="166" xfId="0" applyFont="1" applyFill="1" applyBorder="1" applyAlignment="1" applyProtection="1">
      <alignment horizontal="center" vertical="center" wrapText="1"/>
      <protection locked="0"/>
    </xf>
    <xf numFmtId="0" fontId="14" fillId="0" borderId="167" xfId="0" applyFont="1" applyFill="1" applyBorder="1" applyAlignment="1" applyProtection="1">
      <alignment horizontal="center" vertical="center" wrapText="1"/>
      <protection locked="0"/>
    </xf>
    <xf numFmtId="0" fontId="14" fillId="0" borderId="168" xfId="0" applyFont="1" applyFill="1" applyBorder="1" applyAlignment="1" applyProtection="1">
      <alignment horizontal="center" vertical="center" wrapText="1"/>
      <protection locked="0"/>
    </xf>
    <xf numFmtId="0" fontId="6" fillId="9" borderId="156" xfId="0" applyFont="1" applyFill="1" applyBorder="1" applyAlignment="1">
      <alignment horizontal="center" vertical="center" wrapText="1"/>
    </xf>
    <xf numFmtId="0" fontId="5" fillId="9" borderId="157" xfId="0" applyFont="1" applyFill="1" applyBorder="1" applyAlignment="1">
      <alignment horizontal="center" vertical="center" wrapText="1"/>
    </xf>
    <xf numFmtId="0" fontId="5" fillId="9" borderId="158" xfId="0" applyFont="1" applyFill="1" applyBorder="1" applyAlignment="1">
      <alignment horizontal="center" vertical="center" wrapText="1"/>
    </xf>
    <xf numFmtId="0" fontId="11" fillId="0" borderId="93" xfId="0" applyFont="1" applyBorder="1" applyAlignment="1">
      <alignment horizontal="left"/>
    </xf>
    <xf numFmtId="0" fontId="11" fillId="0" borderId="91" xfId="0" applyFont="1" applyBorder="1" applyAlignment="1">
      <alignment vertical="top"/>
    </xf>
    <xf numFmtId="0" fontId="11" fillId="0" borderId="23" xfId="0" applyFont="1" applyBorder="1" applyAlignment="1">
      <alignment vertical="top"/>
    </xf>
    <xf numFmtId="0" fontId="11" fillId="0" borderId="92" xfId="0" applyFont="1" applyBorder="1" applyAlignment="1">
      <alignment vertical="top"/>
    </xf>
    <xf numFmtId="0" fontId="11" fillId="0" borderId="91" xfId="0" applyFont="1" applyBorder="1" applyAlignment="1">
      <alignment vertical="top" wrapText="1"/>
    </xf>
    <xf numFmtId="0" fontId="11" fillId="0" borderId="23" xfId="0" applyFont="1" applyBorder="1" applyAlignment="1">
      <alignment vertical="top" wrapText="1"/>
    </xf>
    <xf numFmtId="0" fontId="11" fillId="0" borderId="92" xfId="0" applyFont="1" applyBorder="1" applyAlignment="1">
      <alignment vertical="top" wrapText="1"/>
    </xf>
    <xf numFmtId="0" fontId="11" fillId="0" borderId="91" xfId="0" applyFont="1" applyBorder="1" applyAlignment="1">
      <alignment horizontal="left" vertical="top" wrapText="1"/>
    </xf>
    <xf numFmtId="0" fontId="11" fillId="0" borderId="23" xfId="0" applyFont="1" applyBorder="1" applyAlignment="1">
      <alignment horizontal="left" vertical="top" wrapText="1"/>
    </xf>
    <xf numFmtId="0" fontId="11" fillId="0" borderId="92" xfId="0" applyFont="1" applyBorder="1" applyAlignment="1">
      <alignment horizontal="left" vertical="top" wrapText="1"/>
    </xf>
    <xf numFmtId="0" fontId="11" fillId="0" borderId="93" xfId="0" applyFont="1" applyBorder="1" applyAlignment="1">
      <alignment horizontal="center" vertical="center"/>
    </xf>
    <xf numFmtId="0" fontId="5" fillId="0" borderId="93" xfId="0" applyFont="1" applyBorder="1" applyAlignment="1">
      <alignment vertical="center"/>
    </xf>
    <xf numFmtId="0" fontId="11" fillId="0" borderId="93" xfId="0" applyFont="1" applyBorder="1" applyAlignment="1">
      <alignment horizontal="left" vertical="center" wrapText="1"/>
    </xf>
    <xf numFmtId="0" fontId="6" fillId="9" borderId="9"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21" fillId="0" borderId="86" xfId="0" applyFont="1" applyBorder="1" applyAlignment="1">
      <alignment horizontal="center" wrapText="1"/>
    </xf>
    <xf numFmtId="0" fontId="22" fillId="0" borderId="86" xfId="0" applyFont="1" applyBorder="1" applyAlignment="1">
      <alignment horizontal="center" wrapText="1"/>
    </xf>
    <xf numFmtId="0" fontId="22" fillId="0" borderId="87" xfId="0" applyFont="1" applyBorder="1" applyAlignment="1">
      <alignment horizontal="center" wrapText="1"/>
    </xf>
    <xf numFmtId="0" fontId="23" fillId="0" borderId="89" xfId="0" applyFont="1" applyBorder="1" applyAlignment="1">
      <alignment horizontal="right" vertical="center" wrapText="1"/>
    </xf>
    <xf numFmtId="0" fontId="23" fillId="0" borderId="90" xfId="0" applyFont="1" applyBorder="1" applyAlignment="1">
      <alignment horizontal="right" vertical="center" wrapText="1"/>
    </xf>
    <xf numFmtId="0" fontId="25" fillId="13" borderId="1" xfId="0" applyFont="1" applyFill="1" applyBorder="1" applyAlignment="1" applyProtection="1">
      <alignment horizontal="left" vertical="center"/>
      <protection locked="0"/>
    </xf>
    <xf numFmtId="0" fontId="26" fillId="10" borderId="43" xfId="0" applyFont="1" applyFill="1" applyBorder="1" applyAlignment="1">
      <alignment horizontal="center" vertical="center"/>
    </xf>
    <xf numFmtId="0" fontId="28" fillId="13" borderId="1" xfId="1" applyFont="1" applyFill="1" applyBorder="1" applyAlignment="1" applyProtection="1">
      <alignment horizontal="left" vertical="center"/>
      <protection locked="0"/>
    </xf>
    <xf numFmtId="0" fontId="29" fillId="13" borderId="1" xfId="1" applyFont="1" applyFill="1" applyBorder="1" applyAlignment="1" applyProtection="1">
      <alignment horizontal="left" vertical="center"/>
      <protection locked="0"/>
    </xf>
    <xf numFmtId="0" fontId="10" fillId="11" borderId="96" xfId="0" applyFont="1" applyFill="1" applyBorder="1" applyAlignment="1">
      <alignment horizontal="center" vertical="center" wrapText="1"/>
    </xf>
    <xf numFmtId="0" fontId="10" fillId="11" borderId="97" xfId="0" applyFont="1" applyFill="1" applyBorder="1" applyAlignment="1">
      <alignment horizontal="center" vertical="center" wrapText="1"/>
    </xf>
    <xf numFmtId="0" fontId="11" fillId="20" borderId="99" xfId="0" applyFont="1" applyFill="1" applyBorder="1" applyAlignment="1">
      <alignment horizontal="center" wrapText="1"/>
    </xf>
    <xf numFmtId="0" fontId="34" fillId="16" borderId="99" xfId="0" applyFont="1" applyFill="1" applyBorder="1" applyAlignment="1" applyProtection="1">
      <alignment horizontal="center" vertical="top"/>
      <protection locked="0"/>
    </xf>
    <xf numFmtId="0" fontId="34" fillId="16" borderId="70" xfId="0" applyFont="1" applyFill="1" applyBorder="1" applyAlignment="1" applyProtection="1">
      <alignment horizontal="center" vertical="top"/>
      <protection locked="0"/>
    </xf>
    <xf numFmtId="0" fontId="10" fillId="11" borderId="18" xfId="0" applyFont="1" applyFill="1" applyBorder="1" applyAlignment="1">
      <alignment horizontal="center" vertical="center" wrapText="1"/>
    </xf>
    <xf numFmtId="0" fontId="17" fillId="19" borderId="43" xfId="0" applyFont="1" applyFill="1" applyBorder="1" applyAlignment="1">
      <alignment horizontal="center" vertical="center" wrapText="1"/>
    </xf>
    <xf numFmtId="0" fontId="35" fillId="0" borderId="31" xfId="0" applyFont="1" applyBorder="1" applyAlignment="1" applyProtection="1">
      <alignment horizontal="left" vertical="top" wrapText="1"/>
      <protection locked="0"/>
    </xf>
    <xf numFmtId="0" fontId="35" fillId="0" borderId="32" xfId="0" applyFont="1" applyBorder="1" applyAlignment="1" applyProtection="1">
      <alignment horizontal="left" vertical="top" wrapText="1"/>
      <protection locked="0"/>
    </xf>
    <xf numFmtId="0" fontId="35" fillId="0" borderId="144" xfId="0" applyFont="1" applyBorder="1" applyAlignment="1" applyProtection="1">
      <alignment horizontal="left" vertical="top" wrapText="1"/>
      <protection locked="0"/>
    </xf>
    <xf numFmtId="0" fontId="35" fillId="0" borderId="34"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75" xfId="0" applyFont="1" applyBorder="1" applyAlignment="1" applyProtection="1">
      <alignment horizontal="left" vertical="top" wrapText="1"/>
      <protection locked="0"/>
    </xf>
    <xf numFmtId="0" fontId="35" fillId="0" borderId="36" xfId="0" applyFont="1" applyBorder="1" applyAlignment="1" applyProtection="1">
      <alignment horizontal="left" vertical="top" wrapText="1"/>
      <protection locked="0"/>
    </xf>
    <xf numFmtId="0" fontId="35" fillId="0" borderId="37" xfId="0" applyFont="1" applyBorder="1" applyAlignment="1" applyProtection="1">
      <alignment horizontal="left" vertical="top" wrapText="1"/>
      <protection locked="0"/>
    </xf>
    <xf numFmtId="0" fontId="35" fillId="0" borderId="145" xfId="0" applyFont="1" applyBorder="1" applyAlignment="1" applyProtection="1">
      <alignment horizontal="left" vertical="top" wrapText="1"/>
      <protection locked="0"/>
    </xf>
    <xf numFmtId="0" fontId="11" fillId="16" borderId="55" xfId="0" applyFont="1" applyFill="1" applyBorder="1" applyAlignment="1">
      <alignment horizontal="center" wrapText="1"/>
    </xf>
    <xf numFmtId="0" fontId="11" fillId="16" borderId="99" xfId="0" applyFont="1" applyFill="1" applyBorder="1" applyAlignment="1">
      <alignment horizontal="center" wrapText="1"/>
    </xf>
    <xf numFmtId="0" fontId="20" fillId="16" borderId="99" xfId="0" applyFont="1" applyFill="1" applyBorder="1" applyAlignment="1">
      <alignment horizontal="center" vertical="top"/>
    </xf>
    <xf numFmtId="0" fontId="20" fillId="16" borderId="128" xfId="0" applyFont="1" applyFill="1" applyBorder="1" applyAlignment="1">
      <alignment horizontal="center" vertical="top"/>
    </xf>
    <xf numFmtId="0" fontId="34" fillId="20" borderId="99" xfId="0" applyFont="1" applyFill="1" applyBorder="1" applyAlignment="1" applyProtection="1">
      <alignment horizontal="center" wrapText="1"/>
      <protection locked="0"/>
    </xf>
    <xf numFmtId="0" fontId="34" fillId="20" borderId="99" xfId="0" applyFont="1" applyFill="1" applyBorder="1" applyAlignment="1" applyProtection="1">
      <alignment horizontal="center" vertical="top"/>
      <protection locked="0"/>
    </xf>
    <xf numFmtId="0" fontId="34" fillId="20" borderId="128" xfId="0" applyFont="1" applyFill="1" applyBorder="1" applyAlignment="1" applyProtection="1">
      <alignment horizontal="center" vertical="top"/>
      <protection locked="0"/>
    </xf>
    <xf numFmtId="0" fontId="34" fillId="16" borderId="55" xfId="0" applyFont="1" applyFill="1" applyBorder="1" applyAlignment="1" applyProtection="1">
      <alignment horizontal="center" wrapText="1"/>
      <protection locked="0"/>
    </xf>
    <xf numFmtId="0" fontId="34" fillId="16" borderId="99" xfId="0" applyFont="1" applyFill="1" applyBorder="1" applyAlignment="1" applyProtection="1">
      <alignment horizontal="center" wrapText="1"/>
      <protection locked="0"/>
    </xf>
    <xf numFmtId="0" fontId="20" fillId="20" borderId="99" xfId="0" applyFont="1" applyFill="1" applyBorder="1" applyAlignment="1">
      <alignment horizontal="center" vertical="top"/>
    </xf>
    <xf numFmtId="0" fontId="11" fillId="20" borderId="55" xfId="0" applyFont="1" applyFill="1" applyBorder="1" applyAlignment="1">
      <alignment horizontal="center" wrapText="1"/>
    </xf>
    <xf numFmtId="0" fontId="7" fillId="10" borderId="10" xfId="0" applyFont="1" applyFill="1" applyBorder="1"/>
    <xf numFmtId="0" fontId="7" fillId="10" borderId="11" xfId="0" applyFont="1" applyFill="1" applyBorder="1"/>
    <xf numFmtId="0" fontId="8" fillId="0" borderId="13" xfId="0" applyFont="1" applyBorder="1" applyAlignment="1">
      <alignment horizontal="center" wrapText="1"/>
    </xf>
    <xf numFmtId="0" fontId="9" fillId="0" borderId="14" xfId="0" applyFont="1" applyBorder="1"/>
    <xf numFmtId="0" fontId="9" fillId="0" borderId="15" xfId="0" applyFont="1" applyBorder="1"/>
    <xf numFmtId="0" fontId="10" fillId="11" borderId="16" xfId="0" applyFont="1" applyFill="1" applyBorder="1" applyAlignment="1">
      <alignment horizontal="center" vertical="center"/>
    </xf>
    <xf numFmtId="0" fontId="7" fillId="10" borderId="17" xfId="0" applyFont="1" applyFill="1" applyBorder="1"/>
    <xf numFmtId="0" fontId="7" fillId="10" borderId="18" xfId="0" applyFont="1" applyFill="1" applyBorder="1"/>
    <xf numFmtId="0" fontId="11" fillId="0" borderId="19" xfId="0" applyFont="1" applyBorder="1" applyAlignment="1">
      <alignment horizontal="left" wrapText="1"/>
    </xf>
    <xf numFmtId="0" fontId="9" fillId="0" borderId="20" xfId="0" applyFont="1" applyBorder="1"/>
    <xf numFmtId="0" fontId="9" fillId="0" borderId="21" xfId="0" applyFont="1" applyBorder="1"/>
    <xf numFmtId="0" fontId="12" fillId="0" borderId="22" xfId="0" applyFont="1" applyBorder="1" applyAlignment="1" applyProtection="1">
      <alignment horizontal="left"/>
    </xf>
    <xf numFmtId="0" fontId="9" fillId="0" borderId="23" xfId="0" applyFont="1" applyBorder="1" applyProtection="1"/>
    <xf numFmtId="0" fontId="9" fillId="0" borderId="24" xfId="0" applyFont="1" applyBorder="1" applyProtection="1"/>
    <xf numFmtId="0" fontId="20" fillId="0" borderId="53" xfId="0" applyFont="1" applyBorder="1" applyAlignment="1" applyProtection="1">
      <alignment horizontal="left" vertical="top" wrapText="1"/>
      <protection locked="0"/>
    </xf>
    <xf numFmtId="0" fontId="9" fillId="0" borderId="73" xfId="0" applyFont="1" applyBorder="1" applyProtection="1">
      <protection locked="0"/>
    </xf>
    <xf numFmtId="0" fontId="9" fillId="0" borderId="61" xfId="0" applyFont="1" applyBorder="1" applyProtection="1">
      <protection locked="0"/>
    </xf>
    <xf numFmtId="0" fontId="9" fillId="0" borderId="74" xfId="0" applyFont="1" applyBorder="1" applyProtection="1">
      <protection locked="0"/>
    </xf>
    <xf numFmtId="0" fontId="0" fillId="0" borderId="0" xfId="0" applyFont="1" applyAlignment="1" applyProtection="1">
      <protection locked="0"/>
    </xf>
    <xf numFmtId="0" fontId="9" fillId="0" borderId="75" xfId="0" applyFont="1" applyBorder="1" applyProtection="1">
      <protection locked="0"/>
    </xf>
    <xf numFmtId="0" fontId="9" fillId="0" borderId="58" xfId="0" applyFont="1" applyBorder="1" applyProtection="1">
      <protection locked="0"/>
    </xf>
    <xf numFmtId="0" fontId="9" fillId="0" borderId="14" xfId="0" applyFont="1" applyBorder="1" applyProtection="1">
      <protection locked="0"/>
    </xf>
    <xf numFmtId="0" fontId="9" fillId="0" borderId="76" xfId="0" applyFont="1" applyBorder="1" applyProtection="1">
      <protection locked="0"/>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2" fillId="0" borderId="25" xfId="0" applyFont="1" applyBorder="1" applyAlignment="1" applyProtection="1">
      <alignment horizontal="left" vertical="top"/>
    </xf>
    <xf numFmtId="0" fontId="9" fillId="0" borderId="26" xfId="0" applyFont="1" applyBorder="1" applyAlignment="1" applyProtection="1">
      <alignment vertical="top"/>
    </xf>
    <xf numFmtId="0" fontId="9" fillId="0" borderId="27" xfId="0" applyFont="1" applyBorder="1" applyAlignment="1" applyProtection="1">
      <alignment vertical="top"/>
    </xf>
    <xf numFmtId="0" fontId="10" fillId="11" borderId="16" xfId="0" applyFont="1" applyFill="1" applyBorder="1" applyAlignment="1">
      <alignment horizontal="left" vertical="center"/>
    </xf>
    <xf numFmtId="0" fontId="14" fillId="0" borderId="16" xfId="0" applyFont="1" applyBorder="1" applyAlignment="1">
      <alignment horizontal="left" vertical="center"/>
    </xf>
    <xf numFmtId="0" fontId="15" fillId="0" borderId="18" xfId="0" applyFont="1" applyBorder="1"/>
    <xf numFmtId="0" fontId="10" fillId="11" borderId="53" xfId="0" applyFont="1" applyFill="1" applyBorder="1" applyAlignment="1">
      <alignment horizontal="center" vertical="center" wrapText="1"/>
    </xf>
    <xf numFmtId="0" fontId="7" fillId="10" borderId="58" xfId="0" applyFont="1" applyFill="1" applyBorder="1"/>
    <xf numFmtId="0" fontId="0" fillId="0" borderId="57" xfId="0" applyFont="1" applyBorder="1" applyAlignment="1">
      <alignment horizontal="center"/>
    </xf>
    <xf numFmtId="0" fontId="9" fillId="0" borderId="62" xfId="0" applyFont="1" applyBorder="1"/>
    <xf numFmtId="0" fontId="9" fillId="0" borderId="71" xfId="0" applyFont="1" applyBorder="1"/>
    <xf numFmtId="0" fontId="14" fillId="0" borderId="94" xfId="0" applyFont="1" applyBorder="1" applyAlignment="1">
      <alignment horizontal="right" vertical="center" wrapText="1"/>
    </xf>
    <xf numFmtId="0" fontId="14" fillId="0" borderId="0" xfId="0" applyFont="1" applyAlignment="1">
      <alignment horizontal="right" vertical="center" wrapText="1"/>
    </xf>
    <xf numFmtId="0" fontId="14" fillId="0" borderId="95" xfId="0" applyFont="1" applyBorder="1" applyAlignment="1">
      <alignment horizontal="right" vertical="center" wrapText="1"/>
    </xf>
    <xf numFmtId="0" fontId="47" fillId="0" borderId="1" xfId="0" applyFont="1" applyBorder="1" applyAlignment="1"/>
  </cellXfs>
  <cellStyles count="3">
    <cellStyle name="Hyperlink" xfId="1" builtinId="8"/>
    <cellStyle name="Normal" xfId="0" builtinId="0"/>
    <cellStyle name="Normal 2" xfId="2" xr:uid="{00000000-0005-0000-0000-000031000000}"/>
  </cellStyles>
  <dxfs count="52">
    <dxf>
      <fill>
        <patternFill patternType="solid">
          <bgColor rgb="FFFF0000"/>
        </patternFill>
      </fill>
    </dxf>
    <dxf>
      <font>
        <color theme="0"/>
      </font>
      <fill>
        <patternFill>
          <bgColor rgb="FFFF0000"/>
        </patternFill>
      </fill>
    </dxf>
    <dxf>
      <font>
        <b/>
        <i val="0"/>
      </font>
      <fill>
        <patternFill patternType="solid">
          <bgColor rgb="FFFF0000"/>
        </patternFill>
      </fill>
    </dxf>
    <dxf>
      <font>
        <b/>
        <i val="0"/>
      </font>
      <fill>
        <patternFill patternType="solid">
          <bgColor rgb="FFFF0000"/>
        </patternFill>
      </fill>
    </dxf>
    <dxf>
      <fill>
        <patternFill patternType="solid">
          <bgColor rgb="FFDDF0D8"/>
        </patternFill>
      </fill>
    </dxf>
    <dxf>
      <fill>
        <patternFill patternType="solid">
          <bgColor rgb="FFD6EFE8"/>
        </patternFill>
      </fill>
    </dxf>
    <dxf>
      <fill>
        <patternFill patternType="solid">
          <bgColor rgb="FFDAEAF7"/>
        </patternFill>
      </fill>
    </dxf>
    <dxf>
      <fill>
        <patternFill patternType="solid">
          <bgColor rgb="FFE5DDF5"/>
        </patternFill>
      </fill>
    </dxf>
    <dxf>
      <fill>
        <patternFill patternType="solid">
          <bgColor rgb="FFFF0000"/>
        </patternFill>
      </fill>
    </dxf>
    <dxf>
      <font>
        <b/>
        <i val="0"/>
        <color rgb="FFFF0000"/>
      </font>
    </dxf>
    <dxf>
      <font>
        <b/>
        <i val="0"/>
        <color rgb="FFFF0000"/>
      </font>
    </dxf>
    <dxf>
      <font>
        <b/>
        <i val="0"/>
        <color rgb="FFFF0000"/>
      </font>
    </dxf>
    <dxf>
      <fill>
        <patternFill patternType="solid">
          <bgColor rgb="FFFF0000"/>
        </patternFill>
      </fill>
    </dxf>
    <dxf>
      <fill>
        <patternFill patternType="solid">
          <bgColor rgb="FFFF0000"/>
        </patternFill>
      </fill>
    </dxf>
    <dxf>
      <fill>
        <patternFill patternType="solid">
          <bgColor rgb="FFFF0000"/>
        </patternFill>
      </fill>
    </dxf>
    <dxf>
      <font>
        <color auto="1"/>
      </font>
      <fill>
        <patternFill patternType="solid">
          <bgColor rgb="FFFF0000"/>
        </patternFill>
      </fill>
    </dxf>
    <dxf>
      <fill>
        <patternFill patternType="solid">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ont>
        <color rgb="FF9C0006"/>
      </font>
      <fill>
        <patternFill patternType="solid">
          <bgColor rgb="FFFFC7CE"/>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ont>
        <color theme="0"/>
      </font>
      <fill>
        <patternFill>
          <bgColor rgb="FFFF0000"/>
        </patternFill>
      </fill>
    </dxf>
    <dxf>
      <fill>
        <patternFill patternType="solid">
          <bgColor rgb="FFDDF0D8"/>
        </patternFill>
      </fill>
    </dxf>
    <dxf>
      <fill>
        <patternFill patternType="solid">
          <bgColor rgb="FFE0EFE8"/>
        </patternFill>
      </fill>
    </dxf>
    <dxf>
      <fill>
        <patternFill patternType="solid">
          <bgColor rgb="FFD9EAF7"/>
        </patternFill>
      </fill>
    </dxf>
    <dxf>
      <fill>
        <patternFill patternType="solid">
          <bgColor rgb="FFE5DDF5"/>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
      <fill>
        <patternFill patternType="solid">
          <bgColor rgb="FFFF00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2" defaultPivotStyle="PivotStylePreset2_Accent1">
    <tableStyle name="PivotStylePreset2_Accent1" table="0" count="10" xr9:uid="{267968C8-6FFD-4C36-ACC1-9EA1FD1885CA}">
      <tableStyleElement type="headerRow" dxfId="51"/>
      <tableStyleElement type="totalRow" dxfId="50"/>
      <tableStyleElement type="firstRowStripe" dxfId="49"/>
      <tableStyleElement type="firstColumnStripe" dxfId="48"/>
      <tableStyleElement type="firstSubtotalRow" dxfId="47"/>
      <tableStyleElement type="secondSubtotalRow" dxfId="46"/>
      <tableStyleElement type="firstRowSubheading" dxfId="45"/>
      <tableStyleElement type="secondRowSubheading" dxfId="44"/>
      <tableStyleElement type="pageFieldLabels" dxfId="43"/>
      <tableStyleElement type="pageFieldValues" dxfId="42"/>
    </tableStyle>
  </tableStyles>
  <colors>
    <mruColors>
      <color rgb="FFD9EAF7"/>
      <color rgb="FFDDF0D8"/>
      <color rgb="FFE0EFE8"/>
      <color rgb="FFE5DDF5"/>
      <color rgb="FFD6EFE8"/>
      <color rgb="FFDAEAF7"/>
      <color rgb="FFE8D1DC"/>
      <color rgb="FF6F1A47"/>
      <color rgb="FFFFE69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2"/>
  <sheetViews>
    <sheetView tabSelected="1" workbookViewId="0">
      <selection activeCell="D18" sqref="D18"/>
    </sheetView>
  </sheetViews>
  <sheetFormatPr defaultColWidth="9.6328125" defaultRowHeight="12.5"/>
  <cols>
    <col min="1" max="1" width="1" customWidth="1"/>
    <col min="2" max="2" width="1.54296875" customWidth="1"/>
    <col min="3" max="3" width="3.54296875" customWidth="1"/>
    <col min="4" max="4" width="12.26953125" customWidth="1"/>
    <col min="5" max="5" width="1.453125" customWidth="1"/>
    <col min="6" max="6" width="12" customWidth="1"/>
    <col min="7" max="7" width="9.26953125" customWidth="1"/>
    <col min="8" max="8" width="10.1796875" customWidth="1"/>
    <col min="9" max="9" width="11.26953125" customWidth="1"/>
    <col min="10" max="10" width="12.54296875" customWidth="1"/>
    <col min="11" max="11" width="14" customWidth="1"/>
    <col min="12" max="12" width="1.54296875" customWidth="1"/>
    <col min="13" max="13" width="1" customWidth="1"/>
  </cols>
  <sheetData>
    <row r="1" spans="1:14" ht="5.25" customHeight="1">
      <c r="A1" s="178"/>
      <c r="B1" s="179"/>
      <c r="C1" s="179"/>
      <c r="D1" s="179"/>
      <c r="E1" s="179"/>
      <c r="F1" s="179"/>
      <c r="G1" s="179"/>
      <c r="H1" s="179"/>
      <c r="I1" s="179"/>
      <c r="J1" s="179"/>
      <c r="K1" s="179"/>
      <c r="L1" s="179"/>
      <c r="M1" s="178"/>
    </row>
    <row r="2" spans="1:14" ht="12.75" customHeight="1">
      <c r="A2" s="180"/>
      <c r="B2" s="181"/>
      <c r="C2" s="182"/>
      <c r="D2" s="182"/>
      <c r="E2" s="182"/>
      <c r="F2" s="182"/>
      <c r="G2" s="182"/>
      <c r="H2" s="182"/>
      <c r="I2" s="182"/>
      <c r="J2" s="182"/>
      <c r="K2" s="182"/>
      <c r="L2" s="183"/>
      <c r="M2" s="184"/>
    </row>
    <row r="3" spans="1:14" ht="45" customHeight="1">
      <c r="A3" s="180"/>
      <c r="B3" s="185"/>
      <c r="C3" s="213" t="s">
        <v>0</v>
      </c>
      <c r="D3" s="214"/>
      <c r="E3" s="214"/>
      <c r="F3" s="214"/>
      <c r="G3" s="214"/>
      <c r="H3" s="214"/>
      <c r="I3" s="214"/>
      <c r="J3" s="214"/>
      <c r="K3" s="215"/>
      <c r="L3" s="186"/>
      <c r="M3" s="184"/>
    </row>
    <row r="4" spans="1:14" s="177" customFormat="1" ht="13">
      <c r="A4" s="180"/>
      <c r="B4" s="187"/>
      <c r="C4" s="188"/>
      <c r="D4" s="188"/>
      <c r="E4" s="188"/>
      <c r="F4" s="188"/>
      <c r="G4" s="188"/>
      <c r="H4" s="188"/>
      <c r="I4" s="188"/>
      <c r="J4" s="188"/>
      <c r="K4" s="188"/>
      <c r="L4" s="189"/>
      <c r="M4" s="184"/>
    </row>
    <row r="5" spans="1:14" ht="14">
      <c r="A5" s="180"/>
      <c r="B5" s="190"/>
      <c r="C5" s="216" t="s">
        <v>1</v>
      </c>
      <c r="D5" s="216"/>
      <c r="E5" s="216"/>
      <c r="F5" s="216"/>
      <c r="G5" s="216"/>
      <c r="H5" s="216"/>
      <c r="I5" s="216"/>
      <c r="J5" s="216"/>
      <c r="K5" s="216"/>
      <c r="L5" s="191"/>
      <c r="M5" s="184"/>
      <c r="N5" s="192"/>
    </row>
    <row r="6" spans="1:14" ht="14">
      <c r="A6" s="180"/>
      <c r="B6" s="193"/>
      <c r="C6" s="194"/>
      <c r="D6" s="217"/>
      <c r="E6" s="218"/>
      <c r="F6" s="218"/>
      <c r="G6" s="218"/>
      <c r="H6" s="218"/>
      <c r="I6" s="218"/>
      <c r="J6" s="218"/>
      <c r="K6" s="219"/>
      <c r="L6" s="191"/>
      <c r="M6" s="184"/>
      <c r="N6" s="192"/>
    </row>
    <row r="7" spans="1:14" ht="14">
      <c r="A7" s="180"/>
      <c r="B7" s="193"/>
      <c r="C7" s="194">
        <v>1</v>
      </c>
      <c r="D7" s="217" t="s">
        <v>2</v>
      </c>
      <c r="E7" s="218"/>
      <c r="F7" s="218"/>
      <c r="G7" s="218"/>
      <c r="H7" s="218"/>
      <c r="I7" s="218"/>
      <c r="J7" s="218"/>
      <c r="K7" s="219"/>
      <c r="L7" s="191"/>
      <c r="M7" s="184"/>
      <c r="N7" s="192"/>
    </row>
    <row r="8" spans="1:14" ht="14.25" customHeight="1">
      <c r="A8" s="180"/>
      <c r="B8" s="193"/>
      <c r="C8" s="194">
        <v>2</v>
      </c>
      <c r="D8" s="220" t="s">
        <v>3</v>
      </c>
      <c r="E8" s="221"/>
      <c r="F8" s="221"/>
      <c r="G8" s="221"/>
      <c r="H8" s="221"/>
      <c r="I8" s="221"/>
      <c r="J8" s="221"/>
      <c r="K8" s="222"/>
      <c r="L8" s="191"/>
      <c r="M8" s="184"/>
      <c r="N8" s="192"/>
    </row>
    <row r="9" spans="1:14" ht="26.25" customHeight="1">
      <c r="A9" s="180"/>
      <c r="B9" s="193"/>
      <c r="C9" s="194">
        <v>3</v>
      </c>
      <c r="D9" s="223" t="s">
        <v>4</v>
      </c>
      <c r="E9" s="224"/>
      <c r="F9" s="224"/>
      <c r="G9" s="224"/>
      <c r="H9" s="224"/>
      <c r="I9" s="224"/>
      <c r="J9" s="224"/>
      <c r="K9" s="225"/>
      <c r="L9" s="191"/>
      <c r="M9" s="184"/>
      <c r="N9" s="192"/>
    </row>
    <row r="10" spans="1:14" ht="26.25" customHeight="1">
      <c r="A10" s="180"/>
      <c r="B10" s="193"/>
      <c r="C10" s="194">
        <v>4</v>
      </c>
      <c r="D10" s="223" t="s">
        <v>5</v>
      </c>
      <c r="E10" s="224"/>
      <c r="F10" s="224"/>
      <c r="G10" s="224"/>
      <c r="H10" s="224"/>
      <c r="I10" s="224"/>
      <c r="J10" s="224"/>
      <c r="K10" s="225"/>
      <c r="L10" s="191"/>
      <c r="M10" s="184"/>
      <c r="N10" s="192"/>
    </row>
    <row r="11" spans="1:14" ht="26.5" customHeight="1">
      <c r="A11" s="180"/>
      <c r="B11" s="193"/>
      <c r="C11" s="194">
        <v>5</v>
      </c>
      <c r="D11" s="220" t="s">
        <v>6</v>
      </c>
      <c r="E11" s="221"/>
      <c r="F11" s="221"/>
      <c r="G11" s="221"/>
      <c r="H11" s="221"/>
      <c r="I11" s="221"/>
      <c r="J11" s="221"/>
      <c r="K11" s="222"/>
      <c r="L11" s="191"/>
      <c r="M11" s="184"/>
      <c r="N11" s="192"/>
    </row>
    <row r="12" spans="1:14" ht="26" customHeight="1">
      <c r="A12" s="180"/>
      <c r="B12" s="193"/>
      <c r="C12" s="194">
        <v>6</v>
      </c>
      <c r="D12" s="223" t="s">
        <v>7</v>
      </c>
      <c r="E12" s="224"/>
      <c r="F12" s="224"/>
      <c r="G12" s="224"/>
      <c r="H12" s="224"/>
      <c r="I12" s="224"/>
      <c r="J12" s="224"/>
      <c r="K12" s="225"/>
      <c r="L12" s="191"/>
      <c r="M12" s="184"/>
      <c r="N12" s="192"/>
    </row>
    <row r="13" spans="1:14" ht="14.25" customHeight="1">
      <c r="A13" s="180"/>
      <c r="B13" s="193"/>
      <c r="C13" s="194">
        <v>7</v>
      </c>
      <c r="D13" s="223" t="s">
        <v>8</v>
      </c>
      <c r="E13" s="224"/>
      <c r="F13" s="224"/>
      <c r="G13" s="224"/>
      <c r="H13" s="224"/>
      <c r="I13" s="224"/>
      <c r="J13" s="224"/>
      <c r="K13" s="225"/>
      <c r="L13" s="191"/>
      <c r="M13" s="184"/>
      <c r="N13" s="192"/>
    </row>
    <row r="14" spans="1:14" ht="14">
      <c r="A14" s="180"/>
      <c r="B14" s="193"/>
      <c r="C14" s="194">
        <v>8</v>
      </c>
      <c r="D14" s="223" t="s">
        <v>9</v>
      </c>
      <c r="E14" s="224"/>
      <c r="F14" s="224"/>
      <c r="G14" s="224"/>
      <c r="H14" s="224"/>
      <c r="I14" s="224"/>
      <c r="J14" s="224"/>
      <c r="K14" s="225"/>
      <c r="L14" s="191"/>
      <c r="M14" s="184"/>
      <c r="N14" s="192"/>
    </row>
    <row r="15" spans="1:14" ht="28.15" customHeight="1">
      <c r="A15" s="180"/>
      <c r="B15" s="190"/>
      <c r="C15" s="227" t="s">
        <v>10</v>
      </c>
      <c r="D15" s="227"/>
      <c r="E15" s="227"/>
      <c r="F15" s="227"/>
      <c r="G15" s="227"/>
      <c r="H15" s="227"/>
      <c r="I15" s="227"/>
      <c r="J15" s="227"/>
      <c r="K15" s="227"/>
      <c r="L15" s="191"/>
      <c r="M15" s="184"/>
      <c r="N15" s="192"/>
    </row>
    <row r="16" spans="1:14" ht="13.9" customHeight="1">
      <c r="A16" s="180"/>
      <c r="B16" s="190"/>
      <c r="C16" s="195"/>
      <c r="D16" s="196" t="s">
        <v>103</v>
      </c>
      <c r="E16" s="197"/>
      <c r="F16" s="228" t="s">
        <v>11</v>
      </c>
      <c r="G16" s="228"/>
      <c r="H16" s="228"/>
      <c r="I16" s="228"/>
      <c r="J16" s="228"/>
      <c r="K16" s="228"/>
      <c r="L16" s="191"/>
      <c r="M16" s="184"/>
      <c r="N16" s="192"/>
    </row>
    <row r="17" spans="1:14" ht="4.9000000000000004" customHeight="1">
      <c r="A17" s="180"/>
      <c r="B17" s="190"/>
      <c r="C17" s="195"/>
      <c r="D17" s="226"/>
      <c r="E17" s="226"/>
      <c r="F17" s="226"/>
      <c r="G17" s="226"/>
      <c r="H17" s="226"/>
      <c r="I17" s="226"/>
      <c r="J17" s="226"/>
      <c r="K17" s="226"/>
      <c r="L17" s="191"/>
      <c r="M17" s="184"/>
      <c r="N17" s="192"/>
    </row>
    <row r="18" spans="1:14" ht="16.899999999999999" customHeight="1">
      <c r="A18" s="180"/>
      <c r="B18" s="190"/>
      <c r="C18" s="195"/>
      <c r="D18" s="196" t="s">
        <v>103</v>
      </c>
      <c r="E18" s="198"/>
      <c r="F18" s="198" t="s">
        <v>12</v>
      </c>
      <c r="G18" s="198"/>
      <c r="H18" s="198"/>
      <c r="I18" s="198"/>
      <c r="J18" s="198"/>
      <c r="K18" s="198"/>
      <c r="L18" s="191"/>
      <c r="M18" s="184"/>
      <c r="N18" s="192"/>
    </row>
    <row r="19" spans="1:14" ht="14">
      <c r="A19" s="180"/>
      <c r="B19" s="190"/>
      <c r="C19" s="195"/>
      <c r="D19" s="195"/>
      <c r="E19" s="195"/>
      <c r="F19" s="195"/>
      <c r="G19" s="195"/>
      <c r="H19" s="195"/>
      <c r="I19" s="195"/>
      <c r="J19" s="195"/>
      <c r="K19" s="195"/>
      <c r="L19" s="191"/>
      <c r="M19" s="184"/>
      <c r="N19" s="192"/>
    </row>
    <row r="20" spans="1:14" ht="16.899999999999999" customHeight="1">
      <c r="A20" s="180"/>
      <c r="B20" s="193"/>
      <c r="C20" s="199"/>
      <c r="D20" s="178"/>
      <c r="E20" s="178"/>
      <c r="F20" s="178"/>
      <c r="G20" s="200"/>
      <c r="H20" s="200"/>
      <c r="I20" s="200"/>
      <c r="J20" s="200"/>
      <c r="K20" s="201" t="s">
        <v>13</v>
      </c>
      <c r="L20" s="122"/>
      <c r="M20" s="184"/>
    </row>
    <row r="21" spans="1:14">
      <c r="A21" s="180"/>
      <c r="B21" s="202"/>
      <c r="C21" s="203"/>
      <c r="D21" s="204"/>
      <c r="E21" s="204"/>
      <c r="F21" s="204"/>
      <c r="G21" s="204"/>
      <c r="H21" s="204"/>
      <c r="I21" s="204"/>
      <c r="J21" s="204"/>
      <c r="K21" s="204"/>
      <c r="L21" s="205"/>
      <c r="M21" s="184"/>
    </row>
    <row r="22" spans="1:14" ht="5.25" customHeight="1">
      <c r="A22" s="178"/>
      <c r="B22" s="206"/>
      <c r="C22" s="206"/>
      <c r="D22" s="206"/>
      <c r="E22" s="206"/>
      <c r="F22" s="206"/>
      <c r="G22" s="206"/>
      <c r="H22" s="206"/>
      <c r="I22" s="206"/>
      <c r="J22" s="206"/>
      <c r="K22" s="206"/>
      <c r="L22" s="206"/>
      <c r="M22" s="178"/>
    </row>
  </sheetData>
  <sheetProtection algorithmName="SHA-512" hashValue="nxPi5QiB7ha2P15nHblczSeRSyW77tSutVRhK/pgF+3w4jzMJB5vlBmGof369uWnyTzfH3QMlr2fTGyxt1GKFA==" saltValue="mIZkWHJxmatjw4q9SEhiTQ==" spinCount="100000" sheet="1" selectLockedCells="1"/>
  <mergeCells count="14">
    <mergeCell ref="D17:K17"/>
    <mergeCell ref="D14:K14"/>
    <mergeCell ref="C15:K15"/>
    <mergeCell ref="F16:K16"/>
    <mergeCell ref="D9:K9"/>
    <mergeCell ref="D10:K10"/>
    <mergeCell ref="D11:K11"/>
    <mergeCell ref="D12:K12"/>
    <mergeCell ref="D13:K13"/>
    <mergeCell ref="C3:K3"/>
    <mergeCell ref="C5:K5"/>
    <mergeCell ref="D6:K6"/>
    <mergeCell ref="D7:K7"/>
    <mergeCell ref="D8:K8"/>
  </mergeCells>
  <conditionalFormatting sqref="D16">
    <cfRule type="containsText" dxfId="41" priority="2" operator="containsText" text="I disagree">
      <formula>NOT(ISERROR(SEARCH("I disagree",D16)))</formula>
    </cfRule>
    <cfRule type="containsText" dxfId="40" priority="3" operator="containsText" text="I agree">
      <formula>NOT(ISERROR(SEARCH("I agree",D16)))</formula>
    </cfRule>
  </conditionalFormatting>
  <conditionalFormatting sqref="D18">
    <cfRule type="containsText" dxfId="39" priority="1" operator="containsText" text="I disagree">
      <formula>NOT(ISERROR(SEARCH("I disagree",D18)))</formula>
    </cfRule>
    <cfRule type="containsText" dxfId="38" priority="4" operator="containsText" text="I agree">
      <formula>NOT(ISERROR(SEARCH("I agree",D18)))</formula>
    </cfRule>
  </conditionalFormatting>
  <dataValidations count="2">
    <dataValidation type="list" allowBlank="1" showInputMessage="1" showErrorMessage="1" sqref="D16 D18" xr:uid="{00000000-0002-0000-0000-000000000000}">
      <formula1>"Select here, I agree, I disagree"</formula1>
    </dataValidation>
    <dataValidation type="list" allowBlank="1" showInputMessage="1" showErrorMessage="1" sqref="D17" xr:uid="{00000000-0002-0000-0000-000001000000}">
      <formula1>"I agree/disagree, I agree, I disagree"</formula1>
    </dataValidation>
  </dataValidations>
  <hyperlinks>
    <hyperlink ref="K20" location="'Course Map'!D6" display="NEXT" xr:uid="{00000000-0004-0000-0000-000000000000}"/>
  </hyperlinks>
  <pageMargins left="0.69930555555555596" right="0.69930555555555596"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K59"/>
  <sheetViews>
    <sheetView zoomScaleNormal="100" workbookViewId="0">
      <selection activeCell="D6" sqref="D6:E6"/>
    </sheetView>
  </sheetViews>
  <sheetFormatPr defaultColWidth="9.6328125" defaultRowHeight="15" customHeight="1"/>
  <cols>
    <col min="1" max="1" width="1" customWidth="1"/>
    <col min="2" max="2" width="2.453125" customWidth="1"/>
    <col min="3" max="3" width="20.54296875" customWidth="1"/>
    <col min="4" max="4" width="23" customWidth="1"/>
    <col min="5" max="8" width="12.453125" customWidth="1"/>
    <col min="9" max="9" width="12.54296875" style="81" customWidth="1"/>
    <col min="10" max="10" width="3.26953125" customWidth="1"/>
    <col min="11" max="11" width="1" customWidth="1"/>
  </cols>
  <sheetData>
    <row r="1" spans="1:11" s="34" customFormat="1" ht="5.25" customHeight="1">
      <c r="A1" s="82"/>
      <c r="B1" s="82"/>
      <c r="C1" s="82"/>
      <c r="D1" s="82"/>
      <c r="E1" s="82"/>
      <c r="F1" s="82"/>
      <c r="G1" s="82"/>
      <c r="H1" s="82"/>
      <c r="I1" s="82"/>
      <c r="J1" s="82"/>
      <c r="K1" s="82"/>
    </row>
    <row r="2" spans="1:11" s="34" customFormat="1" ht="12.75" customHeight="1">
      <c r="A2" s="83"/>
      <c r="B2" s="84"/>
      <c r="C2" s="85"/>
      <c r="D2" s="85"/>
      <c r="E2" s="85"/>
      <c r="F2" s="85"/>
      <c r="G2" s="85"/>
      <c r="H2" s="85"/>
      <c r="I2" s="85"/>
      <c r="J2" s="86"/>
      <c r="K2" s="87"/>
    </row>
    <row r="3" spans="1:11" s="34" customFormat="1" ht="36" customHeight="1">
      <c r="A3" s="88"/>
      <c r="B3" s="32"/>
      <c r="C3" s="229" t="s">
        <v>14</v>
      </c>
      <c r="D3" s="230"/>
      <c r="E3" s="230"/>
      <c r="F3" s="230"/>
      <c r="G3" s="230"/>
      <c r="H3" s="230"/>
      <c r="I3" s="231"/>
      <c r="J3" s="33"/>
      <c r="K3" s="87"/>
    </row>
    <row r="4" spans="1:11" s="34" customFormat="1" ht="21" customHeight="1">
      <c r="A4" s="88"/>
      <c r="B4" s="89"/>
      <c r="C4" s="232" t="s">
        <v>15</v>
      </c>
      <c r="D4" s="233"/>
      <c r="E4" s="233"/>
      <c r="F4" s="233"/>
      <c r="G4" s="233"/>
      <c r="H4" s="233"/>
      <c r="I4" s="234"/>
      <c r="J4" s="90"/>
      <c r="K4" s="87"/>
    </row>
    <row r="5" spans="1:11" s="34" customFormat="1" ht="9" customHeight="1">
      <c r="A5" s="88"/>
      <c r="B5" s="91"/>
      <c r="C5" s="235"/>
      <c r="D5" s="235"/>
      <c r="E5" s="235"/>
      <c r="F5" s="235"/>
      <c r="G5" s="235"/>
      <c r="H5" s="235"/>
      <c r="I5" s="236"/>
      <c r="J5" s="92"/>
      <c r="K5" s="87"/>
    </row>
    <row r="6" spans="1:11" s="34" customFormat="1" ht="12.75" customHeight="1">
      <c r="A6" s="88"/>
      <c r="B6" s="91"/>
      <c r="C6" s="93" t="s">
        <v>16</v>
      </c>
      <c r="D6" s="237"/>
      <c r="E6" s="237"/>
      <c r="F6" s="94"/>
      <c r="G6" s="238" t="s">
        <v>17</v>
      </c>
      <c r="H6" s="238"/>
      <c r="I6" s="95"/>
      <c r="J6" s="92"/>
      <c r="K6" s="87"/>
    </row>
    <row r="7" spans="1:11" s="34" customFormat="1" ht="12.75" customHeight="1">
      <c r="A7" s="88"/>
      <c r="B7" s="91"/>
      <c r="C7" s="93" t="s">
        <v>18</v>
      </c>
      <c r="D7" s="237"/>
      <c r="E7" s="237"/>
      <c r="F7" s="94"/>
      <c r="G7" s="96" t="s">
        <v>19</v>
      </c>
      <c r="H7" s="97">
        <f>SUM(H8:H9)</f>
        <v>0</v>
      </c>
      <c r="I7" s="95"/>
      <c r="J7" s="92"/>
      <c r="K7" s="87"/>
    </row>
    <row r="8" spans="1:11" s="34" customFormat="1" ht="12.75" customHeight="1">
      <c r="A8" s="88"/>
      <c r="B8" s="91"/>
      <c r="C8" s="93" t="s">
        <v>20</v>
      </c>
      <c r="D8" s="239"/>
      <c r="E8" s="240"/>
      <c r="F8" s="94"/>
      <c r="G8" s="98" t="s">
        <v>21</v>
      </c>
      <c r="H8" s="99">
        <f>COUNTIF($D$20:$D$49,"???4???")+'Credit (Advanced Standing)'!$C$15+COUNTIF('Credit (Advanced Standing)'!$C21:C$36,"???4???")</f>
        <v>0</v>
      </c>
      <c r="I8" s="95"/>
      <c r="J8" s="92"/>
      <c r="K8" s="87"/>
    </row>
    <row r="9" spans="1:11" s="34" customFormat="1" ht="12.75" customHeight="1">
      <c r="A9" s="88"/>
      <c r="B9" s="91"/>
      <c r="C9" s="93" t="s">
        <v>22</v>
      </c>
      <c r="D9" s="100" t="s">
        <v>108</v>
      </c>
      <c r="E9" s="101" t="str">
        <f>IF(D9="Select Intake Year here"," &lt;= Please pick your intake year via dropdown list"," ")</f>
        <v xml:space="preserve"> &lt;= Please pick your intake year via dropdown list</v>
      </c>
      <c r="F9" s="102"/>
      <c r="G9" s="98" t="s">
        <v>23</v>
      </c>
      <c r="H9" s="99">
        <f>COUNTIF($D$20:$D$49,"???5???")+'Credit (Advanced Standing)'!$C$16+COUNTIF('Credit (Advanced Standing)'!$C21:C$36,"???5???")</f>
        <v>0</v>
      </c>
      <c r="I9" s="95"/>
      <c r="J9" s="92"/>
      <c r="K9" s="87"/>
    </row>
    <row r="10" spans="1:11" s="34" customFormat="1" ht="12.75" customHeight="1">
      <c r="A10" s="88"/>
      <c r="B10" s="91"/>
      <c r="C10" s="93" t="s">
        <v>24</v>
      </c>
      <c r="D10" s="103" t="s">
        <v>107</v>
      </c>
      <c r="E10" s="104" t="str">
        <f>IF(D10="Select Intake Semester here"," &lt;= Please pick your intake semester via dropdown list"," ")</f>
        <v xml:space="preserve"> &lt;= Please pick your intake semester via dropdown list</v>
      </c>
      <c r="F10" s="105"/>
      <c r="G10" s="106"/>
      <c r="H10" s="106"/>
      <c r="I10" s="95"/>
      <c r="J10" s="92"/>
      <c r="K10" s="87"/>
    </row>
    <row r="11" spans="1:11" s="34" customFormat="1" ht="12.75" customHeight="1">
      <c r="A11" s="88"/>
      <c r="B11" s="91"/>
      <c r="C11" s="107"/>
      <c r="D11" s="107"/>
      <c r="E11" s="107"/>
      <c r="F11" s="106"/>
      <c r="G11" s="108"/>
      <c r="H11" s="108"/>
      <c r="I11" s="109"/>
      <c r="J11" s="92"/>
      <c r="K11" s="87"/>
    </row>
    <row r="12" spans="1:11" s="34" customFormat="1" ht="12.75" customHeight="1">
      <c r="A12" s="88"/>
      <c r="B12" s="91"/>
      <c r="C12" s="93" t="s">
        <v>26</v>
      </c>
      <c r="D12" s="110" t="s">
        <v>27</v>
      </c>
      <c r="E12" s="107"/>
      <c r="F12" s="111"/>
      <c r="G12" s="112" t="s">
        <v>26</v>
      </c>
      <c r="H12" s="99">
        <f>COUNTIF($E$20:$E$49,"*Core*")+COUNTIF($E$20:$E$49,"*Additional*")+COUNTIF('Credit (Advanced Standing)'!$D$21:$D$36,"*Core*")</f>
        <v>0</v>
      </c>
      <c r="I12" s="95"/>
      <c r="J12" s="92"/>
      <c r="K12" s="87"/>
    </row>
    <row r="13" spans="1:11" s="34" customFormat="1" ht="12.75" customHeight="1">
      <c r="A13" s="88"/>
      <c r="B13" s="91"/>
      <c r="C13" s="93" t="s">
        <v>28</v>
      </c>
      <c r="D13" s="110" t="s">
        <v>29</v>
      </c>
      <c r="E13" s="107"/>
      <c r="F13" s="111"/>
      <c r="G13" s="112" t="s">
        <v>28</v>
      </c>
      <c r="H13" s="99">
        <f>COUNTIF($F$20:$F$49,"*Core*")+COUNTIF($F$20:$F$49,"*Additional*")+COUNTIF('Credit (Advanced Standing)'!$E$21:$E$36,"*Core*")</f>
        <v>0</v>
      </c>
      <c r="I13" s="109"/>
      <c r="J13" s="92"/>
      <c r="K13" s="87"/>
    </row>
    <row r="14" spans="1:11" s="34" customFormat="1" ht="12.75" customHeight="1">
      <c r="A14" s="88"/>
      <c r="B14" s="91"/>
      <c r="C14" s="93" t="s">
        <v>30</v>
      </c>
      <c r="D14" s="110" t="s">
        <v>31</v>
      </c>
      <c r="E14" s="107"/>
      <c r="F14" s="111"/>
      <c r="G14" s="112" t="s">
        <v>30</v>
      </c>
      <c r="H14" s="99">
        <f>COUNTIF($G$20:$G$49,"*Core*")+COUNTIF($G$20:$G$49,"*Additional*")+COUNTIF($H$20:$H$49,"*Additional*")+COUNTIF('Credit (Advanced Standing)'!$F$21:$F$36,"*Core*")+COUNTIF('Credit (Advanced Standing)'!$G$21:$G$36,"*Additional*")+'Credit (Advanced Standing)'!C15+'Credit (Advanced Standing)'!C16</f>
        <v>0</v>
      </c>
      <c r="I14" s="109"/>
      <c r="J14" s="92"/>
      <c r="K14" s="87"/>
    </row>
    <row r="15" spans="1:11" s="34" customFormat="1" ht="12.75" customHeight="1">
      <c r="A15" s="88"/>
      <c r="B15" s="91"/>
      <c r="C15" s="107"/>
      <c r="D15" s="107"/>
      <c r="E15" s="107"/>
      <c r="F15" s="102"/>
      <c r="G15" s="111"/>
      <c r="H15" s="111"/>
      <c r="I15" s="111"/>
      <c r="J15" s="92"/>
      <c r="K15" s="87"/>
    </row>
    <row r="16" spans="1:11" s="34" customFormat="1" ht="12.75" customHeight="1">
      <c r="A16" s="88"/>
      <c r="B16" s="91"/>
      <c r="C16" s="107"/>
      <c r="D16" s="107"/>
      <c r="E16" s="107"/>
      <c r="F16" s="113"/>
      <c r="G16" s="111"/>
      <c r="H16" s="111"/>
      <c r="I16" s="109"/>
      <c r="J16" s="92"/>
      <c r="K16" s="87"/>
    </row>
    <row r="17" spans="1:11" s="34" customFormat="1" ht="12.75" customHeight="1">
      <c r="A17" s="88"/>
      <c r="B17" s="91"/>
      <c r="C17" s="311" t="s">
        <v>104</v>
      </c>
      <c r="D17" s="312"/>
      <c r="E17" s="312"/>
      <c r="F17" s="312"/>
      <c r="G17" s="312"/>
      <c r="H17" s="312"/>
      <c r="I17" s="313"/>
      <c r="J17" s="92"/>
      <c r="K17" s="87"/>
    </row>
    <row r="18" spans="1:11" s="34" customFormat="1" ht="12.75" customHeight="1">
      <c r="A18" s="88"/>
      <c r="B18" s="91"/>
      <c r="C18" s="241" t="s">
        <v>32</v>
      </c>
      <c r="D18" s="246" t="s">
        <v>33</v>
      </c>
      <c r="E18" s="114" t="s">
        <v>26</v>
      </c>
      <c r="F18" s="114" t="s">
        <v>28</v>
      </c>
      <c r="G18" s="114" t="s">
        <v>30</v>
      </c>
      <c r="H18" s="114" t="s">
        <v>30</v>
      </c>
      <c r="I18" s="247" t="s">
        <v>34</v>
      </c>
      <c r="J18" s="92"/>
      <c r="K18" s="87"/>
    </row>
    <row r="19" spans="1:11" s="34" customFormat="1" ht="17" customHeight="1">
      <c r="A19" s="88"/>
      <c r="B19" s="91"/>
      <c r="C19" s="242"/>
      <c r="D19" s="246"/>
      <c r="E19" s="115" t="str">
        <f>D12</f>
        <v>Advanced Preparatory Studies</v>
      </c>
      <c r="F19" s="115" t="str">
        <f>D13</f>
        <v>Core Studies</v>
      </c>
      <c r="G19" s="115" t="str">
        <f>D14</f>
        <v>Elective Studies</v>
      </c>
      <c r="H19" s="116" t="s">
        <v>35</v>
      </c>
      <c r="I19" s="247"/>
      <c r="J19" s="92"/>
      <c r="K19" s="87"/>
    </row>
    <row r="20" spans="1:11" ht="17.149999999999999" customHeight="1">
      <c r="A20" s="117"/>
      <c r="B20" s="35"/>
      <c r="C20" s="243" t="str">
        <f>IF($D$10&lt;&gt;"Select Intake Semester here",IF($D$10="February Intake",$D$9,IF($D$10="July Intake",$D$9,$D$9)),"-")</f>
        <v>-</v>
      </c>
      <c r="D20" s="207"/>
      <c r="E20" s="118" t="str">
        <f>IFERROR(IF(ISBLANK($D20),"",(INDEX('Unit Schedule (Year 2026)'!$A:$H,MATCH('Course Map'!$D20,'Unit Schedule (Year 2026)'!$A:$A,0),MATCH('Course Map'!E$19,'Unit Schedule (Year 2026)'!$1:$1,0)))),"-")</f>
        <v/>
      </c>
      <c r="F20" s="119" t="str">
        <f>IFERROR(IF(ISBLANK($D20),"",(INDEX('Unit Schedule (Year 2026)'!$A:$H,MATCH('Course Map'!$D20,'Unit Schedule (Year 2026)'!$A:$A,0),MATCH('Course Map'!F$19,'Unit Schedule (Year 2026)'!$1:$1,0)))),"-")</f>
        <v/>
      </c>
      <c r="G20" s="118" t="str">
        <f>IFERROR(IF(ISBLANK($D20),"",(INDEX('Unit Schedule (Year 2026)'!$A:$H,MATCH('Course Map'!$D20,'Unit Schedule (Year 2026)'!$A:$A,0),MATCH('Course Map'!G$19,'Unit Schedule (Year 2026)'!$1:$1,0)))),"-")</f>
        <v/>
      </c>
      <c r="H20" s="120" t="str">
        <f t="shared" ref="H20:H35" si="0">IF(ISBLANK(D20),"",IF(AND(E20="-",F20="-",G20="-",OR(COUNTIF(D20,"???4???"),COUNTIF(D20,"???5???"))),"Additional","-"))</f>
        <v/>
      </c>
      <c r="I20" s="121" t="str">
        <f>IF($H20="Additional","refer to handbook",IF(ISBLANK(D20),"",IF(ISNUMBER(SEARCH($C$22,INDEX('Unit Schedule (Year 2026)'!$A:$H,MATCH('Course Map'!D20,'Unit Schedule (Year 2026)'!$A:$A,0),4))),"Yes","No")))</f>
        <v/>
      </c>
      <c r="J20" s="122"/>
      <c r="K20" s="123"/>
    </row>
    <row r="21" spans="1:11" ht="17.149999999999999" customHeight="1">
      <c r="A21" s="117"/>
      <c r="B21" s="35"/>
      <c r="C21" s="243"/>
      <c r="D21" s="208"/>
      <c r="E21" s="124" t="str">
        <f>IFERROR(IF(ISBLANK($D21),"",(INDEX('Unit Schedule (Year 2026)'!$A:$H,MATCH('Course Map'!$D21,'Unit Schedule (Year 2026)'!$A:$A,0),MATCH('Course Map'!E$19,'Unit Schedule (Year 2026)'!$1:$1,0)))),"-")</f>
        <v/>
      </c>
      <c r="F21" s="125" t="str">
        <f>IFERROR(IF(ISBLANK($D21),"",(INDEX('Unit Schedule (Year 2026)'!$A:$H,MATCH('Course Map'!$D21,'Unit Schedule (Year 2026)'!$A:$A,0),MATCH('Course Map'!F$19,'Unit Schedule (Year 2026)'!$1:$1,0)))),"-")</f>
        <v/>
      </c>
      <c r="G21" s="124" t="str">
        <f>IFERROR(IF(ISBLANK($D21),"",(INDEX('Unit Schedule (Year 2026)'!$A:$H,MATCH('Course Map'!$D21,'Unit Schedule (Year 2026)'!$A:$A,0),MATCH('Course Map'!G$19,'Unit Schedule (Year 2026)'!$1:$1,0)))),"-")</f>
        <v/>
      </c>
      <c r="H21" s="126" t="str">
        <f t="shared" si="0"/>
        <v/>
      </c>
      <c r="I21" s="127" t="str">
        <f>IF($H21="X","refer to handbook",IF(ISBLANK(D21),"",IF(ISNUMBER(SEARCH($C$22,INDEX('Unit Schedule (Year 2026)'!$A:$H,MATCH('Course Map'!D21,'Unit Schedule (Year 2026)'!$A:$A,0),4))),"Yes","No")))</f>
        <v/>
      </c>
      <c r="J21" s="122"/>
      <c r="K21" s="123"/>
    </row>
    <row r="22" spans="1:11" ht="17.149999999999999" customHeight="1">
      <c r="A22" s="117"/>
      <c r="B22" s="35"/>
      <c r="C22" s="266" t="str">
        <f>IF($D$10&lt;&gt;"Select Intake Semester here",IF($D$10="February Intake","Semester 1",IF($D$10="July Intake","Semester 2","October")),"Please select semester")</f>
        <v>Please select semester</v>
      </c>
      <c r="D22" s="208"/>
      <c r="E22" s="124" t="str">
        <f>IFERROR(IF(ISBLANK($D22),"",(INDEX('Unit Schedule (Year 2026)'!$A:$H,MATCH('Course Map'!$D22,'Unit Schedule (Year 2026)'!$A:$A,0),MATCH('Course Map'!E$19,'Unit Schedule (Year 2026)'!$1:$1,0)))),"-")</f>
        <v/>
      </c>
      <c r="F22" s="125" t="str">
        <f>IFERROR(IF(ISBLANK($D22),"",(INDEX('Unit Schedule (Year 2026)'!$A:$H,MATCH('Course Map'!$D22,'Unit Schedule (Year 2026)'!$A:$A,0),MATCH('Course Map'!F$19,'Unit Schedule (Year 2026)'!$1:$1,0)))),"-")</f>
        <v/>
      </c>
      <c r="G22" s="124" t="str">
        <f>IFERROR(IF(ISBLANK($D22),"",(INDEX('Unit Schedule (Year 2026)'!$A:$H,MATCH('Course Map'!$D22,'Unit Schedule (Year 2026)'!$A:$A,0),MATCH('Course Map'!G$19,'Unit Schedule (Year 2026)'!$1:$1,0)))),"-")</f>
        <v/>
      </c>
      <c r="H22" s="126" t="str">
        <f t="shared" si="0"/>
        <v/>
      </c>
      <c r="I22" s="127" t="str">
        <f>IF($H22="YES","refer to handbook",IF(ISBLANK(D22),"",IF(ISNUMBER(SEARCH($C$22,INDEX('Unit Schedule (Year 2026)'!$A:$H,MATCH('Course Map'!D22,'Unit Schedule (Year 2026)'!$A:$A,0),4))),"Yes","No")))</f>
        <v/>
      </c>
      <c r="J22" s="122"/>
      <c r="K22" s="123"/>
    </row>
    <row r="23" spans="1:11" ht="17.149999999999999" customHeight="1">
      <c r="A23" s="117"/>
      <c r="B23" s="35"/>
      <c r="C23" s="266"/>
      <c r="D23" s="209"/>
      <c r="E23" s="128" t="str">
        <f>IFERROR(IF(ISBLANK($D23),"",(INDEX('Unit Schedule (Year 2026)'!$A:$H,MATCH('Course Map'!$D23,'Unit Schedule (Year 2026)'!$A:$A,0),MATCH('Course Map'!E$19,'Unit Schedule (Year 2026)'!$1:$1,0)))),"-")</f>
        <v/>
      </c>
      <c r="F23" s="129" t="str">
        <f>IFERROR(IF(ISBLANK($D23),"",(INDEX('Unit Schedule (Year 2026)'!$A:$H,MATCH('Course Map'!$D23,'Unit Schedule (Year 2026)'!$A:$A,0),MATCH('Course Map'!F$19,'Unit Schedule (Year 2026)'!$1:$1,0)))),"-")</f>
        <v/>
      </c>
      <c r="G23" s="128" t="str">
        <f>IFERROR(IF(ISBLANK($D23),"",(INDEX('Unit Schedule (Year 2026)'!$A:$H,MATCH('Course Map'!$D23,'Unit Schedule (Year 2026)'!$A:$A,0),MATCH('Course Map'!G$19,'Unit Schedule (Year 2026)'!$1:$1,0)))),"-")</f>
        <v/>
      </c>
      <c r="H23" s="130" t="str">
        <f t="shared" si="0"/>
        <v/>
      </c>
      <c r="I23" s="131" t="str">
        <f>IF($H23="YES","refer to handbook",IF(ISBLANK(D23),"",IF(ISNUMBER(SEARCH($C$22,INDEX('Unit Schedule (Year 2026)'!$A:$H,MATCH('Course Map'!D23,'Unit Schedule (Year 2026)'!$A:$A,0),4))),"Yes","No")))</f>
        <v/>
      </c>
      <c r="J23" s="122"/>
      <c r="K23" s="123"/>
    </row>
    <row r="24" spans="1:11" ht="17.149999999999999" customHeight="1">
      <c r="A24" s="117"/>
      <c r="B24" s="35"/>
      <c r="C24" s="257" t="str">
        <f>IF($D$10&lt;&gt;"Select Intake Semester here",IF($D$10="February Intake",$D$9,IF($D$10="July Intake",$D$9+1,$D$9+1)),"-")</f>
        <v>-</v>
      </c>
      <c r="D24" s="208"/>
      <c r="E24" s="132" t="str">
        <f>IFERROR(IF(ISBLANK($D24),"",(INDEX('Unit Schedule (Year 2026)'!$A:$H,MATCH('Course Map'!$D24,'Unit Schedule (Year 2026)'!$A:$A,0),MATCH('Course Map'!E$19,'Unit Schedule (Year 2026)'!$1:$1,0)))),"-")</f>
        <v/>
      </c>
      <c r="F24" s="133" t="str">
        <f>IFERROR(IF(ISBLANK($D24),"",(INDEX('Unit Schedule (Year 2026)'!$A:$H,MATCH('Course Map'!$D24,'Unit Schedule (Year 2026)'!$A:$A,0),MATCH('Course Map'!F$19,'Unit Schedule (Year 2026)'!$1:$1,0)))),"-")</f>
        <v/>
      </c>
      <c r="G24" s="132" t="str">
        <f>IFERROR(IF(ISBLANK($D24),"",(INDEX('Unit Schedule (Year 2026)'!$A:$H,MATCH('Course Map'!$D24,'Unit Schedule (Year 2026)'!$A:$A,0),MATCH('Course Map'!G$19,'Unit Schedule (Year 2026)'!$1:$1,0)))),"-")</f>
        <v/>
      </c>
      <c r="H24" s="120" t="str">
        <f t="shared" si="0"/>
        <v/>
      </c>
      <c r="I24" s="134" t="str">
        <f>IF($H24="YES","refer to handbook",IF(ISBLANK(D24),"",IF(ISNUMBER(SEARCH($C$26,INDEX('Unit Schedule (Year 2026)'!$A:$H,MATCH('Course Map'!D24,'Unit Schedule (Year 2026)'!$A:$A,0),4))),"Yes","No")))</f>
        <v/>
      </c>
      <c r="J24" s="122"/>
      <c r="K24" s="123"/>
    </row>
    <row r="25" spans="1:11" ht="17.149999999999999" customHeight="1">
      <c r="A25" s="117"/>
      <c r="B25" s="35"/>
      <c r="C25" s="258"/>
      <c r="D25" s="208"/>
      <c r="E25" s="124" t="str">
        <f>IFERROR(IF(ISBLANK($D25),"",(INDEX('Unit Schedule (Year 2026)'!$A:$H,MATCH('Course Map'!$D25,'Unit Schedule (Year 2026)'!$A:$A,0),MATCH('Course Map'!E$19,'Unit Schedule (Year 2026)'!$1:$1,0)))),"-")</f>
        <v/>
      </c>
      <c r="F25" s="125" t="str">
        <f>IFERROR(IF(ISBLANK($D25),"",(INDEX('Unit Schedule (Year 2026)'!$A:$H,MATCH('Course Map'!$D25,'Unit Schedule (Year 2026)'!$A:$A,0),MATCH('Course Map'!F$19,'Unit Schedule (Year 2026)'!$1:$1,0)))),"-")</f>
        <v/>
      </c>
      <c r="G25" s="124" t="str">
        <f>IFERROR(IF(ISBLANK($D25),"",(INDEX('Unit Schedule (Year 2026)'!$A:$H,MATCH('Course Map'!$D25,'Unit Schedule (Year 2026)'!$A:$A,0),MATCH('Course Map'!G$19,'Unit Schedule (Year 2026)'!$1:$1,0)))),"-")</f>
        <v/>
      </c>
      <c r="H25" s="126" t="str">
        <f t="shared" si="0"/>
        <v/>
      </c>
      <c r="I25" s="127" t="str">
        <f>IF($H25="YES","refer to handbook",IF(ISBLANK(D25),"",IF(ISNUMBER(SEARCH($C$26,INDEX('Unit Schedule (Year 2026)'!$A:$H,MATCH('Course Map'!D25,'Unit Schedule (Year 2026)'!$A:$A,0),4))),"Yes","No")))</f>
        <v/>
      </c>
      <c r="J25" s="122"/>
      <c r="K25" s="123"/>
    </row>
    <row r="26" spans="1:11" ht="17.149999999999999" customHeight="1">
      <c r="A26" s="117"/>
      <c r="B26" s="35"/>
      <c r="C26" s="259" t="str">
        <f>IF($D$10&lt;&gt;"Select Intake Semester here",IF($D$10="February Intake","Semester 2",IF($D$10="July Intake","Semester 1","Semester 1")),"Please select semester")</f>
        <v>Please select semester</v>
      </c>
      <c r="D26" s="208"/>
      <c r="E26" s="124" t="str">
        <f>IFERROR(IF(ISBLANK($D26),"",(INDEX('Unit Schedule (Year 2026)'!$A:$H,MATCH('Course Map'!$D26,'Unit Schedule (Year 2026)'!$A:$A,0),MATCH('Course Map'!E$19,'Unit Schedule (Year 2026)'!$1:$1,0)))),"-")</f>
        <v/>
      </c>
      <c r="F26" s="125" t="str">
        <f>IFERROR(IF(ISBLANK($D26),"",(INDEX('Unit Schedule (Year 2026)'!$A:$H,MATCH('Course Map'!$D26,'Unit Schedule (Year 2026)'!$A:$A,0),MATCH('Course Map'!F$19,'Unit Schedule (Year 2026)'!$1:$1,0)))),"-")</f>
        <v/>
      </c>
      <c r="G26" s="124" t="str">
        <f>IFERROR(IF(ISBLANK($D26),"",(INDEX('Unit Schedule (Year 2026)'!$A:$H,MATCH('Course Map'!$D26,'Unit Schedule (Year 2026)'!$A:$A,0),MATCH('Course Map'!G$19,'Unit Schedule (Year 2026)'!$1:$1,0)))),"-")</f>
        <v/>
      </c>
      <c r="H26" s="126" t="str">
        <f t="shared" si="0"/>
        <v/>
      </c>
      <c r="I26" s="127" t="str">
        <f>IF($H26="YES","refer to handbook",IF(ISBLANK(D26),"",IF(ISNUMBER(SEARCH($C$26,INDEX('Unit Schedule (Year 2026)'!$A:$H,MATCH('Course Map'!D26,'Unit Schedule (Year 2026)'!$A:$A,0),4))),"Yes","No")))</f>
        <v/>
      </c>
      <c r="J26" s="122"/>
      <c r="K26" s="123"/>
    </row>
    <row r="27" spans="1:11" ht="17.149999999999999" customHeight="1">
      <c r="A27" s="117"/>
      <c r="B27" s="35"/>
      <c r="C27" s="259"/>
      <c r="D27" s="209"/>
      <c r="E27" s="128" t="str">
        <f>IFERROR(IF(ISBLANK($D27),"",(INDEX('Unit Schedule (Year 2026)'!$A:$H,MATCH('Course Map'!$D27,'Unit Schedule (Year 2026)'!$A:$A,0),MATCH('Course Map'!E$19,'Unit Schedule (Year 2026)'!$1:$1,0)))),"-")</f>
        <v/>
      </c>
      <c r="F27" s="129" t="str">
        <f>IFERROR(IF(ISBLANK($D27),"",(INDEX('Unit Schedule (Year 2026)'!$A:$H,MATCH('Course Map'!$D27,'Unit Schedule (Year 2026)'!$A:$A,0),MATCH('Course Map'!F$19,'Unit Schedule (Year 2026)'!$1:$1,0)))),"-")</f>
        <v/>
      </c>
      <c r="G27" s="128" t="str">
        <f>IFERROR(IF(ISBLANK($D27),"",(INDEX('Unit Schedule (Year 2026)'!$A:$H,MATCH('Course Map'!$D27,'Unit Schedule (Year 2026)'!$A:$A,0),MATCH('Course Map'!G$19,'Unit Schedule (Year 2026)'!$1:$1,0)))),"-")</f>
        <v/>
      </c>
      <c r="H27" s="130" t="str">
        <f t="shared" si="0"/>
        <v/>
      </c>
      <c r="I27" s="131" t="str">
        <f>IF($H27="YES","refer to handbook",IF(ISBLANK(D27),"",IF(ISNUMBER(SEARCH($C$26,INDEX('Unit Schedule (Year 2026)'!$A:$H,MATCH('Course Map'!D27,'Unit Schedule (Year 2026)'!$A:$A,0),4))),"Yes","No")))</f>
        <v/>
      </c>
      <c r="J27" s="122"/>
      <c r="K27" s="123"/>
    </row>
    <row r="28" spans="1:11" ht="17.149999999999999" customHeight="1">
      <c r="A28" s="117"/>
      <c r="B28" s="35"/>
      <c r="C28" s="267" t="str">
        <f>IF($D$10&lt;&gt;"Select Intake Semester here",IF($D$10="February Intake",$D$9+1,IF($D$10="July Intake",$D$9+1,$D$9+1)),"-")</f>
        <v>-</v>
      </c>
      <c r="D28" s="207"/>
      <c r="E28" s="118" t="str">
        <f>IFERROR(IF(ISBLANK($D28),"",(INDEX('Unit Schedule (Year 2026)'!$A:$H,MATCH('Course Map'!$D28,'Unit Schedule (Year 2026)'!$A:$A,0),MATCH('Course Map'!E$19,'Unit Schedule (Year 2026)'!$1:$1,0)))),"-")</f>
        <v/>
      </c>
      <c r="F28" s="119" t="str">
        <f>IFERROR(IF(ISBLANK($D28),"",(INDEX('Unit Schedule (Year 2026)'!$A:$H,MATCH('Course Map'!$D28,'Unit Schedule (Year 2026)'!$A:$A,0),MATCH('Course Map'!F$19,'Unit Schedule (Year 2026)'!$1:$1,0)))),"-")</f>
        <v/>
      </c>
      <c r="G28" s="118" t="str">
        <f>IFERROR(IF(ISBLANK($D28),"",(INDEX('Unit Schedule (Year 2026)'!$A:$H,MATCH('Course Map'!$D28,'Unit Schedule (Year 2026)'!$A:$A,0),MATCH('Course Map'!G$19,'Unit Schedule (Year 2026)'!$1:$1,0)))),"-")</f>
        <v/>
      </c>
      <c r="H28" s="120" t="str">
        <f t="shared" si="0"/>
        <v/>
      </c>
      <c r="I28" s="121" t="str">
        <f>IF($H28="YES","refer to handbook",IF(ISBLANK(D28),"",IF(ISNUMBER(SEARCH($C$30,INDEX('Unit Schedule (Year 2026)'!$A:$H,MATCH('Course Map'!D28,'Unit Schedule (Year 2026)'!$A:$A,0),4))),"Yes","No")))</f>
        <v/>
      </c>
      <c r="J28" s="122"/>
      <c r="K28" s="123"/>
    </row>
    <row r="29" spans="1:11" ht="17.149999999999999" customHeight="1">
      <c r="A29" s="117"/>
      <c r="B29" s="35"/>
      <c r="C29" s="243"/>
      <c r="D29" s="208"/>
      <c r="E29" s="124" t="str">
        <f>IFERROR(IF(ISBLANK($D29),"",(INDEX('Unit Schedule (Year 2026)'!$A:$H,MATCH('Course Map'!$D29,'Unit Schedule (Year 2026)'!$A:$A,0),MATCH('Course Map'!E$19,'Unit Schedule (Year 2026)'!$1:$1,0)))),"-")</f>
        <v/>
      </c>
      <c r="F29" s="125" t="str">
        <f>IFERROR(IF(ISBLANK($D29),"",(INDEX('Unit Schedule (Year 2026)'!$A:$H,MATCH('Course Map'!$D29,'Unit Schedule (Year 2026)'!$A:$A,0),MATCH('Course Map'!F$19,'Unit Schedule (Year 2026)'!$1:$1,0)))),"-")</f>
        <v/>
      </c>
      <c r="G29" s="124" t="str">
        <f>IFERROR(IF(ISBLANK($D29),"",(INDEX('Unit Schedule (Year 2026)'!$A:$H,MATCH('Course Map'!$D29,'Unit Schedule (Year 2026)'!$A:$A,0),MATCH('Course Map'!G$19,'Unit Schedule (Year 2026)'!$1:$1,0)))),"-")</f>
        <v/>
      </c>
      <c r="H29" s="126" t="str">
        <f t="shared" si="0"/>
        <v/>
      </c>
      <c r="I29" s="127" t="str">
        <f>IF($H29="YES","refer to handbook",IF(ISBLANK(D29),"",IF(ISNUMBER(SEARCH($C$30,INDEX('Unit Schedule (Year 2026)'!$A:$H,MATCH('Course Map'!D29,'Unit Schedule (Year 2026)'!$A:$A,0),4))),"Yes","No")))</f>
        <v/>
      </c>
      <c r="J29" s="122"/>
      <c r="K29" s="123"/>
    </row>
    <row r="30" spans="1:11" ht="17.149999999999999" customHeight="1">
      <c r="A30" s="117"/>
      <c r="B30" s="35"/>
      <c r="C30" s="266" t="str">
        <f>IF($D$10&lt;&gt;"Select Intake Semester here",IF($D$10="February Intake","Semester 1",IF($D$10="July Intake","Semester 2","Semester 2")),"Please select semester")</f>
        <v>Please select semester</v>
      </c>
      <c r="D30" s="208"/>
      <c r="E30" s="124" t="str">
        <f>IFERROR(IF(ISBLANK($D30),"",(INDEX('Unit Schedule (Year 2026)'!$A:$H,MATCH('Course Map'!$D30,'Unit Schedule (Year 2026)'!$A:$A,0),MATCH('Course Map'!E$19,'Unit Schedule (Year 2026)'!$1:$1,0)))),"-")</f>
        <v/>
      </c>
      <c r="F30" s="125" t="str">
        <f>IFERROR(IF(ISBLANK($D30),"",(INDEX('Unit Schedule (Year 2026)'!$A:$H,MATCH('Course Map'!$D30,'Unit Schedule (Year 2026)'!$A:$A,0),MATCH('Course Map'!F$19,'Unit Schedule (Year 2026)'!$1:$1,0)))),"-")</f>
        <v/>
      </c>
      <c r="G30" s="124" t="str">
        <f>IFERROR(IF(ISBLANK($D30),"",(INDEX('Unit Schedule (Year 2026)'!$A:$H,MATCH('Course Map'!$D30,'Unit Schedule (Year 2026)'!$A:$A,0),MATCH('Course Map'!G$19,'Unit Schedule (Year 2026)'!$1:$1,0)))),"-")</f>
        <v/>
      </c>
      <c r="H30" s="126" t="str">
        <f t="shared" si="0"/>
        <v/>
      </c>
      <c r="I30" s="127" t="str">
        <f>IF($H30="YES","refer to handbook",IF(ISBLANK(D30),"",IF(ISNUMBER(SEARCH($C$30,INDEX('Unit Schedule (Year 2026)'!$A:$H,MATCH('Course Map'!D30,'Unit Schedule (Year 2026)'!$A:$A,0),4))),"Yes","No")))</f>
        <v/>
      </c>
      <c r="J30" s="122"/>
      <c r="K30" s="123"/>
    </row>
    <row r="31" spans="1:11" ht="17.149999999999999" customHeight="1">
      <c r="A31" s="117"/>
      <c r="B31" s="35"/>
      <c r="C31" s="266"/>
      <c r="D31" s="210"/>
      <c r="E31" s="135" t="str">
        <f>IFERROR(IF(ISBLANK($D31),"",(INDEX('Unit Schedule (Year 2026)'!$A:$H,MATCH('Course Map'!$D31,'Unit Schedule (Year 2026)'!$A:$A,0),MATCH('Course Map'!E$19,'Unit Schedule (Year 2026)'!$1:$1,0)))),"-")</f>
        <v/>
      </c>
      <c r="F31" s="136" t="str">
        <f>IFERROR(IF(ISBLANK($D31),"",(INDEX('Unit Schedule (Year 2026)'!$A:$H,MATCH('Course Map'!$D31,'Unit Schedule (Year 2026)'!$A:$A,0),MATCH('Course Map'!F$19,'Unit Schedule (Year 2026)'!$1:$1,0)))),"-")</f>
        <v/>
      </c>
      <c r="G31" s="135" t="str">
        <f>IFERROR(IF(ISBLANK($D31),"",(INDEX('Unit Schedule (Year 2026)'!$A:$H,MATCH('Course Map'!$D31,'Unit Schedule (Year 2026)'!$A:$A,0),MATCH('Course Map'!G$19,'Unit Schedule (Year 2026)'!$1:$1,0)))),"-")</f>
        <v/>
      </c>
      <c r="H31" s="137" t="str">
        <f t="shared" si="0"/>
        <v/>
      </c>
      <c r="I31" s="138" t="str">
        <f>IF($H31="YES","refer to handbook",IF(ISBLANK(D31),"",IF(ISNUMBER(SEARCH($C$30,INDEX('Unit Schedule (Year 2026)'!$A:$H,MATCH('Course Map'!D31,'Unit Schedule (Year 2026)'!$A:$A,0),4))),"Yes","No")))</f>
        <v/>
      </c>
      <c r="J31" s="122"/>
      <c r="K31" s="123"/>
    </row>
    <row r="32" spans="1:11" ht="17.149999999999999" customHeight="1">
      <c r="A32" s="117"/>
      <c r="B32" s="35"/>
      <c r="C32" s="257" t="str">
        <f>IF($D$10&lt;&gt;"Select Intake Semester here",IF($D$10="February Intake",$D$9+1,IF($D$10="July Intake",$D$9+2,$D$9+2)),"-")</f>
        <v>-</v>
      </c>
      <c r="D32" s="211"/>
      <c r="E32" s="140" t="str">
        <f>IFERROR(IF(ISBLANK($D32),"",(INDEX('Unit Schedule (Year 2026)'!$A:$H,MATCH('Course Map'!$D32,'Unit Schedule (Year 2026)'!$A:$A,0),MATCH('Course Map'!E$19,'Unit Schedule (Year 2026)'!$1:$1,0)))),"-")</f>
        <v/>
      </c>
      <c r="F32" s="141" t="str">
        <f>IFERROR(IF(ISBLANK($D32),"",(INDEX('Unit Schedule (Year 2026)'!$A:$H,MATCH('Course Map'!$D32,'Unit Schedule (Year 2026)'!$A:$A,0),MATCH('Course Map'!F$19,'Unit Schedule (Year 2026)'!$1:$1,0)))),"-")</f>
        <v/>
      </c>
      <c r="G32" s="140" t="str">
        <f>IFERROR(IF(ISBLANK($D32),"",(INDEX('Unit Schedule (Year 2026)'!$A:$H,MATCH('Course Map'!$D32,'Unit Schedule (Year 2026)'!$A:$A,0),MATCH('Course Map'!G$19,'Unit Schedule (Year 2026)'!$1:$1,0)))),"-")</f>
        <v/>
      </c>
      <c r="H32" s="120" t="str">
        <f t="shared" si="0"/>
        <v/>
      </c>
      <c r="I32" s="142" t="str">
        <f>IF($H32="YES","refer to handbook",IF(ISBLANK(D32),"",IF(ISNUMBER(SEARCH($C$34,INDEX('Unit Schedule (Year 2026)'!$A:$H,MATCH('Course Map'!D32,'Unit Schedule (Year 2026)'!$A:$A,0),4))),"Yes","No")))</f>
        <v/>
      </c>
      <c r="J32" s="143"/>
      <c r="K32" s="123"/>
    </row>
    <row r="33" spans="1:11" ht="17.149999999999999" customHeight="1">
      <c r="A33" s="117"/>
      <c r="B33" s="35"/>
      <c r="C33" s="258"/>
      <c r="D33" s="208"/>
      <c r="E33" s="124" t="str">
        <f>IFERROR(IF(ISBLANK($D33),"",(INDEX('Unit Schedule (Year 2026)'!$A:$H,MATCH('Course Map'!$D33,'Unit Schedule (Year 2026)'!$A:$A,0),MATCH('Course Map'!E$19,'Unit Schedule (Year 2026)'!$1:$1,0)))),"-")</f>
        <v/>
      </c>
      <c r="F33" s="125" t="str">
        <f>IFERROR(IF(ISBLANK($D33),"",(INDEX('Unit Schedule (Year 2026)'!$A:$H,MATCH('Course Map'!$D33,'Unit Schedule (Year 2026)'!$A:$A,0),MATCH('Course Map'!F$19,'Unit Schedule (Year 2026)'!$1:$1,0)))),"-")</f>
        <v/>
      </c>
      <c r="G33" s="124" t="str">
        <f>IFERROR(IF(ISBLANK($D33),"",(INDEX('Unit Schedule (Year 2026)'!$A:$H,MATCH('Course Map'!$D33,'Unit Schedule (Year 2026)'!$A:$A,0),MATCH('Course Map'!G$19,'Unit Schedule (Year 2026)'!$1:$1,0)))),"-")</f>
        <v/>
      </c>
      <c r="H33" s="126" t="str">
        <f t="shared" si="0"/>
        <v/>
      </c>
      <c r="I33" s="145" t="str">
        <f>IF($H33="YES","refer to handbook",IF(ISBLANK(D33),"",IF(ISNUMBER(SEARCH($C$34,INDEX('Unit Schedule (Year 2026)'!$A:$H,MATCH('Course Map'!D33,'Unit Schedule (Year 2026)'!$A:$A,0),4))),"Yes","No")))</f>
        <v/>
      </c>
      <c r="J33" s="143"/>
      <c r="K33" s="123"/>
    </row>
    <row r="34" spans="1:11" ht="17.149999999999999" customHeight="1">
      <c r="A34" s="117"/>
      <c r="B34" s="35"/>
      <c r="C34" s="259" t="str">
        <f>IF($D$10&lt;&gt;"Select Intake Semester here",IF($D$10="February Intake","Semester 2",IF($D$10="July Intake","Semester 1","Semester 1")),"Please select semester")</f>
        <v>Please select semester</v>
      </c>
      <c r="D34" s="208"/>
      <c r="E34" s="124" t="str">
        <f>IFERROR(IF(ISBLANK($D34),"",(INDEX('Unit Schedule (Year 2026)'!$A:$H,MATCH('Course Map'!$D34,'Unit Schedule (Year 2026)'!$A:$A,0),MATCH('Course Map'!E$19,'Unit Schedule (Year 2026)'!$1:$1,0)))),"-")</f>
        <v/>
      </c>
      <c r="F34" s="125" t="str">
        <f>IFERROR(IF(ISBLANK($D34),"",(INDEX('Unit Schedule (Year 2026)'!$A:$H,MATCH('Course Map'!$D34,'Unit Schedule (Year 2026)'!$A:$A,0),MATCH('Course Map'!F$19,'Unit Schedule (Year 2026)'!$1:$1,0)))),"-")</f>
        <v/>
      </c>
      <c r="G34" s="124" t="str">
        <f>IFERROR(IF(ISBLANK($D34),"",(INDEX('Unit Schedule (Year 2026)'!$A:$H,MATCH('Course Map'!$D34,'Unit Schedule (Year 2026)'!$A:$A,0),MATCH('Course Map'!G$19,'Unit Schedule (Year 2026)'!$1:$1,0)))),"-")</f>
        <v/>
      </c>
      <c r="H34" s="126" t="str">
        <f t="shared" si="0"/>
        <v/>
      </c>
      <c r="I34" s="145" t="str">
        <f>IF($H34="YES","refer to handbook",IF(ISBLANK(D34),"",IF(ISNUMBER(SEARCH($C$34,INDEX('Unit Schedule (Year 2026)'!$A:$H,MATCH('Course Map'!D34,'Unit Schedule (Year 2026)'!$A:$A,0),4))),"Yes","No")))</f>
        <v/>
      </c>
      <c r="J34" s="143"/>
      <c r="K34" s="123"/>
    </row>
    <row r="35" spans="1:11" ht="17.149999999999999" customHeight="1">
      <c r="A35" s="117"/>
      <c r="B35" s="35"/>
      <c r="C35" s="260"/>
      <c r="D35" s="212"/>
      <c r="E35" s="147" t="str">
        <f>IFERROR(IF(ISBLANK($D35),"",(INDEX('Unit Schedule (Year 2026)'!$A:$H,MATCH('Course Map'!$D35,'Unit Schedule (Year 2026)'!$A:$A,0),MATCH('Course Map'!E$19,'Unit Schedule (Year 2026)'!$1:$1,0)))),"-")</f>
        <v/>
      </c>
      <c r="F35" s="148" t="str">
        <f>IFERROR(IF(ISBLANK($D35),"",(INDEX('Unit Schedule (Year 2026)'!$A:$H,MATCH('Course Map'!$D35,'Unit Schedule (Year 2026)'!$A:$A,0),MATCH('Course Map'!F$19,'Unit Schedule (Year 2026)'!$1:$1,0)))),"-")</f>
        <v/>
      </c>
      <c r="G35" s="147" t="str">
        <f>IFERROR(IF(ISBLANK($D35),"",(INDEX('Unit Schedule (Year 2026)'!$A:$H,MATCH('Course Map'!$D35,'Unit Schedule (Year 2026)'!$A:$A,0),MATCH('Course Map'!G$19,'Unit Schedule (Year 2026)'!$1:$1,0)))),"-")</f>
        <v/>
      </c>
      <c r="H35" s="130" t="str">
        <f t="shared" si="0"/>
        <v/>
      </c>
      <c r="I35" s="149" t="str">
        <f>IF($H35="YES","refer to handbook",IF(ISBLANK(D35),"",IF(ISNUMBER(SEARCH($C$34,INDEX('Unit Schedule (Year 2026)'!$A:$H,MATCH('Course Map'!D35,'Unit Schedule (Year 2026)'!$A:$A,0),4))),"Yes","No")))</f>
        <v/>
      </c>
      <c r="J35" s="143"/>
      <c r="K35" s="123"/>
    </row>
    <row r="36" spans="1:11" ht="17.149999999999999" customHeight="1">
      <c r="A36" s="117"/>
      <c r="B36" s="35"/>
      <c r="C36" s="150"/>
      <c r="D36" s="150"/>
      <c r="E36" s="150"/>
      <c r="F36" s="150"/>
      <c r="G36" s="150"/>
      <c r="H36" s="150"/>
      <c r="I36" s="150"/>
      <c r="J36" s="122"/>
      <c r="K36" s="123"/>
    </row>
    <row r="37" spans="1:11" ht="16.5" customHeight="1">
      <c r="A37" s="117"/>
      <c r="B37" s="35"/>
      <c r="C37" s="151" t="s">
        <v>52</v>
      </c>
      <c r="D37" s="152"/>
      <c r="E37" s="152"/>
      <c r="F37" s="152"/>
      <c r="G37" s="152"/>
      <c r="H37" s="152"/>
      <c r="I37" s="152"/>
      <c r="J37" s="122"/>
      <c r="K37" s="123"/>
    </row>
    <row r="38" spans="1:11" ht="17.149999999999999" customHeight="1">
      <c r="A38" s="117"/>
      <c r="B38" s="29"/>
      <c r="C38" s="153" t="s">
        <v>53</v>
      </c>
      <c r="D38" s="139"/>
      <c r="E38" s="140" t="str">
        <f>IFERROR(IF(ISBLANK($D38),"",(INDEX('Unit Schedule (Year 2026)'!$A:$H,MATCH('Course Map'!$D38,'Unit Schedule (Year 2026)'!$A:$A,0),MATCH('Course Map'!E$19,'Unit Schedule (Year 2026)'!$1:$1,0)))),"-")</f>
        <v/>
      </c>
      <c r="F38" s="141" t="str">
        <f>IFERROR(IF(ISBLANK($D38),"",(INDEX('Unit Schedule (Year 2026)'!$A:$H,MATCH('Course Map'!$D38,'Unit Schedule (Year 2026)'!$A:$A,0),MATCH('Course Map'!F$19,'Unit Schedule (Year 2026)'!$1:$1,0)))),"-")</f>
        <v/>
      </c>
      <c r="G38" s="154" t="str">
        <f>IFERROR(IF(ISBLANK($D38),"",(INDEX('Unit Schedule (Year 2026)'!$A:$H,MATCH('Course Map'!$D38,'Unit Schedule (Year 2026)'!$A:$A,0),MATCH('Course Map'!G$19,'Unit Schedule (Year 2026)'!$1:$1,0)))),"-")</f>
        <v/>
      </c>
      <c r="H38" s="120" t="str">
        <f t="shared" ref="H38:H49" si="1">IF(ISBLANK(D38),"",IF(AND(E38="-",F38="-",G38="-",OR(COUNTIF(D38,"???4???"),COUNTIF(D38,"???5???"))),"Additional","-"))</f>
        <v/>
      </c>
      <c r="I38" s="142" t="str">
        <f>IF($H38="YES","refer to handbook",IF(ISBLANK(D38),"",IF(ISNUMBER(SEARCH($C$39,INDEX('Unit Schedule (Year 2026)'!$A:$H,MATCH('Course Map'!D38,'Unit Schedule (Year 2026)'!$A:$A,0),4))),"Yes","No")))</f>
        <v/>
      </c>
      <c r="J38" s="143"/>
      <c r="K38" s="123"/>
    </row>
    <row r="39" spans="1:11" ht="17.149999999999999" customHeight="1">
      <c r="A39" s="117"/>
      <c r="B39" s="29"/>
      <c r="C39" s="155" t="s">
        <v>106</v>
      </c>
      <c r="D39" s="156"/>
      <c r="E39" s="128" t="str">
        <f>IFERROR(IF(ISBLANK($D39),"",(INDEX('Unit Schedule (Year 2026)'!$A:$H,MATCH('Course Map'!$D39,'Unit Schedule (Year 2026)'!$A:$A,0),MATCH('Course Map'!E$19,'Unit Schedule (Year 2026)'!$1:$1,0)))),"-")</f>
        <v/>
      </c>
      <c r="F39" s="129" t="str">
        <f>IFERROR(IF(ISBLANK($D39),"",(INDEX('Unit Schedule (Year 2026)'!$A:$H,MATCH('Course Map'!$D39,'Unit Schedule (Year 2026)'!$A:$A,0),MATCH('Course Map'!F$19,'Unit Schedule (Year 2026)'!$1:$1,0)))),"-")</f>
        <v/>
      </c>
      <c r="G39" s="157" t="str">
        <f>IFERROR(IF(ISBLANK($D39),"",(INDEX('Unit Schedule (Year 2026)'!$A:$H,MATCH('Course Map'!$D39,'Unit Schedule (Year 2026)'!$A:$A,0),MATCH('Course Map'!G$19,'Unit Schedule (Year 2026)'!$1:$1,0)))),"-")</f>
        <v/>
      </c>
      <c r="H39" s="130" t="str">
        <f t="shared" si="1"/>
        <v/>
      </c>
      <c r="I39" s="158" t="str">
        <f>IF($H39="YES","refer to handbook",IF(ISBLANK(D39),"",IF(ISNUMBER(SEARCH($C$39,INDEX('Unit Schedule (Year 2026)'!$A:$H,MATCH('Course Map'!D39,'Unit Schedule (Year 2026)'!$A:$A,0),4))),"Yes","No")))</f>
        <v/>
      </c>
      <c r="J39" s="143"/>
      <c r="K39" s="123"/>
    </row>
    <row r="40" spans="1:11" ht="17.149999999999999" customHeight="1">
      <c r="A40" s="117"/>
      <c r="B40" s="29"/>
      <c r="C40" s="159" t="s">
        <v>53</v>
      </c>
      <c r="D40" s="160"/>
      <c r="E40" s="132" t="str">
        <f>IFERROR(IF(ISBLANK($D40),"",(INDEX('Unit Schedule (Year 2026)'!$A:$H,MATCH('Course Map'!$D40,'Unit Schedule (Year 2026)'!$A:$A,0),MATCH('Course Map'!E$19,'Unit Schedule (Year 2026)'!$1:$1,0)))),"-")</f>
        <v/>
      </c>
      <c r="F40" s="133" t="str">
        <f>IFERROR(IF(ISBLANK($D40),"",(INDEX('Unit Schedule (Year 2026)'!$A:$H,MATCH('Course Map'!$D40,'Unit Schedule (Year 2026)'!$A:$A,0),MATCH('Course Map'!F$19,'Unit Schedule (Year 2026)'!$1:$1,0)))),"-")</f>
        <v/>
      </c>
      <c r="G40" s="161" t="str">
        <f>IFERROR(IF(ISBLANK($D40),"",(INDEX('Unit Schedule (Year 2026)'!$A:$H,MATCH('Course Map'!$D40,'Unit Schedule (Year 2026)'!$A:$A,0),MATCH('Course Map'!G$19,'Unit Schedule (Year 2026)'!$1:$1,0)))),"-")</f>
        <v/>
      </c>
      <c r="H40" s="120" t="str">
        <f t="shared" si="1"/>
        <v/>
      </c>
      <c r="I40" s="162" t="str">
        <f>IF($H40="YES","refer to handbook",IF(ISBLANK(D40),"",IF(ISNUMBER(SEARCH($C$41,INDEX('Unit Schedule (Year 2026)'!$A:$H,MATCH('Course Map'!D40,'Unit Schedule (Year 2026)'!$A:$A,0),4))),"Yes","No")))</f>
        <v/>
      </c>
      <c r="J40" s="143"/>
      <c r="K40" s="123"/>
    </row>
    <row r="41" spans="1:11" ht="17.149999999999999" customHeight="1">
      <c r="A41" s="117"/>
      <c r="B41" s="29"/>
      <c r="C41" s="163" t="s">
        <v>106</v>
      </c>
      <c r="D41" s="156"/>
      <c r="E41" s="128" t="str">
        <f>IFERROR(IF(ISBLANK($D41),"",(INDEX('Unit Schedule (Year 2026)'!$A:$H,MATCH('Course Map'!$D41,'Unit Schedule (Year 2026)'!$A:$A,0),MATCH('Course Map'!E$19,'Unit Schedule (Year 2026)'!$1:$1,0)))),"-")</f>
        <v/>
      </c>
      <c r="F41" s="129" t="str">
        <f>IFERROR(IF(ISBLANK($D41),"",(INDEX('Unit Schedule (Year 2026)'!$A:$H,MATCH('Course Map'!$D41,'Unit Schedule (Year 2026)'!$A:$A,0),MATCH('Course Map'!F$19,'Unit Schedule (Year 2026)'!$1:$1,0)))),"-")</f>
        <v/>
      </c>
      <c r="G41" s="157" t="str">
        <f>IFERROR(IF(ISBLANK($D41),"",(INDEX('Unit Schedule (Year 2026)'!$A:$H,MATCH('Course Map'!$D41,'Unit Schedule (Year 2026)'!$A:$A,0),MATCH('Course Map'!G$19,'Unit Schedule (Year 2026)'!$1:$1,0)))),"-")</f>
        <v/>
      </c>
      <c r="H41" s="130" t="str">
        <f t="shared" si="1"/>
        <v/>
      </c>
      <c r="I41" s="158" t="str">
        <f>IF($H41="YES","refer to handbook",IF(ISBLANK(D41),"",IF(ISNUMBER(SEARCH($C$41,INDEX('Unit Schedule (Year 2026)'!$A:$H,MATCH('Course Map'!D41,'Unit Schedule (Year 2026)'!$A:$A,0),4))),"Yes","No")))</f>
        <v/>
      </c>
      <c r="J41" s="143"/>
      <c r="K41" s="123"/>
    </row>
    <row r="42" spans="1:11" ht="17.149999999999999" customHeight="1">
      <c r="A42" s="117"/>
      <c r="B42" s="35"/>
      <c r="C42" s="261" t="s">
        <v>53</v>
      </c>
      <c r="D42" s="164"/>
      <c r="E42" s="140" t="str">
        <f>IFERROR(IF(ISBLANK($D42),"",(INDEX('Unit Schedule (Year 2026)'!$A:$H,MATCH('Course Map'!$D42,'Unit Schedule (Year 2026)'!$A:$A,0),MATCH('Course Map'!E$19,'Unit Schedule (Year 2026)'!$1:$1,0)))),"-")</f>
        <v/>
      </c>
      <c r="F42" s="141" t="str">
        <f>IFERROR(IF(ISBLANK($D42),"",(INDEX('Unit Schedule (Year 2026)'!$A:$H,MATCH('Course Map'!$D42,'Unit Schedule (Year 2026)'!$A:$A,0),MATCH('Course Map'!F$19,'Unit Schedule (Year 2026)'!$1:$1,0)))),"-")</f>
        <v/>
      </c>
      <c r="G42" s="154" t="str">
        <f>IFERROR(IF(ISBLANK($D42),"",(INDEX('Unit Schedule (Year 2026)'!$A:$H,MATCH('Course Map'!$D42,'Unit Schedule (Year 2026)'!$A:$A,0),MATCH('Course Map'!G$19,'Unit Schedule (Year 2026)'!$1:$1,0)))),"-")</f>
        <v/>
      </c>
      <c r="H42" s="120" t="str">
        <f t="shared" si="1"/>
        <v/>
      </c>
      <c r="I42" s="142" t="str">
        <f>IF($H42="YES","refer to handbook",IF(ISBLANK(D42),"",IF(ISNUMBER(SEARCH(C44,INDEX('Unit Schedule (Year 2026)'!$A:$H,MATCH('Course Map'!D42,'Unit Schedule (Year 2026)'!$A:$A,0),4))),"Yes","No")))</f>
        <v/>
      </c>
      <c r="J42" s="143"/>
      <c r="K42" s="123"/>
    </row>
    <row r="43" spans="1:11" ht="17.149999999999999" customHeight="1">
      <c r="A43" s="117"/>
      <c r="B43" s="35"/>
      <c r="C43" s="261"/>
      <c r="D43" s="144"/>
      <c r="E43" s="124" t="str">
        <f>IFERROR(IF(ISBLANK($D43),"",(INDEX('Unit Schedule (Year 2026)'!$A:$H,MATCH('Course Map'!$D43,'Unit Schedule (Year 2026)'!$A:$A,0),MATCH('Course Map'!E$19,'Unit Schedule (Year 2026)'!$1:$1,0)))),"-")</f>
        <v/>
      </c>
      <c r="F43" s="125" t="str">
        <f>IFERROR(IF(ISBLANK($D43),"",(INDEX('Unit Schedule (Year 2026)'!$A:$H,MATCH('Course Map'!$D43,'Unit Schedule (Year 2026)'!$A:$A,0),MATCH('Course Map'!F$19,'Unit Schedule (Year 2026)'!$1:$1,0)))),"-")</f>
        <v/>
      </c>
      <c r="G43" s="165" t="str">
        <f>IFERROR(IF(ISBLANK($D43),"",(INDEX('Unit Schedule (Year 2026)'!$A:$H,MATCH('Course Map'!$D43,'Unit Schedule (Year 2026)'!$A:$A,0),MATCH('Course Map'!G$19,'Unit Schedule (Year 2026)'!$1:$1,0)))),"-")</f>
        <v/>
      </c>
      <c r="H43" s="126" t="str">
        <f t="shared" si="1"/>
        <v/>
      </c>
      <c r="I43" s="145" t="str">
        <f>IF($H43="YES","refer to handbook",IF(ISBLANK(D43),"",IF(ISNUMBER(SEARCH(C44,INDEX('Unit Schedule (Year 2026)'!$A:$H,MATCH('Course Map'!D43,'Unit Schedule (Year 2026)'!$A:$A,0),4))),"Yes","No")))</f>
        <v/>
      </c>
      <c r="J43" s="143"/>
      <c r="K43" s="123"/>
    </row>
    <row r="44" spans="1:11" ht="17.149999999999999" customHeight="1">
      <c r="A44" s="117"/>
      <c r="B44" s="35"/>
      <c r="C44" s="262" t="s">
        <v>105</v>
      </c>
      <c r="D44" s="144"/>
      <c r="E44" s="124" t="str">
        <f>IFERROR(IF(ISBLANK($D44),"",(INDEX('Unit Schedule (Year 2026)'!$A:$H,MATCH('Course Map'!$D44,'Unit Schedule (Year 2026)'!$A:$A,0),MATCH('Course Map'!E$19,'Unit Schedule (Year 2026)'!$1:$1,0)))),"-")</f>
        <v/>
      </c>
      <c r="F44" s="125" t="str">
        <f>IFERROR(IF(ISBLANK($D44),"",(INDEX('Unit Schedule (Year 2026)'!$A:$H,MATCH('Course Map'!$D44,'Unit Schedule (Year 2026)'!$A:$A,0),MATCH('Course Map'!F$19,'Unit Schedule (Year 2026)'!$1:$1,0)))),"-")</f>
        <v/>
      </c>
      <c r="G44" s="165" t="str">
        <f>IFERROR(IF(ISBLANK($D44),"",(INDEX('Unit Schedule (Year 2026)'!$A:$H,MATCH('Course Map'!$D44,'Unit Schedule (Year 2026)'!$A:$A,0),MATCH('Course Map'!G$19,'Unit Schedule (Year 2026)'!$1:$1,0)))),"-")</f>
        <v/>
      </c>
      <c r="H44" s="126" t="str">
        <f t="shared" si="1"/>
        <v/>
      </c>
      <c r="I44" s="145" t="str">
        <f>IF($H44="YES","refer to handbook",IF(ISBLANK(D44),"",IF(ISNUMBER(SEARCH(C44,INDEX('Unit Schedule (Year 2026)'!$A:$H,MATCH('Course Map'!D44,'Unit Schedule (Year 2026)'!$A:$A,0),4))),"Yes","No")))</f>
        <v/>
      </c>
      <c r="J44" s="143"/>
      <c r="K44" s="123"/>
    </row>
    <row r="45" spans="1:11" ht="17.149999999999999" customHeight="1">
      <c r="A45" s="117"/>
      <c r="B45" s="35"/>
      <c r="C45" s="263"/>
      <c r="D45" s="156"/>
      <c r="E45" s="128" t="str">
        <f>IFERROR(IF(ISBLANK($D45),"",(INDEX('Unit Schedule (Year 2026)'!$A:$H,MATCH('Course Map'!$D45,'Unit Schedule (Year 2026)'!$A:$A,0),MATCH('Course Map'!E$19,'Unit Schedule (Year 2026)'!$1:$1,0)))),"-")</f>
        <v/>
      </c>
      <c r="F45" s="129" t="str">
        <f>IFERROR(IF(ISBLANK($D45),"",(INDEX('Unit Schedule (Year 2026)'!$A:$H,MATCH('Course Map'!$D45,'Unit Schedule (Year 2026)'!$A:$A,0),MATCH('Course Map'!F$19,'Unit Schedule (Year 2026)'!$1:$1,0)))),"-")</f>
        <v/>
      </c>
      <c r="G45" s="157" t="str">
        <f>IFERROR(IF(ISBLANK($D45),"",(INDEX('Unit Schedule (Year 2026)'!$A:$H,MATCH('Course Map'!$D45,'Unit Schedule (Year 2026)'!$A:$A,0),MATCH('Course Map'!G$19,'Unit Schedule (Year 2026)'!$1:$1,0)))),"-")</f>
        <v/>
      </c>
      <c r="H45" s="130" t="str">
        <f t="shared" si="1"/>
        <v/>
      </c>
      <c r="I45" s="158" t="str">
        <f>IF($H45="YES","refer to handbook",IF(ISBLANK(D45),"",IF(ISNUMBER(SEARCH(C44,INDEX('Unit Schedule (Year 2026)'!$A:$H,MATCH('Course Map'!D45,'Unit Schedule (Year 2026)'!$A:$A,0),4))),"Yes","No")))</f>
        <v/>
      </c>
      <c r="J45" s="143"/>
      <c r="K45" s="123"/>
    </row>
    <row r="46" spans="1:11" ht="17.149999999999999" customHeight="1">
      <c r="A46" s="117"/>
      <c r="B46" s="35"/>
      <c r="C46" s="264" t="s">
        <v>53</v>
      </c>
      <c r="D46" s="164"/>
      <c r="E46" s="118" t="str">
        <f>IFERROR(IF(ISBLANK($D46),"",(INDEX('Unit Schedule (Year 2026)'!$A:$H,MATCH('Course Map'!$D46,'Unit Schedule (Year 2026)'!$A:$A,0),MATCH('Course Map'!E$19,'Unit Schedule (Year 2026)'!$1:$1,0)))),"-")</f>
        <v/>
      </c>
      <c r="F46" s="119" t="str">
        <f>IFERROR(IF(ISBLANK($D46),"",(INDEX('Unit Schedule (Year 2026)'!$A:$H,MATCH('Course Map'!$D46,'Unit Schedule (Year 2026)'!$A:$A,0),MATCH('Course Map'!F$19,'Unit Schedule (Year 2026)'!$1:$1,0)))),"-")</f>
        <v/>
      </c>
      <c r="G46" s="166" t="str">
        <f>IFERROR(IF(ISBLANK($D46),"",(INDEX('Unit Schedule (Year 2026)'!$A:$H,MATCH('Course Map'!$D46,'Unit Schedule (Year 2026)'!$A:$A,0),MATCH('Course Map'!G$19,'Unit Schedule (Year 2026)'!$1:$1,0)))),"-")</f>
        <v/>
      </c>
      <c r="H46" s="120" t="str">
        <f t="shared" si="1"/>
        <v/>
      </c>
      <c r="I46" s="167" t="str">
        <f>IF($H46="YES","refer to handbook",IF(ISBLANK(D46),"",IF(ISNUMBER(SEARCH(C48,INDEX('Unit Schedule (Year 2026)'!$A:$H,MATCH('Course Map'!D46,'Unit Schedule (Year 2026)'!$A:$A,0),4))),"Yes","No")))</f>
        <v/>
      </c>
      <c r="J46" s="143"/>
      <c r="K46" s="123"/>
    </row>
    <row r="47" spans="1:11" ht="17.149999999999999" customHeight="1">
      <c r="A47" s="117"/>
      <c r="B47" s="35"/>
      <c r="C47" s="265"/>
      <c r="D47" s="144"/>
      <c r="E47" s="124" t="str">
        <f>IFERROR(IF(ISBLANK($D47),"",(INDEX('Unit Schedule (Year 2026)'!$A:$H,MATCH('Course Map'!$D47,'Unit Schedule (Year 2026)'!$A:$A,0),MATCH('Course Map'!E$19,'Unit Schedule (Year 2026)'!$1:$1,0)))),"-")</f>
        <v/>
      </c>
      <c r="F47" s="125" t="str">
        <f>IFERROR(IF(ISBLANK($D47),"",(INDEX('Unit Schedule (Year 2026)'!$A:$H,MATCH('Course Map'!$D47,'Unit Schedule (Year 2026)'!$A:$A,0),MATCH('Course Map'!F$19,'Unit Schedule (Year 2026)'!$1:$1,0)))),"-")</f>
        <v/>
      </c>
      <c r="G47" s="165" t="str">
        <f>IFERROR(IF(ISBLANK($D47),"",(INDEX('Unit Schedule (Year 2026)'!$A:$H,MATCH('Course Map'!$D47,'Unit Schedule (Year 2026)'!$A:$A,0),MATCH('Course Map'!G$19,'Unit Schedule (Year 2026)'!$1:$1,0)))),"-")</f>
        <v/>
      </c>
      <c r="H47" s="126" t="str">
        <f t="shared" si="1"/>
        <v/>
      </c>
      <c r="I47" s="145" t="str">
        <f>IF($H47="YES","refer to handbook",IF(ISBLANK(D47),"",IF(ISNUMBER(SEARCH(C48,INDEX('Unit Schedule (Year 2026)'!$A:$H,MATCH('Course Map'!D47,'Unit Schedule (Year 2026)'!$A:$A,0),4))),"Yes","No")))</f>
        <v/>
      </c>
      <c r="J47" s="143"/>
      <c r="K47" s="123"/>
    </row>
    <row r="48" spans="1:11" ht="17.149999999999999" customHeight="1">
      <c r="A48" s="117"/>
      <c r="B48" s="35"/>
      <c r="C48" s="244" t="s">
        <v>105</v>
      </c>
      <c r="D48" s="144"/>
      <c r="E48" s="124" t="str">
        <f>IFERROR(IF(ISBLANK($D48),"",(INDEX('Unit Schedule (Year 2026)'!$A:$H,MATCH('Course Map'!$D48,'Unit Schedule (Year 2026)'!$A:$A,0),MATCH('Course Map'!E$19,'Unit Schedule (Year 2026)'!$1:$1,0)))),"-")</f>
        <v/>
      </c>
      <c r="F48" s="125" t="str">
        <f>IFERROR(IF(ISBLANK($D48),"",(INDEX('Unit Schedule (Year 2026)'!$A:$H,MATCH('Course Map'!$D48,'Unit Schedule (Year 2026)'!$A:$A,0),MATCH('Course Map'!F$19,'Unit Schedule (Year 2026)'!$1:$1,0)))),"-")</f>
        <v/>
      </c>
      <c r="G48" s="165" t="str">
        <f>IFERROR(IF(ISBLANK($D48),"",(INDEX('Unit Schedule (Year 2026)'!$A:$H,MATCH('Course Map'!$D48,'Unit Schedule (Year 2026)'!$A:$A,0),MATCH('Course Map'!G$19,'Unit Schedule (Year 2026)'!$1:$1,0)))),"-")</f>
        <v/>
      </c>
      <c r="H48" s="126" t="str">
        <f t="shared" si="1"/>
        <v/>
      </c>
      <c r="I48" s="145" t="str">
        <f>IF($H48="YES","refer to handbook",IF(ISBLANK(D48),"",IF(ISNUMBER(SEARCH(C48,INDEX('Unit Schedule (Year 2026)'!$A:$H,MATCH('Course Map'!D48,'Unit Schedule (Year 2026)'!$A:$A,0),4))),"Yes","No")))</f>
        <v/>
      </c>
      <c r="J48" s="143"/>
      <c r="K48" s="123"/>
    </row>
    <row r="49" spans="1:11" ht="17.149999999999999" customHeight="1">
      <c r="A49" s="117"/>
      <c r="B49" s="35"/>
      <c r="C49" s="245"/>
      <c r="D49" s="146"/>
      <c r="E49" s="147" t="str">
        <f>IFERROR(IF(ISBLANK($D49),"",(INDEX('Unit Schedule (Year 2026)'!$A:$H,MATCH('Course Map'!$D49,'Unit Schedule (Year 2026)'!$A:$A,0),MATCH('Course Map'!E$19,'Unit Schedule (Year 2026)'!$1:$1,0)))),"-")</f>
        <v/>
      </c>
      <c r="F49" s="148" t="str">
        <f>IFERROR(IF(ISBLANK($D49),"",(INDEX('Unit Schedule (Year 2026)'!$A:$H,MATCH('Course Map'!$D49,'Unit Schedule (Year 2026)'!$A:$A,0),MATCH('Course Map'!F$19,'Unit Schedule (Year 2026)'!$1:$1,0)))),"-")</f>
        <v/>
      </c>
      <c r="G49" s="168" t="str">
        <f>IFERROR(IF(ISBLANK($D49),"",(INDEX('Unit Schedule (Year 2026)'!$A:$H,MATCH('Course Map'!$D49,'Unit Schedule (Year 2026)'!$A:$A,0),MATCH('Course Map'!G$19,'Unit Schedule (Year 2026)'!$1:$1,0)))),"-")</f>
        <v/>
      </c>
      <c r="H49" s="130" t="str">
        <f t="shared" si="1"/>
        <v/>
      </c>
      <c r="I49" s="149" t="str">
        <f>IF($H49="YES","refer to handbook",IF(ISBLANK(D49),"",IF(ISNUMBER(SEARCH(C48,INDEX('Unit Schedule (Year 2026)'!$A:$H,MATCH('Course Map'!D49,'Unit Schedule (Year 2026)'!$A:$A,0),4))),"Yes","No")))</f>
        <v/>
      </c>
      <c r="J49" s="143"/>
      <c r="K49" s="123"/>
    </row>
    <row r="50" spans="1:11" ht="8.25" customHeight="1">
      <c r="A50" s="117"/>
      <c r="B50" s="35"/>
      <c r="C50" s="150"/>
      <c r="D50" s="150"/>
      <c r="E50" s="150"/>
      <c r="F50" s="150"/>
      <c r="G50" s="150"/>
      <c r="H50" s="150"/>
      <c r="I50" s="150"/>
      <c r="J50" s="122"/>
      <c r="K50" s="123"/>
    </row>
    <row r="51" spans="1:11" ht="16.5" customHeight="1">
      <c r="A51" s="117"/>
      <c r="B51" s="35"/>
      <c r="C51" s="151" t="s">
        <v>54</v>
      </c>
      <c r="D51" s="152"/>
      <c r="E51" s="152"/>
      <c r="F51" s="152"/>
      <c r="G51" s="152"/>
      <c r="H51" s="152"/>
      <c r="I51" s="152"/>
      <c r="J51" s="122"/>
      <c r="K51" s="123"/>
    </row>
    <row r="52" spans="1:11" ht="20.25" customHeight="1">
      <c r="A52" s="117"/>
      <c r="B52" s="35"/>
      <c r="C52" s="248"/>
      <c r="D52" s="249"/>
      <c r="E52" s="249"/>
      <c r="F52" s="249"/>
      <c r="G52" s="249"/>
      <c r="H52" s="249"/>
      <c r="I52" s="250"/>
      <c r="J52" s="122"/>
      <c r="K52" s="123"/>
    </row>
    <row r="53" spans="1:11" ht="20.25" customHeight="1">
      <c r="A53" s="117"/>
      <c r="B53" s="35"/>
      <c r="C53" s="251"/>
      <c r="D53" s="252"/>
      <c r="E53" s="252"/>
      <c r="F53" s="252"/>
      <c r="G53" s="252"/>
      <c r="H53" s="252"/>
      <c r="I53" s="253"/>
      <c r="J53" s="122"/>
      <c r="K53" s="123"/>
    </row>
    <row r="54" spans="1:11" ht="20.25" customHeight="1">
      <c r="A54" s="117"/>
      <c r="B54" s="35"/>
      <c r="C54" s="251"/>
      <c r="D54" s="252"/>
      <c r="E54" s="252"/>
      <c r="F54" s="252"/>
      <c r="G54" s="252"/>
      <c r="H54" s="252"/>
      <c r="I54" s="253"/>
      <c r="J54" s="122"/>
      <c r="K54" s="123"/>
    </row>
    <row r="55" spans="1:11" ht="20.25" customHeight="1">
      <c r="A55" s="117"/>
      <c r="B55" s="35"/>
      <c r="C55" s="251"/>
      <c r="D55" s="252"/>
      <c r="E55" s="252"/>
      <c r="F55" s="252"/>
      <c r="G55" s="252"/>
      <c r="H55" s="252"/>
      <c r="I55" s="253"/>
      <c r="J55" s="122"/>
      <c r="K55" s="123"/>
    </row>
    <row r="56" spans="1:11" ht="6.75" customHeight="1">
      <c r="A56" s="117"/>
      <c r="B56" s="35"/>
      <c r="C56" s="254"/>
      <c r="D56" s="255"/>
      <c r="E56" s="255"/>
      <c r="F56" s="255"/>
      <c r="G56" s="255"/>
      <c r="H56" s="255"/>
      <c r="I56" s="256"/>
      <c r="J56" s="122"/>
      <c r="K56" s="123"/>
    </row>
    <row r="57" spans="1:11" ht="10.5" customHeight="1">
      <c r="A57" s="117"/>
      <c r="B57" s="169"/>
      <c r="C57" s="170"/>
      <c r="D57" s="171"/>
      <c r="E57" s="171"/>
      <c r="F57" s="171"/>
      <c r="G57" s="171"/>
      <c r="H57" s="171"/>
      <c r="I57" s="172"/>
      <c r="J57" s="173"/>
      <c r="K57" s="123"/>
    </row>
    <row r="58" spans="1:11" ht="4.5" customHeight="1">
      <c r="A58" s="25"/>
      <c r="B58" s="174"/>
      <c r="C58" s="174"/>
      <c r="D58" s="174"/>
      <c r="E58" s="174"/>
      <c r="F58" s="174"/>
      <c r="G58" s="174"/>
      <c r="H58" s="174"/>
      <c r="I58" s="174"/>
      <c r="J58" s="174"/>
      <c r="K58" s="175"/>
    </row>
    <row r="59" spans="1:11" ht="15" customHeight="1">
      <c r="A59" s="176"/>
    </row>
  </sheetData>
  <sheetProtection algorithmName="SHA-512" hashValue="8dLsUsUIVekKqIuF887skAUpm6lbviq/rHBCpobj/5eNL+aFYXNGLCeCD3EFkPGWMBDbMkgp4VlgOEwNZr+e5A==" saltValue="QpVyIDp4f5W0MOVfzGBPVA==" spinCount="100000" sheet="1" selectLockedCells="1"/>
  <mergeCells count="24">
    <mergeCell ref="C48:C49"/>
    <mergeCell ref="D18:D19"/>
    <mergeCell ref="I18:I19"/>
    <mergeCell ref="C52:I56"/>
    <mergeCell ref="C32:C33"/>
    <mergeCell ref="C34:C35"/>
    <mergeCell ref="C42:C43"/>
    <mergeCell ref="C44:C45"/>
    <mergeCell ref="C46:C47"/>
    <mergeCell ref="C22:C23"/>
    <mergeCell ref="C24:C25"/>
    <mergeCell ref="C26:C27"/>
    <mergeCell ref="C28:C29"/>
    <mergeCell ref="C30:C31"/>
    <mergeCell ref="D7:E7"/>
    <mergeCell ref="D8:E8"/>
    <mergeCell ref="C17:I17"/>
    <mergeCell ref="C18:C19"/>
    <mergeCell ref="C20:C21"/>
    <mergeCell ref="C3:I3"/>
    <mergeCell ref="C4:I4"/>
    <mergeCell ref="C5:I5"/>
    <mergeCell ref="D6:E6"/>
    <mergeCell ref="G6:H6"/>
  </mergeCells>
  <conditionalFormatting sqref="H7">
    <cfRule type="cellIs" dxfId="18" priority="205" operator="notEqual">
      <formula>16</formula>
    </cfRule>
  </conditionalFormatting>
  <conditionalFormatting sqref="H8">
    <cfRule type="cellIs" dxfId="17" priority="203" operator="greaterThan">
      <formula>13</formula>
    </cfRule>
  </conditionalFormatting>
  <conditionalFormatting sqref="D9">
    <cfRule type="cellIs" dxfId="0" priority="11" operator="equal">
      <formula>"Select Intake Year here"</formula>
    </cfRule>
  </conditionalFormatting>
  <conditionalFormatting sqref="D10">
    <cfRule type="cellIs" dxfId="16" priority="21" operator="equal">
      <formula>"Select Intake Semester here"</formula>
    </cfRule>
  </conditionalFormatting>
  <conditionalFormatting sqref="H12">
    <cfRule type="cellIs" dxfId="15" priority="124" operator="notEqual">
      <formula>4</formula>
    </cfRule>
  </conditionalFormatting>
  <conditionalFormatting sqref="H13">
    <cfRule type="cellIs" dxfId="14" priority="65" operator="notEqual">
      <formula>8</formula>
    </cfRule>
  </conditionalFormatting>
  <conditionalFormatting sqref="H14">
    <cfRule type="cellIs" dxfId="13" priority="52" operator="notEqual">
      <formula>4</formula>
    </cfRule>
  </conditionalFormatting>
  <conditionalFormatting sqref="D38">
    <cfRule type="duplicateValues" dxfId="12" priority="18"/>
  </conditionalFormatting>
  <conditionalFormatting sqref="C38:C49">
    <cfRule type="cellIs" dxfId="11" priority="22" operator="equal">
      <formula>"Select Year here"</formula>
    </cfRule>
    <cfRule type="cellIs" dxfId="10" priority="44" operator="equal">
      <formula>"Select semester here"</formula>
    </cfRule>
    <cfRule type="cellIs" dxfId="9" priority="45" operator="equal">
      <formula>"Select Alt semester"</formula>
    </cfRule>
  </conditionalFormatting>
  <conditionalFormatting sqref="D20:D49">
    <cfRule type="duplicateValues" dxfId="8" priority="2"/>
  </conditionalFormatting>
  <conditionalFormatting sqref="E20:E49">
    <cfRule type="notContainsBlanks" dxfId="7" priority="989">
      <formula>LEN(TRIM(E20))&gt;0</formula>
    </cfRule>
  </conditionalFormatting>
  <conditionalFormatting sqref="F20:F49">
    <cfRule type="notContainsBlanks" dxfId="6" priority="990">
      <formula>LEN(TRIM(F20))&gt;0</formula>
    </cfRule>
  </conditionalFormatting>
  <conditionalFormatting sqref="G20:G49">
    <cfRule type="notContainsBlanks" dxfId="5" priority="991">
      <formula>LEN(TRIM(G20))&gt;0</formula>
    </cfRule>
  </conditionalFormatting>
  <conditionalFormatting sqref="H20:H49">
    <cfRule type="notContainsBlanks" dxfId="4" priority="992">
      <formula>LEN(TRIM(H20))&gt;0</formula>
    </cfRule>
  </conditionalFormatting>
  <conditionalFormatting sqref="I42:I49">
    <cfRule type="containsText" dxfId="3" priority="98" operator="containsText" text="NO">
      <formula>NOT(ISERROR(SEARCH("NO",I42)))</formula>
    </cfRule>
  </conditionalFormatting>
  <conditionalFormatting sqref="I20:I35 I38:I49">
    <cfRule type="containsText" dxfId="2" priority="125" operator="containsText" text="NO">
      <formula>NOT(ISERROR(SEARCH("NO",I20)))</formula>
    </cfRule>
  </conditionalFormatting>
  <dataValidations count="1">
    <dataValidation allowBlank="1" showErrorMessage="1" sqref="D12" xr:uid="{00000000-0002-0000-0100-000002000000}"/>
  </dataValidations>
  <printOptions horizontalCentered="1" verticalCentered="1"/>
  <pageMargins left="0.23611111111111099" right="0.23611111111111099" top="0.74791666666666701" bottom="0.74791666666666701" header="0.31458333333333299" footer="0.31458333333333299"/>
  <pageSetup paperSize="9" scale="80" fitToWidth="0" orientation="portrait" r:id="rId1"/>
  <extLst>
    <ext xmlns:x14="http://schemas.microsoft.com/office/spreadsheetml/2009/9/main" uri="{78C0D931-6437-407d-A8EE-F0AAD7539E65}">
      <x14:conditionalFormattings>
        <x14:conditionalFormatting xmlns:xm="http://schemas.microsoft.com/office/excel/2006/main">
          <x14:cfRule type="expression" priority="1" id="{C2DDD0C2-D7A0-4C56-A6A7-B1075F75240A}">
            <xm:f>COUNTIF('Credit (Advanced Standing)'!$C$21:$C$36,D20)&gt;0</xm:f>
            <x14:dxf>
              <font>
                <color theme="0"/>
              </font>
              <fill>
                <patternFill>
                  <bgColor rgb="FFFF0000"/>
                </patternFill>
              </fill>
            </x14:dxf>
          </x14:cfRule>
          <xm:sqref>D20:D49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Lists!$A$2:$A$7</xm:f>
          </x14:formula1>
          <xm:sqref>D9</xm:sqref>
        </x14:dataValidation>
        <x14:dataValidation type="list" allowBlank="1" showInputMessage="1" showErrorMessage="1" xr:uid="{00000000-0002-0000-0100-000001000000}">
          <x14:formula1>
            <xm:f>Lists!$B$23:$B$25</xm:f>
          </x14:formula1>
          <xm:sqref>D10</xm:sqref>
        </x14:dataValidation>
        <x14:dataValidation type="list" allowBlank="1" showErrorMessage="1" prompt="Insert Year here" xr:uid="{00000000-0002-0000-0100-000003000000}">
          <x14:formula1>
            <xm:f>Lists!$A$30:$A$37</xm:f>
          </x14:formula1>
          <xm:sqref>C38</xm:sqref>
        </x14:dataValidation>
        <x14:dataValidation type="list" allowBlank="1" showInputMessage="1" showErrorMessage="1" xr:uid="{00000000-0002-0000-0100-000004000000}">
          <x14:formula1>
            <xm:f>Lists!$A$42:$A$44</xm:f>
          </x14:formula1>
          <xm:sqref>C39 C41</xm:sqref>
        </x14:dataValidation>
        <x14:dataValidation type="list" allowBlank="1" showInputMessage="1" showErrorMessage="1" xr:uid="{00000000-0002-0000-0100-000005000000}">
          <x14:formula1>
            <xm:f>Lists!$A$30:$A$37</xm:f>
          </x14:formula1>
          <xm:sqref>C40 C42:C43 C46:C47</xm:sqref>
        </x14:dataValidation>
        <x14:dataValidation type="list" allowBlank="1" showInputMessage="1" showErrorMessage="1" xr:uid="{00000000-0002-0000-0100-000006000000}">
          <x14:formula1>
            <xm:f>Lists!$A$23:$A$25</xm:f>
          </x14:formula1>
          <xm:sqref>C44:C45 C48:C49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A48"/>
  <sheetViews>
    <sheetView zoomScaleNormal="100" workbookViewId="0">
      <selection activeCell="C21" sqref="C21"/>
    </sheetView>
  </sheetViews>
  <sheetFormatPr defaultColWidth="9.6328125" defaultRowHeight="15" customHeight="1"/>
  <cols>
    <col min="1" max="1" width="1" customWidth="1"/>
    <col min="2" max="2" width="4.1796875" customWidth="1"/>
    <col min="3" max="3" width="16.81640625" customWidth="1"/>
    <col min="4" max="7" width="12.453125" customWidth="1"/>
    <col min="8" max="9" width="11.26953125" customWidth="1"/>
    <col min="10" max="10" width="8.453125" customWidth="1"/>
    <col min="11" max="11" width="4.26953125" customWidth="1"/>
    <col min="12" max="12" width="1" customWidth="1"/>
  </cols>
  <sheetData>
    <row r="1" spans="1:27" ht="5.25" customHeight="1">
      <c r="A1" s="24"/>
      <c r="B1" s="25"/>
      <c r="C1" s="25"/>
      <c r="D1" s="25"/>
      <c r="E1" s="25"/>
      <c r="F1" s="25"/>
      <c r="G1" s="25"/>
      <c r="H1" s="25"/>
      <c r="I1" s="25"/>
      <c r="J1" s="25"/>
      <c r="K1" s="25"/>
      <c r="L1" s="25"/>
    </row>
    <row r="2" spans="1:27" ht="12" customHeight="1">
      <c r="A2" s="24"/>
      <c r="B2" s="26"/>
      <c r="C2" s="27"/>
      <c r="D2" s="27"/>
      <c r="E2" s="27"/>
      <c r="F2" s="27"/>
      <c r="G2" s="27"/>
      <c r="H2" s="27"/>
      <c r="I2" s="27"/>
      <c r="J2" s="27"/>
      <c r="K2" s="28"/>
      <c r="L2" s="25"/>
    </row>
    <row r="3" spans="1:27" ht="39" customHeight="1">
      <c r="A3" s="24"/>
      <c r="B3" s="29"/>
      <c r="C3" s="229" t="s">
        <v>55</v>
      </c>
      <c r="D3" s="268"/>
      <c r="E3" s="268"/>
      <c r="F3" s="268"/>
      <c r="G3" s="268"/>
      <c r="H3" s="268"/>
      <c r="I3" s="268"/>
      <c r="J3" s="269"/>
      <c r="K3" s="30"/>
      <c r="L3" s="25"/>
      <c r="M3" s="31"/>
      <c r="N3" s="31"/>
      <c r="O3" s="31"/>
      <c r="P3" s="31"/>
      <c r="Q3" s="31"/>
      <c r="R3" s="31"/>
      <c r="S3" s="31"/>
      <c r="T3" s="31"/>
      <c r="U3" s="31"/>
      <c r="V3" s="31"/>
      <c r="W3" s="31"/>
      <c r="X3" s="31"/>
      <c r="Y3" s="31"/>
      <c r="Z3" s="31"/>
      <c r="AA3" s="31"/>
    </row>
    <row r="4" spans="1:27" ht="12" customHeight="1">
      <c r="A4" s="24"/>
      <c r="B4" s="29"/>
      <c r="C4" s="270"/>
      <c r="D4" s="271"/>
      <c r="E4" s="271"/>
      <c r="F4" s="271"/>
      <c r="G4" s="271"/>
      <c r="H4" s="271"/>
      <c r="I4" s="271"/>
      <c r="J4" s="272"/>
      <c r="K4" s="30"/>
      <c r="L4" s="25"/>
      <c r="M4" s="31"/>
      <c r="N4" s="31"/>
      <c r="O4" s="31"/>
      <c r="P4" s="31"/>
      <c r="Q4" s="31"/>
      <c r="R4" s="31"/>
      <c r="S4" s="31"/>
      <c r="T4" s="31"/>
      <c r="U4" s="31"/>
      <c r="V4" s="31"/>
      <c r="W4" s="31"/>
      <c r="X4" s="31"/>
      <c r="Y4" s="31"/>
      <c r="Z4" s="31"/>
      <c r="AA4" s="31"/>
    </row>
    <row r="5" spans="1:27" ht="19.5" customHeight="1">
      <c r="A5" s="24"/>
      <c r="B5" s="32"/>
      <c r="C5" s="273" t="s">
        <v>56</v>
      </c>
      <c r="D5" s="274"/>
      <c r="E5" s="274"/>
      <c r="F5" s="274"/>
      <c r="G5" s="274"/>
      <c r="H5" s="274"/>
      <c r="I5" s="274"/>
      <c r="J5" s="275"/>
      <c r="K5" s="33"/>
      <c r="L5" s="25"/>
      <c r="M5" s="34"/>
      <c r="N5" s="34"/>
      <c r="O5" s="34"/>
      <c r="P5" s="34"/>
      <c r="Q5" s="34"/>
      <c r="R5" s="34"/>
      <c r="S5" s="34"/>
      <c r="T5" s="34"/>
      <c r="U5" s="34"/>
      <c r="V5" s="34"/>
      <c r="W5" s="34"/>
      <c r="X5" s="34"/>
      <c r="Y5" s="34"/>
      <c r="Z5" s="34"/>
      <c r="AA5" s="34"/>
    </row>
    <row r="6" spans="1:27" ht="30" customHeight="1">
      <c r="A6" s="24"/>
      <c r="B6" s="29"/>
      <c r="C6" s="276" t="s">
        <v>57</v>
      </c>
      <c r="D6" s="277"/>
      <c r="E6" s="277"/>
      <c r="F6" s="277"/>
      <c r="G6" s="277"/>
      <c r="H6" s="277"/>
      <c r="I6" s="277"/>
      <c r="J6" s="278"/>
      <c r="K6" s="30"/>
      <c r="L6" s="25"/>
      <c r="M6" s="31"/>
      <c r="N6" s="31"/>
      <c r="O6" s="31"/>
      <c r="P6" s="31"/>
      <c r="Q6" s="31"/>
      <c r="R6" s="31"/>
      <c r="S6" s="31"/>
      <c r="T6" s="31"/>
      <c r="U6" s="31"/>
      <c r="V6" s="31"/>
      <c r="W6" s="31"/>
      <c r="X6" s="31"/>
      <c r="Y6" s="31"/>
      <c r="Z6" s="31"/>
      <c r="AA6" s="31"/>
    </row>
    <row r="7" spans="1:27" ht="15" customHeight="1">
      <c r="A7" s="24"/>
      <c r="B7" s="29"/>
      <c r="C7" s="279" t="s">
        <v>58</v>
      </c>
      <c r="D7" s="280"/>
      <c r="E7" s="280"/>
      <c r="F7" s="280"/>
      <c r="G7" s="280"/>
      <c r="H7" s="280"/>
      <c r="I7" s="280"/>
      <c r="J7" s="281"/>
      <c r="K7" s="30"/>
      <c r="L7" s="25"/>
      <c r="M7" s="31"/>
      <c r="N7" s="31"/>
      <c r="O7" s="31"/>
      <c r="P7" s="31"/>
      <c r="Q7" s="31"/>
      <c r="R7" s="31"/>
      <c r="S7" s="31"/>
      <c r="T7" s="31"/>
      <c r="U7" s="31"/>
      <c r="V7" s="31"/>
      <c r="W7" s="31"/>
      <c r="X7" s="31"/>
      <c r="Y7" s="31"/>
      <c r="Z7" s="31"/>
      <c r="AA7" s="31"/>
    </row>
    <row r="8" spans="1:27" ht="15" customHeight="1">
      <c r="A8" s="24"/>
      <c r="B8" s="29"/>
      <c r="C8" s="300" t="s">
        <v>59</v>
      </c>
      <c r="D8" s="301"/>
      <c r="E8" s="301"/>
      <c r="F8" s="301"/>
      <c r="G8" s="301"/>
      <c r="H8" s="301"/>
      <c r="I8" s="301"/>
      <c r="J8" s="302"/>
      <c r="K8" s="30"/>
      <c r="L8" s="25"/>
      <c r="M8" s="31"/>
      <c r="N8" s="31"/>
      <c r="O8" s="31"/>
      <c r="P8" s="31"/>
      <c r="Q8" s="31"/>
      <c r="R8" s="31"/>
      <c r="S8" s="31"/>
      <c r="T8" s="31"/>
      <c r="U8" s="31"/>
      <c r="V8" s="31"/>
      <c r="W8" s="31"/>
      <c r="X8" s="31"/>
      <c r="Y8" s="31"/>
      <c r="Z8" s="31"/>
      <c r="AA8" s="31"/>
    </row>
    <row r="9" spans="1:27" ht="12" customHeight="1">
      <c r="A9" s="24"/>
      <c r="B9" s="35"/>
      <c r="C9" s="36"/>
      <c r="D9" s="36"/>
      <c r="E9" s="36"/>
      <c r="F9" s="36"/>
      <c r="G9" s="36"/>
      <c r="H9" s="36"/>
      <c r="I9" s="36"/>
      <c r="J9" s="36"/>
      <c r="K9" s="37"/>
      <c r="L9" s="25"/>
      <c r="M9" s="31"/>
      <c r="N9" s="31"/>
      <c r="O9" s="31"/>
      <c r="P9" s="31"/>
      <c r="Q9" s="31"/>
      <c r="R9" s="31"/>
      <c r="S9" s="31"/>
      <c r="T9" s="31"/>
      <c r="U9" s="31"/>
      <c r="V9" s="31"/>
      <c r="W9" s="31"/>
      <c r="X9" s="31"/>
      <c r="Y9" s="31"/>
      <c r="Z9" s="31"/>
      <c r="AA9" s="31"/>
    </row>
    <row r="10" spans="1:27" ht="15" customHeight="1">
      <c r="A10" s="24"/>
      <c r="B10" s="29"/>
      <c r="C10" s="291" t="s">
        <v>60</v>
      </c>
      <c r="D10" s="292"/>
      <c r="E10" s="292"/>
      <c r="F10" s="292"/>
      <c r="G10" s="292"/>
      <c r="H10" s="292"/>
      <c r="I10" s="292"/>
      <c r="J10" s="293"/>
      <c r="K10" s="30"/>
      <c r="L10" s="25"/>
      <c r="M10" s="31"/>
      <c r="N10" s="31"/>
      <c r="O10" s="31"/>
      <c r="P10" s="31"/>
      <c r="Q10" s="31"/>
      <c r="R10" s="31"/>
      <c r="S10" s="31"/>
      <c r="T10" s="31"/>
      <c r="U10" s="31"/>
      <c r="V10" s="31"/>
      <c r="W10" s="31"/>
      <c r="X10" s="31"/>
      <c r="Y10" s="31"/>
      <c r="Z10" s="31"/>
      <c r="AA10" s="31"/>
    </row>
    <row r="11" spans="1:27" ht="15" customHeight="1">
      <c r="A11" s="24"/>
      <c r="B11" s="29"/>
      <c r="C11" s="294"/>
      <c r="D11" s="295"/>
      <c r="E11" s="295"/>
      <c r="F11" s="295"/>
      <c r="G11" s="295"/>
      <c r="H11" s="295"/>
      <c r="I11" s="295"/>
      <c r="J11" s="296"/>
      <c r="K11" s="30"/>
      <c r="L11" s="25"/>
      <c r="M11" s="31"/>
      <c r="N11" s="31"/>
      <c r="O11" s="31"/>
      <c r="P11" s="31"/>
      <c r="Q11" s="31"/>
      <c r="R11" s="31"/>
      <c r="S11" s="31"/>
      <c r="T11" s="31"/>
      <c r="U11" s="31"/>
      <c r="V11" s="31"/>
      <c r="W11" s="31"/>
      <c r="X11" s="31"/>
      <c r="Y11" s="31"/>
      <c r="Z11" s="31"/>
      <c r="AA11" s="31"/>
    </row>
    <row r="12" spans="1:27" ht="15" customHeight="1">
      <c r="A12" s="24"/>
      <c r="B12" s="29"/>
      <c r="C12" s="297"/>
      <c r="D12" s="298"/>
      <c r="E12" s="298"/>
      <c r="F12" s="298"/>
      <c r="G12" s="298"/>
      <c r="H12" s="298"/>
      <c r="I12" s="298"/>
      <c r="J12" s="299"/>
      <c r="K12" s="30"/>
      <c r="L12" s="25"/>
      <c r="M12" s="31"/>
      <c r="N12" s="31"/>
      <c r="O12" s="31"/>
      <c r="P12" s="31"/>
      <c r="Q12" s="31"/>
      <c r="R12" s="31"/>
      <c r="S12" s="31"/>
      <c r="T12" s="31"/>
      <c r="U12" s="31"/>
      <c r="V12" s="31"/>
      <c r="W12" s="31"/>
      <c r="X12" s="31"/>
      <c r="Y12" s="31"/>
      <c r="Z12" s="31"/>
      <c r="AA12" s="31"/>
    </row>
    <row r="13" spans="1:27" ht="12.5">
      <c r="A13" s="24"/>
      <c r="B13" s="35"/>
      <c r="C13" s="38"/>
      <c r="D13" s="39"/>
      <c r="E13" s="39"/>
      <c r="F13" s="40"/>
      <c r="G13" s="41"/>
      <c r="H13" s="41"/>
      <c r="J13" s="42"/>
      <c r="K13" s="37"/>
      <c r="L13" s="25"/>
      <c r="M13" s="31"/>
      <c r="N13" s="31"/>
      <c r="O13" s="31"/>
      <c r="P13" s="31"/>
      <c r="Q13" s="31"/>
      <c r="R13" s="31"/>
      <c r="S13" s="31"/>
      <c r="T13" s="31"/>
      <c r="U13" s="31"/>
      <c r="V13" s="31"/>
      <c r="W13" s="31"/>
      <c r="X13" s="31"/>
      <c r="Y13" s="31"/>
      <c r="Z13" s="31"/>
      <c r="AA13" s="31"/>
    </row>
    <row r="14" spans="1:27" ht="19.5" customHeight="1">
      <c r="A14" s="24"/>
      <c r="B14" s="29"/>
      <c r="C14" s="43" t="s">
        <v>61</v>
      </c>
      <c r="D14" s="303" t="s">
        <v>62</v>
      </c>
      <c r="E14" s="275"/>
      <c r="F14" s="44"/>
      <c r="G14" s="45"/>
      <c r="H14" s="45"/>
      <c r="I14" s="45"/>
      <c r="J14" s="45"/>
      <c r="K14" s="30"/>
      <c r="L14" s="25"/>
      <c r="M14" s="31"/>
      <c r="N14" s="31"/>
      <c r="O14" s="31"/>
      <c r="P14" s="31"/>
      <c r="Q14" s="31"/>
      <c r="R14" s="31"/>
      <c r="S14" s="31"/>
      <c r="T14" s="31"/>
      <c r="U14" s="31"/>
      <c r="V14" s="31"/>
      <c r="W14" s="31"/>
      <c r="X14" s="31"/>
      <c r="Y14" s="31"/>
      <c r="Z14" s="31"/>
      <c r="AA14" s="31"/>
    </row>
    <row r="15" spans="1:27" ht="15" customHeight="1">
      <c r="A15" s="24"/>
      <c r="B15" s="46"/>
      <c r="C15" s="47"/>
      <c r="D15" s="304" t="s">
        <v>63</v>
      </c>
      <c r="E15" s="305"/>
      <c r="F15" s="44"/>
      <c r="G15" s="45"/>
      <c r="H15" s="45"/>
      <c r="I15" s="45"/>
      <c r="J15" s="45"/>
      <c r="K15" s="48"/>
      <c r="L15" s="25"/>
      <c r="M15" s="31"/>
      <c r="N15" s="31"/>
      <c r="O15" s="31"/>
      <c r="P15" s="31"/>
      <c r="Q15" s="31"/>
      <c r="R15" s="31"/>
      <c r="S15" s="31"/>
      <c r="T15" s="31"/>
      <c r="U15" s="31"/>
      <c r="V15" s="31"/>
      <c r="W15" s="31"/>
      <c r="X15" s="31"/>
      <c r="Y15" s="31"/>
      <c r="Z15" s="31"/>
      <c r="AA15" s="31"/>
    </row>
    <row r="16" spans="1:27" ht="15" customHeight="1">
      <c r="A16" s="24"/>
      <c r="B16" s="49"/>
      <c r="C16" s="50"/>
      <c r="D16" s="304" t="s">
        <v>64</v>
      </c>
      <c r="E16" s="305"/>
      <c r="F16" s="44"/>
      <c r="G16" s="45"/>
      <c r="H16" s="45"/>
      <c r="I16" s="45"/>
      <c r="J16" s="45"/>
      <c r="K16" s="51"/>
      <c r="L16" s="25"/>
      <c r="M16" s="31"/>
      <c r="N16" s="31"/>
      <c r="O16" s="31"/>
      <c r="P16" s="31"/>
      <c r="Q16" s="31"/>
      <c r="R16" s="31"/>
      <c r="S16" s="31"/>
      <c r="T16" s="31"/>
      <c r="U16" s="31"/>
      <c r="V16" s="31"/>
      <c r="W16" s="31"/>
      <c r="X16" s="31"/>
      <c r="Y16" s="31"/>
      <c r="Z16" s="31"/>
      <c r="AA16" s="31"/>
    </row>
    <row r="17" spans="1:27" ht="15" customHeight="1">
      <c r="A17" s="24"/>
      <c r="B17" s="49"/>
      <c r="C17" s="52"/>
      <c r="D17" s="44"/>
      <c r="E17" s="44"/>
      <c r="F17" s="44"/>
      <c r="G17" s="45"/>
      <c r="H17" s="45"/>
      <c r="I17" s="45"/>
      <c r="J17" s="45"/>
      <c r="K17" s="51"/>
      <c r="L17" s="25"/>
      <c r="M17" s="31"/>
      <c r="N17" s="31"/>
      <c r="O17" s="31"/>
      <c r="P17" s="31"/>
      <c r="Q17" s="31"/>
      <c r="R17" s="31"/>
      <c r="S17" s="31"/>
      <c r="T17" s="31"/>
      <c r="U17" s="31"/>
      <c r="V17" s="31"/>
      <c r="W17" s="31"/>
      <c r="X17" s="31"/>
      <c r="Y17" s="31"/>
      <c r="Z17" s="31"/>
      <c r="AA17" s="31"/>
    </row>
    <row r="18" spans="1:27" ht="15" customHeight="1">
      <c r="A18" s="24"/>
      <c r="B18" s="53"/>
      <c r="C18" s="54"/>
      <c r="D18" s="55"/>
      <c r="E18" s="55"/>
      <c r="F18" s="55"/>
      <c r="G18" s="55"/>
      <c r="H18" s="55"/>
      <c r="I18" s="55"/>
      <c r="J18" s="55"/>
      <c r="K18" s="56"/>
      <c r="L18" s="25"/>
      <c r="M18" s="31"/>
      <c r="N18" s="31"/>
      <c r="O18" s="31"/>
      <c r="P18" s="31"/>
      <c r="Q18" s="31"/>
      <c r="R18" s="31"/>
      <c r="S18" s="31"/>
      <c r="T18" s="31"/>
      <c r="U18" s="31"/>
      <c r="V18" s="31"/>
      <c r="W18" s="31"/>
      <c r="X18" s="31"/>
      <c r="Y18" s="31"/>
      <c r="Z18" s="31"/>
      <c r="AA18" s="31"/>
    </row>
    <row r="19" spans="1:27" ht="19.5" customHeight="1">
      <c r="A19" s="24"/>
      <c r="B19" s="49"/>
      <c r="C19" s="306" t="s">
        <v>65</v>
      </c>
      <c r="D19" s="57" t="s">
        <v>26</v>
      </c>
      <c r="E19" s="57" t="s">
        <v>28</v>
      </c>
      <c r="F19" s="58" t="s">
        <v>30</v>
      </c>
      <c r="G19" s="59" t="s">
        <v>30</v>
      </c>
      <c r="H19" s="45"/>
      <c r="I19" s="45"/>
      <c r="J19" s="308"/>
      <c r="K19" s="56"/>
      <c r="L19" s="25"/>
      <c r="M19" s="31"/>
      <c r="N19" s="31"/>
      <c r="O19" s="31"/>
      <c r="P19" s="31"/>
      <c r="Q19" s="31"/>
      <c r="R19" s="31"/>
      <c r="S19" s="31"/>
      <c r="T19" s="31"/>
      <c r="U19" s="31"/>
      <c r="V19" s="31"/>
      <c r="W19" s="31"/>
      <c r="X19" s="31"/>
      <c r="Y19" s="31"/>
      <c r="Z19" s="31"/>
      <c r="AA19" s="31"/>
    </row>
    <row r="20" spans="1:27" ht="16">
      <c r="A20" s="24"/>
      <c r="B20" s="49"/>
      <c r="C20" s="307"/>
      <c r="D20" s="60" t="str">
        <f>'Course Map'!E19</f>
        <v>Advanced Preparatory Studies</v>
      </c>
      <c r="E20" s="61" t="str">
        <f>'Course Map'!F19</f>
        <v>Core Studies</v>
      </c>
      <c r="F20" s="60" t="str">
        <f>'Course Map'!G19</f>
        <v>Elective Studies</v>
      </c>
      <c r="G20" s="62" t="str">
        <f>'Course Map'!H19</f>
        <v>Elective</v>
      </c>
      <c r="H20" s="45"/>
      <c r="I20" s="45"/>
      <c r="J20" s="309"/>
      <c r="K20" s="56"/>
      <c r="L20" s="25"/>
      <c r="M20" s="31"/>
      <c r="N20" s="31"/>
      <c r="O20" s="31"/>
      <c r="P20" s="31"/>
      <c r="Q20" s="31"/>
      <c r="R20" s="31"/>
      <c r="S20" s="31"/>
      <c r="T20" s="31"/>
      <c r="U20" s="31"/>
      <c r="V20" s="31"/>
      <c r="W20" s="31"/>
      <c r="X20" s="31"/>
      <c r="Y20" s="31"/>
      <c r="Z20" s="31"/>
      <c r="AA20" s="31"/>
    </row>
    <row r="21" spans="1:27" ht="15" customHeight="1">
      <c r="A21" s="24"/>
      <c r="B21" s="49"/>
      <c r="C21" s="63"/>
      <c r="D21" s="64" t="str">
        <f>IFERROR(IF(ISBLANK($C21),"",(INDEX('Unit Schedule (Year 2026)'!$A:$H,MATCH($C21,'Unit Schedule (Year 2026)'!$A:$A,0),MATCH(D$20,'Unit Schedule (Year 2026)'!$1:$1,0)))),"-")</f>
        <v/>
      </c>
      <c r="E21" s="65" t="str">
        <f>IFERROR(IF(ISBLANK($C21),"",(INDEX('Unit Schedule (Year 2026)'!$A:$H,MATCH($C21,'Unit Schedule (Year 2026)'!$A:$A,0),MATCH(E$20,'Unit Schedule (Year 2026)'!$1:$1,0)))),"-")</f>
        <v/>
      </c>
      <c r="F21" s="65" t="str">
        <f>IFERROR(IF(ISBLANK($C21),"",(INDEX('Unit Schedule (Year 2026)'!$A:$H,MATCH($C21,'Unit Schedule (Year 2026)'!$A:$A,0),MATCH(F$20,'Unit Schedule (Year 2026)'!$1:$1,0)))),"-")</f>
        <v/>
      </c>
      <c r="G21" s="66" t="str">
        <f t="shared" ref="G21:G36" si="0">IF(ISBLANK(C21),"",IF(AND(D21="-",E21="-",F21="-",OR(COUNTIF(C21,"???4???"),COUNTIF(C21,"???5???"))),"Additional","-"))</f>
        <v/>
      </c>
      <c r="H21" s="45"/>
      <c r="I21" s="45"/>
      <c r="J21" s="309"/>
      <c r="K21" s="56"/>
      <c r="L21" s="25"/>
      <c r="M21" s="31"/>
      <c r="N21" s="31"/>
      <c r="O21" s="31"/>
      <c r="P21" s="31"/>
      <c r="Q21" s="31"/>
      <c r="R21" s="31"/>
      <c r="S21" s="31"/>
      <c r="T21" s="31"/>
      <c r="U21" s="31"/>
      <c r="V21" s="31"/>
      <c r="W21" s="31"/>
      <c r="X21" s="31"/>
      <c r="Y21" s="31"/>
      <c r="Z21" s="31"/>
      <c r="AA21" s="31"/>
    </row>
    <row r="22" spans="1:27" ht="15" customHeight="1">
      <c r="A22" s="24"/>
      <c r="B22" s="49"/>
      <c r="C22" s="67"/>
      <c r="D22" s="64" t="str">
        <f>IFERROR(IF(ISBLANK($C22),"",(INDEX('Unit Schedule (Year 2026)'!$A:$H,MATCH($C22,'Unit Schedule (Year 2026)'!$A:$A,0),MATCH(D$20,'Unit Schedule (Year 2026)'!$1:$1,0)))),"-")</f>
        <v/>
      </c>
      <c r="E22" s="65" t="str">
        <f>IFERROR(IF(ISBLANK($C22),"",(INDEX('Unit Schedule (Year 2026)'!$A:$H,MATCH($C22,'Unit Schedule (Year 2026)'!$A:$A,0),MATCH(E$20,'Unit Schedule (Year 2026)'!$1:$1,0)))),"-")</f>
        <v/>
      </c>
      <c r="F22" s="65" t="str">
        <f>IFERROR(IF(ISBLANK($C22),"",(INDEX('Unit Schedule (Year 2026)'!$A:$H,MATCH($C22,'Unit Schedule (Year 2026)'!$A:$A,0),MATCH(F$20,'Unit Schedule (Year 2026)'!$1:$1,0)))),"-")</f>
        <v/>
      </c>
      <c r="G22" s="68" t="str">
        <f t="shared" si="0"/>
        <v/>
      </c>
      <c r="H22" s="45"/>
      <c r="I22" s="45"/>
      <c r="J22" s="309"/>
      <c r="K22" s="56"/>
      <c r="L22" s="25"/>
      <c r="M22" s="31"/>
      <c r="N22" s="31"/>
      <c r="O22" s="31"/>
      <c r="P22" s="31"/>
      <c r="Q22" s="31"/>
      <c r="R22" s="31"/>
      <c r="S22" s="31"/>
      <c r="T22" s="31"/>
      <c r="U22" s="31"/>
      <c r="V22" s="31"/>
      <c r="W22" s="31"/>
      <c r="X22" s="31"/>
      <c r="Y22" s="31"/>
      <c r="Z22" s="31"/>
      <c r="AA22" s="31"/>
    </row>
    <row r="23" spans="1:27" ht="15" customHeight="1">
      <c r="A23" s="24"/>
      <c r="B23" s="49"/>
      <c r="C23" s="69"/>
      <c r="D23" s="64" t="str">
        <f>IFERROR(IF(ISBLANK($C23),"",(INDEX('Unit Schedule (Year 2026)'!$A:$H,MATCH($C23,'Unit Schedule (Year 2026)'!$A:$A,0),MATCH(D$20,'Unit Schedule (Year 2026)'!$1:$1,0)))),"-")</f>
        <v/>
      </c>
      <c r="E23" s="65" t="str">
        <f>IFERROR(IF(ISBLANK($C23),"",(INDEX('Unit Schedule (Year 2026)'!$A:$H,MATCH($C23,'Unit Schedule (Year 2026)'!$A:$A,0),MATCH(E$20,'Unit Schedule (Year 2026)'!$1:$1,0)))),"-")</f>
        <v/>
      </c>
      <c r="F23" s="65" t="str">
        <f>IFERROR(IF(ISBLANK($C23),"",(INDEX('Unit Schedule (Year 2026)'!$A:$H,MATCH($C23,'Unit Schedule (Year 2026)'!$A:$A,0),MATCH(F$20,'Unit Schedule (Year 2026)'!$1:$1,0)))),"-")</f>
        <v/>
      </c>
      <c r="G23" s="68" t="str">
        <f t="shared" si="0"/>
        <v/>
      </c>
      <c r="H23" s="45"/>
      <c r="I23" s="45"/>
      <c r="J23" s="309"/>
      <c r="K23" s="56"/>
      <c r="L23" s="25"/>
      <c r="M23" s="31"/>
      <c r="N23" s="31"/>
      <c r="O23" s="31"/>
      <c r="P23" s="31"/>
      <c r="Q23" s="31"/>
      <c r="R23" s="31"/>
      <c r="S23" s="31"/>
      <c r="T23" s="31"/>
      <c r="U23" s="31"/>
      <c r="V23" s="31"/>
      <c r="W23" s="31"/>
      <c r="X23" s="31"/>
      <c r="Y23" s="31"/>
      <c r="Z23" s="31"/>
      <c r="AA23" s="31"/>
    </row>
    <row r="24" spans="1:27" ht="15" customHeight="1">
      <c r="A24" s="24"/>
      <c r="B24" s="49"/>
      <c r="C24" s="67"/>
      <c r="D24" s="64" t="str">
        <f>IFERROR(IF(ISBLANK($C24),"",(INDEX('Unit Schedule (Year 2026)'!$A:$H,MATCH($C24,'Unit Schedule (Year 2026)'!$A:$A,0),MATCH(D$20,'Unit Schedule (Year 2026)'!$1:$1,0)))),"-")</f>
        <v/>
      </c>
      <c r="E24" s="65" t="str">
        <f>IFERROR(IF(ISBLANK($C24),"",(INDEX('Unit Schedule (Year 2026)'!$A:$H,MATCH($C24,'Unit Schedule (Year 2026)'!$A:$A,0),MATCH(E$20,'Unit Schedule (Year 2026)'!$1:$1,0)))),"-")</f>
        <v/>
      </c>
      <c r="F24" s="65" t="str">
        <f>IFERROR(IF(ISBLANK($C24),"",(INDEX('Unit Schedule (Year 2026)'!$A:$H,MATCH($C24,'Unit Schedule (Year 2026)'!$A:$A,0),MATCH(F$20,'Unit Schedule (Year 2026)'!$1:$1,0)))),"-")</f>
        <v/>
      </c>
      <c r="G24" s="68" t="str">
        <f t="shared" si="0"/>
        <v/>
      </c>
      <c r="H24" s="45"/>
      <c r="I24" s="45"/>
      <c r="J24" s="309"/>
      <c r="K24" s="56"/>
      <c r="L24" s="25"/>
      <c r="M24" s="31"/>
      <c r="N24" s="31"/>
      <c r="O24" s="31"/>
      <c r="P24" s="31"/>
      <c r="Q24" s="31"/>
      <c r="R24" s="31"/>
      <c r="S24" s="31"/>
      <c r="T24" s="31"/>
      <c r="U24" s="31"/>
      <c r="V24" s="31"/>
      <c r="W24" s="31"/>
      <c r="X24" s="31"/>
      <c r="Y24" s="31"/>
      <c r="Z24" s="31"/>
      <c r="AA24" s="31"/>
    </row>
    <row r="25" spans="1:27" ht="15" customHeight="1">
      <c r="A25" s="24"/>
      <c r="B25" s="49"/>
      <c r="C25" s="69"/>
      <c r="D25" s="64" t="str">
        <f>IFERROR(IF(ISBLANK($C25),"",(INDEX('Unit Schedule (Year 2026)'!$A:$H,MATCH($C25,'Unit Schedule (Year 2026)'!$A:$A,0),MATCH(D$20,'Unit Schedule (Year 2026)'!$1:$1,0)))),"-")</f>
        <v/>
      </c>
      <c r="E25" s="65" t="str">
        <f>IFERROR(IF(ISBLANK($C25),"",(INDEX('Unit Schedule (Year 2026)'!$A:$H,MATCH($C25,'Unit Schedule (Year 2026)'!$A:$A,0),MATCH(E$20,'Unit Schedule (Year 2026)'!$1:$1,0)))),"-")</f>
        <v/>
      </c>
      <c r="F25" s="65" t="str">
        <f>IFERROR(IF(ISBLANK($C25),"",(INDEX('Unit Schedule (Year 2026)'!$A:$H,MATCH($C25,'Unit Schedule (Year 2026)'!$A:$A,0),MATCH(F$20,'Unit Schedule (Year 2026)'!$1:$1,0)))),"-")</f>
        <v/>
      </c>
      <c r="G25" s="68" t="str">
        <f t="shared" si="0"/>
        <v/>
      </c>
      <c r="H25" s="45"/>
      <c r="I25" s="45"/>
      <c r="J25" s="309"/>
      <c r="K25" s="56"/>
      <c r="L25" s="25"/>
      <c r="M25" s="31"/>
      <c r="N25" s="31"/>
      <c r="O25" s="31"/>
      <c r="P25" s="31"/>
      <c r="Q25" s="31"/>
      <c r="R25" s="31"/>
      <c r="S25" s="31"/>
      <c r="T25" s="31"/>
      <c r="U25" s="31"/>
      <c r="V25" s="31"/>
      <c r="W25" s="31"/>
      <c r="X25" s="31"/>
      <c r="Y25" s="31"/>
      <c r="Z25" s="31"/>
      <c r="AA25" s="31"/>
    </row>
    <row r="26" spans="1:27" ht="15" customHeight="1">
      <c r="A26" s="24"/>
      <c r="B26" s="49"/>
      <c r="C26" s="67"/>
      <c r="D26" s="64" t="str">
        <f>IFERROR(IF(ISBLANK($C26),"",(INDEX('Unit Schedule (Year 2026)'!$A:$H,MATCH($C26,'Unit Schedule (Year 2026)'!$A:$A,0),MATCH(D$20,'Unit Schedule (Year 2026)'!$1:$1,0)))),"-")</f>
        <v/>
      </c>
      <c r="E26" s="65" t="str">
        <f>IFERROR(IF(ISBLANK($C26),"",(INDEX('Unit Schedule (Year 2026)'!$A:$H,MATCH($C26,'Unit Schedule (Year 2026)'!$A:$A,0),MATCH(E$20,'Unit Schedule (Year 2026)'!$1:$1,0)))),"-")</f>
        <v/>
      </c>
      <c r="F26" s="65" t="str">
        <f>IFERROR(IF(ISBLANK($C26),"",(INDEX('Unit Schedule (Year 2026)'!$A:$H,MATCH($C26,'Unit Schedule (Year 2026)'!$A:$A,0),MATCH(F$20,'Unit Schedule (Year 2026)'!$1:$1,0)))),"-")</f>
        <v/>
      </c>
      <c r="G26" s="68" t="str">
        <f t="shared" si="0"/>
        <v/>
      </c>
      <c r="H26" s="45"/>
      <c r="I26" s="45"/>
      <c r="J26" s="309"/>
      <c r="K26" s="56"/>
      <c r="L26" s="25"/>
      <c r="M26" s="31"/>
      <c r="N26" s="31"/>
      <c r="O26" s="31"/>
      <c r="P26" s="31"/>
      <c r="Q26" s="31"/>
      <c r="R26" s="31"/>
      <c r="S26" s="31"/>
      <c r="T26" s="31"/>
      <c r="U26" s="31"/>
      <c r="V26" s="31"/>
      <c r="W26" s="31"/>
      <c r="X26" s="31"/>
      <c r="Y26" s="31"/>
      <c r="Z26" s="31"/>
      <c r="AA26" s="31"/>
    </row>
    <row r="27" spans="1:27" ht="15" customHeight="1">
      <c r="A27" s="24"/>
      <c r="B27" s="49"/>
      <c r="C27" s="63"/>
      <c r="D27" s="64" t="str">
        <f>IFERROR(IF(ISBLANK($C27),"",(INDEX('Unit Schedule (Year 2026)'!$A:$H,MATCH($C27,'Unit Schedule (Year 2026)'!$A:$A,0),MATCH(D$20,'Unit Schedule (Year 2026)'!$1:$1,0)))),"-")</f>
        <v/>
      </c>
      <c r="E27" s="65" t="str">
        <f>IFERROR(IF(ISBLANK($C27),"",(INDEX('Unit Schedule (Year 2026)'!$A:$H,MATCH($C27,'Unit Schedule (Year 2026)'!$A:$A,0),MATCH(E$20,'Unit Schedule (Year 2026)'!$1:$1,0)))),"-")</f>
        <v/>
      </c>
      <c r="F27" s="65" t="str">
        <f>IFERROR(IF(ISBLANK($C27),"",(INDEX('Unit Schedule (Year 2026)'!$A:$H,MATCH($C27,'Unit Schedule (Year 2026)'!$A:$A,0),MATCH(F$20,'Unit Schedule (Year 2026)'!$1:$1,0)))),"-")</f>
        <v/>
      </c>
      <c r="G27" s="68" t="str">
        <f t="shared" si="0"/>
        <v/>
      </c>
      <c r="H27" s="45"/>
      <c r="I27" s="45"/>
      <c r="J27" s="309"/>
      <c r="K27" s="56"/>
      <c r="L27" s="25"/>
      <c r="M27" s="31"/>
      <c r="N27" s="31"/>
      <c r="O27" s="31"/>
      <c r="P27" s="31"/>
      <c r="Q27" s="31"/>
      <c r="R27" s="31"/>
      <c r="S27" s="31"/>
      <c r="T27" s="31"/>
      <c r="U27" s="31"/>
      <c r="V27" s="31"/>
      <c r="W27" s="31"/>
      <c r="X27" s="31"/>
      <c r="Y27" s="31"/>
      <c r="Z27" s="31"/>
      <c r="AA27" s="31"/>
    </row>
    <row r="28" spans="1:27" ht="15" customHeight="1">
      <c r="A28" s="24"/>
      <c r="B28" s="49"/>
      <c r="C28" s="67"/>
      <c r="D28" s="64" t="str">
        <f>IFERROR(IF(ISBLANK($C28),"",(INDEX('Unit Schedule (Year 2026)'!$A:$H,MATCH($C28,'Unit Schedule (Year 2026)'!$A:$A,0),MATCH(D$20,'Unit Schedule (Year 2026)'!$1:$1,0)))),"-")</f>
        <v/>
      </c>
      <c r="E28" s="65" t="str">
        <f>IFERROR(IF(ISBLANK($C28),"",(INDEX('Unit Schedule (Year 2026)'!$A:$H,MATCH($C28,'Unit Schedule (Year 2026)'!$A:$A,0),MATCH(E$20,'Unit Schedule (Year 2026)'!$1:$1,0)))),"-")</f>
        <v/>
      </c>
      <c r="F28" s="65" t="str">
        <f>IFERROR(IF(ISBLANK($C28),"",(INDEX('Unit Schedule (Year 2026)'!$A:$H,MATCH($C28,'Unit Schedule (Year 2026)'!$A:$A,0),MATCH(F$20,'Unit Schedule (Year 2026)'!$1:$1,0)))),"-")</f>
        <v/>
      </c>
      <c r="G28" s="68" t="str">
        <f t="shared" si="0"/>
        <v/>
      </c>
      <c r="H28" s="45"/>
      <c r="I28" s="45"/>
      <c r="J28" s="309"/>
      <c r="K28" s="56"/>
      <c r="L28" s="25"/>
      <c r="M28" s="31"/>
      <c r="N28" s="31"/>
      <c r="O28" s="31"/>
      <c r="P28" s="31"/>
      <c r="Q28" s="31"/>
      <c r="R28" s="31"/>
      <c r="S28" s="31"/>
      <c r="T28" s="31"/>
      <c r="U28" s="31"/>
      <c r="V28" s="31"/>
      <c r="W28" s="31"/>
      <c r="X28" s="31"/>
      <c r="Y28" s="31"/>
      <c r="Z28" s="31"/>
      <c r="AA28" s="31"/>
    </row>
    <row r="29" spans="1:27" ht="15" customHeight="1">
      <c r="A29" s="24"/>
      <c r="B29" s="49"/>
      <c r="C29" s="69"/>
      <c r="D29" s="64" t="str">
        <f>IFERROR(IF(ISBLANK($C29),"",(INDEX('Unit Schedule (Year 2026)'!$A:$H,MATCH($C29,'Unit Schedule (Year 2026)'!$A:$A,0),MATCH(D$20,'Unit Schedule (Year 2026)'!$1:$1,0)))),"-")</f>
        <v/>
      </c>
      <c r="E29" s="65" t="str">
        <f>IFERROR(IF(ISBLANK($C29),"",(INDEX('Unit Schedule (Year 2026)'!$A:$H,MATCH($C29,'Unit Schedule (Year 2026)'!$A:$A,0),MATCH(E$20,'Unit Schedule (Year 2026)'!$1:$1,0)))),"-")</f>
        <v/>
      </c>
      <c r="F29" s="65" t="str">
        <f>IFERROR(IF(ISBLANK($C29),"",(INDEX('Unit Schedule (Year 2026)'!$A:$H,MATCH($C29,'Unit Schedule (Year 2026)'!$A:$A,0),MATCH(F$20,'Unit Schedule (Year 2026)'!$1:$1,0)))),"-")</f>
        <v/>
      </c>
      <c r="G29" s="68" t="str">
        <f t="shared" si="0"/>
        <v/>
      </c>
      <c r="H29" s="45"/>
      <c r="I29" s="45"/>
      <c r="J29" s="309"/>
      <c r="K29" s="56"/>
      <c r="L29" s="25"/>
      <c r="M29" s="31"/>
      <c r="N29" s="31"/>
      <c r="O29" s="31"/>
      <c r="P29" s="31"/>
      <c r="Q29" s="31"/>
      <c r="R29" s="31"/>
      <c r="S29" s="31"/>
      <c r="T29" s="31"/>
      <c r="U29" s="31"/>
      <c r="V29" s="31"/>
      <c r="W29" s="31"/>
      <c r="X29" s="31"/>
      <c r="Y29" s="31"/>
      <c r="Z29" s="31"/>
      <c r="AA29" s="31"/>
    </row>
    <row r="30" spans="1:27" ht="15" customHeight="1">
      <c r="A30" s="24"/>
      <c r="B30" s="49"/>
      <c r="C30" s="67"/>
      <c r="D30" s="64" t="str">
        <f>IFERROR(IF(ISBLANK($C30),"",(INDEX('Unit Schedule (Year 2026)'!$A:$H,MATCH($C30,'Unit Schedule (Year 2026)'!$A:$A,0),MATCH(D$20,'Unit Schedule (Year 2026)'!$1:$1,0)))),"-")</f>
        <v/>
      </c>
      <c r="E30" s="65" t="str">
        <f>IFERROR(IF(ISBLANK($C30),"",(INDEX('Unit Schedule (Year 2026)'!$A:$H,MATCH($C30,'Unit Schedule (Year 2026)'!$A:$A,0),MATCH(E$20,'Unit Schedule (Year 2026)'!$1:$1,0)))),"-")</f>
        <v/>
      </c>
      <c r="F30" s="65" t="str">
        <f>IFERROR(IF(ISBLANK($C30),"",(INDEX('Unit Schedule (Year 2026)'!$A:$H,MATCH($C30,'Unit Schedule (Year 2026)'!$A:$A,0),MATCH(F$20,'Unit Schedule (Year 2026)'!$1:$1,0)))),"-")</f>
        <v/>
      </c>
      <c r="G30" s="68" t="str">
        <f t="shared" si="0"/>
        <v/>
      </c>
      <c r="H30" s="45"/>
      <c r="I30" s="45"/>
      <c r="J30" s="309"/>
      <c r="K30" s="56"/>
      <c r="L30" s="25"/>
      <c r="M30" s="31"/>
      <c r="N30" s="31"/>
      <c r="O30" s="31"/>
      <c r="P30" s="31"/>
      <c r="Q30" s="31"/>
      <c r="R30" s="31"/>
      <c r="S30" s="31"/>
      <c r="T30" s="31"/>
      <c r="U30" s="31"/>
      <c r="V30" s="31"/>
      <c r="W30" s="31"/>
      <c r="X30" s="31"/>
      <c r="Y30" s="31"/>
      <c r="Z30" s="31"/>
      <c r="AA30" s="31"/>
    </row>
    <row r="31" spans="1:27" ht="15" customHeight="1">
      <c r="A31" s="24"/>
      <c r="B31" s="49"/>
      <c r="C31" s="69"/>
      <c r="D31" s="64" t="str">
        <f>IFERROR(IF(ISBLANK($C31),"",(INDEX('Unit Schedule (Year 2026)'!$A:$H,MATCH($C31,'Unit Schedule (Year 2026)'!$A:$A,0),MATCH(D$20,'Unit Schedule (Year 2026)'!$1:$1,0)))),"-")</f>
        <v/>
      </c>
      <c r="E31" s="65" t="str">
        <f>IFERROR(IF(ISBLANK($C31),"",(INDEX('Unit Schedule (Year 2026)'!$A:$H,MATCH($C31,'Unit Schedule (Year 2026)'!$A:$A,0),MATCH(E$20,'Unit Schedule (Year 2026)'!$1:$1,0)))),"-")</f>
        <v/>
      </c>
      <c r="F31" s="65" t="str">
        <f>IFERROR(IF(ISBLANK($C31),"",(INDEX('Unit Schedule (Year 2026)'!$A:$H,MATCH($C31,'Unit Schedule (Year 2026)'!$A:$A,0),MATCH(F$20,'Unit Schedule (Year 2026)'!$1:$1,0)))),"-")</f>
        <v/>
      </c>
      <c r="G31" s="68" t="str">
        <f t="shared" si="0"/>
        <v/>
      </c>
      <c r="H31" s="45"/>
      <c r="I31" s="45"/>
      <c r="J31" s="309"/>
      <c r="K31" s="56"/>
      <c r="L31" s="25"/>
      <c r="M31" s="31"/>
      <c r="N31" s="31"/>
      <c r="O31" s="31"/>
      <c r="P31" s="31"/>
      <c r="Q31" s="31"/>
      <c r="R31" s="31"/>
      <c r="S31" s="31"/>
      <c r="T31" s="31"/>
      <c r="U31" s="31"/>
      <c r="V31" s="31"/>
      <c r="W31" s="31"/>
      <c r="X31" s="31"/>
      <c r="Y31" s="31"/>
      <c r="Z31" s="31"/>
      <c r="AA31" s="31"/>
    </row>
    <row r="32" spans="1:27" ht="15" customHeight="1">
      <c r="A32" s="24"/>
      <c r="B32" s="49"/>
      <c r="C32" s="67"/>
      <c r="D32" s="64" t="str">
        <f>IFERROR(IF(ISBLANK($C32),"",(INDEX('Unit Schedule (Year 2026)'!$A:$H,MATCH($C32,'Unit Schedule (Year 2026)'!$A:$A,0),MATCH(D$20,'Unit Schedule (Year 2026)'!$1:$1,0)))),"-")</f>
        <v/>
      </c>
      <c r="E32" s="65" t="str">
        <f>IFERROR(IF(ISBLANK($C32),"",(INDEX('Unit Schedule (Year 2026)'!$A:$H,MATCH($C32,'Unit Schedule (Year 2026)'!$A:$A,0),MATCH(E$20,'Unit Schedule (Year 2026)'!$1:$1,0)))),"-")</f>
        <v/>
      </c>
      <c r="F32" s="65" t="str">
        <f>IFERROR(IF(ISBLANK($C32),"",(INDEX('Unit Schedule (Year 2026)'!$A:$H,MATCH($C32,'Unit Schedule (Year 2026)'!$A:$A,0),MATCH(F$20,'Unit Schedule (Year 2026)'!$1:$1,0)))),"-")</f>
        <v/>
      </c>
      <c r="G32" s="68" t="str">
        <f t="shared" si="0"/>
        <v/>
      </c>
      <c r="H32" s="45"/>
      <c r="I32" s="45"/>
      <c r="J32" s="309"/>
      <c r="K32" s="56"/>
      <c r="L32" s="25"/>
      <c r="M32" s="31"/>
      <c r="N32" s="31"/>
      <c r="O32" s="31"/>
      <c r="P32" s="31"/>
      <c r="Q32" s="31"/>
      <c r="R32" s="31"/>
      <c r="S32" s="31"/>
      <c r="T32" s="31"/>
      <c r="U32" s="31"/>
      <c r="V32" s="31"/>
      <c r="W32" s="31"/>
      <c r="X32" s="31"/>
      <c r="Y32" s="31"/>
      <c r="Z32" s="31"/>
      <c r="AA32" s="31"/>
    </row>
    <row r="33" spans="1:27" ht="15" customHeight="1">
      <c r="A33" s="24"/>
      <c r="B33" s="49"/>
      <c r="C33" s="69"/>
      <c r="D33" s="64" t="str">
        <f>IFERROR(IF(ISBLANK($C33),"",(INDEX('Unit Schedule (Year 2026)'!$A:$H,MATCH($C33,'Unit Schedule (Year 2026)'!$A:$A,0),MATCH(D$20,'Unit Schedule (Year 2026)'!$1:$1,0)))),"-")</f>
        <v/>
      </c>
      <c r="E33" s="65" t="str">
        <f>IFERROR(IF(ISBLANK($C33),"",(INDEX('Unit Schedule (Year 2026)'!$A:$H,MATCH($C33,'Unit Schedule (Year 2026)'!$A:$A,0),MATCH(E$20,'Unit Schedule (Year 2026)'!$1:$1,0)))),"-")</f>
        <v/>
      </c>
      <c r="F33" s="65" t="str">
        <f>IFERROR(IF(ISBLANK($C33),"",(INDEX('Unit Schedule (Year 2026)'!$A:$H,MATCH($C33,'Unit Schedule (Year 2026)'!$A:$A,0),MATCH(F$20,'Unit Schedule (Year 2026)'!$1:$1,0)))),"-")</f>
        <v/>
      </c>
      <c r="G33" s="68" t="str">
        <f t="shared" si="0"/>
        <v/>
      </c>
      <c r="H33" s="45"/>
      <c r="I33" s="45"/>
      <c r="J33" s="309"/>
      <c r="K33" s="56"/>
      <c r="L33" s="25"/>
      <c r="M33" s="31"/>
      <c r="N33" s="31"/>
      <c r="O33" s="31"/>
      <c r="P33" s="31"/>
      <c r="Q33" s="31"/>
      <c r="R33" s="31"/>
      <c r="S33" s="31"/>
      <c r="T33" s="31"/>
      <c r="U33" s="31"/>
      <c r="V33" s="31"/>
      <c r="W33" s="31"/>
      <c r="X33" s="31"/>
      <c r="Y33" s="31"/>
      <c r="Z33" s="31"/>
      <c r="AA33" s="31"/>
    </row>
    <row r="34" spans="1:27" ht="15" customHeight="1">
      <c r="A34" s="24"/>
      <c r="B34" s="49"/>
      <c r="C34" s="67"/>
      <c r="D34" s="64" t="str">
        <f>IFERROR(IF(ISBLANK($C34),"",(INDEX('Unit Schedule (Year 2026)'!$A:$H,MATCH($C34,'Unit Schedule (Year 2026)'!$A:$A,0),MATCH(D$20,'Unit Schedule (Year 2026)'!$1:$1,0)))),"-")</f>
        <v/>
      </c>
      <c r="E34" s="65" t="str">
        <f>IFERROR(IF(ISBLANK($C34),"",(INDEX('Unit Schedule (Year 2026)'!$A:$H,MATCH($C34,'Unit Schedule (Year 2026)'!$A:$A,0),MATCH(E$20,'Unit Schedule (Year 2026)'!$1:$1,0)))),"-")</f>
        <v/>
      </c>
      <c r="F34" s="65" t="str">
        <f>IFERROR(IF(ISBLANK($C34),"",(INDEX('Unit Schedule (Year 2026)'!$A:$H,MATCH($C34,'Unit Schedule (Year 2026)'!$A:$A,0),MATCH(F$20,'Unit Schedule (Year 2026)'!$1:$1,0)))),"-")</f>
        <v/>
      </c>
      <c r="G34" s="68" t="str">
        <f t="shared" si="0"/>
        <v/>
      </c>
      <c r="H34" s="45"/>
      <c r="I34" s="45"/>
      <c r="J34" s="309"/>
      <c r="K34" s="56"/>
      <c r="L34" s="25"/>
      <c r="M34" s="31"/>
      <c r="N34" s="31"/>
      <c r="O34" s="31"/>
      <c r="P34" s="31"/>
      <c r="Q34" s="31"/>
      <c r="R34" s="31"/>
      <c r="S34" s="31"/>
      <c r="T34" s="31"/>
      <c r="U34" s="31"/>
      <c r="V34" s="31"/>
      <c r="W34" s="31"/>
      <c r="X34" s="31"/>
      <c r="Y34" s="31"/>
      <c r="Z34" s="31"/>
      <c r="AA34" s="31"/>
    </row>
    <row r="35" spans="1:27" ht="15" customHeight="1">
      <c r="A35" s="24"/>
      <c r="B35" s="49"/>
      <c r="C35" s="70"/>
      <c r="D35" s="64" t="str">
        <f>IFERROR(IF(ISBLANK($C35),"",(INDEX('Unit Schedule (Year 2026)'!$A:$H,MATCH($C35,'Unit Schedule (Year 2026)'!$A:$A,0),MATCH(D$20,'Unit Schedule (Year 2026)'!$1:$1,0)))),"-")</f>
        <v/>
      </c>
      <c r="E35" s="65" t="str">
        <f>IFERROR(IF(ISBLANK($C35),"",(INDEX('Unit Schedule (Year 2026)'!$A:$H,MATCH($C35,'Unit Schedule (Year 2026)'!$A:$A,0),MATCH(E$20,'Unit Schedule (Year 2026)'!$1:$1,0)))),"-")</f>
        <v/>
      </c>
      <c r="F35" s="65" t="str">
        <f>IFERROR(IF(ISBLANK($C35),"",(INDEX('Unit Schedule (Year 2026)'!$A:$H,MATCH($C35,'Unit Schedule (Year 2026)'!$A:$A,0),MATCH(F$20,'Unit Schedule (Year 2026)'!$1:$1,0)))),"-")</f>
        <v/>
      </c>
      <c r="G35" s="68" t="str">
        <f t="shared" si="0"/>
        <v/>
      </c>
      <c r="H35" s="45"/>
      <c r="I35" s="45"/>
      <c r="J35" s="309"/>
      <c r="K35" s="56"/>
      <c r="L35" s="25"/>
      <c r="M35" s="31"/>
      <c r="N35" s="31"/>
      <c r="O35" s="31"/>
      <c r="P35" s="31"/>
      <c r="Q35" s="31"/>
      <c r="R35" s="31"/>
      <c r="S35" s="31"/>
      <c r="T35" s="31"/>
      <c r="U35" s="31"/>
      <c r="V35" s="31"/>
      <c r="W35" s="31"/>
      <c r="X35" s="31"/>
      <c r="Y35" s="31"/>
      <c r="Z35" s="31"/>
      <c r="AA35" s="31"/>
    </row>
    <row r="36" spans="1:27" ht="15" customHeight="1">
      <c r="A36" s="24"/>
      <c r="B36" s="49"/>
      <c r="C36" s="71"/>
      <c r="D36" s="72" t="str">
        <f>IFERROR(IF(ISBLANK($C36),"",(INDEX('Unit Schedule (Year 2026)'!$A:$H,MATCH($C36,'Unit Schedule (Year 2026)'!$A:$A,0),MATCH(D$20,'Unit Schedule (Year 2026)'!$1:$1,0)))),"-")</f>
        <v/>
      </c>
      <c r="E36" s="73" t="str">
        <f>IFERROR(IF(ISBLANK($C36),"",(INDEX('Unit Schedule (Year 2026)'!$A:$H,MATCH($C36,'Unit Schedule (Year 2026)'!$A:$A,0),MATCH(E$20,'Unit Schedule (Year 2026)'!$1:$1,0)))),"-")</f>
        <v/>
      </c>
      <c r="F36" s="73" t="str">
        <f>IFERROR(IF(ISBLANK($C36),"",(INDEX('Unit Schedule (Year 2026)'!$A:$H,MATCH($C36,'Unit Schedule (Year 2026)'!$A:$A,0),MATCH(F$20,'Unit Schedule (Year 2026)'!$1:$1,0)))),"-")</f>
        <v/>
      </c>
      <c r="G36" s="74" t="str">
        <f t="shared" si="0"/>
        <v/>
      </c>
      <c r="H36" s="45"/>
      <c r="I36" s="45"/>
      <c r="J36" s="310"/>
      <c r="K36" s="56"/>
      <c r="L36" s="25"/>
      <c r="M36" s="31"/>
      <c r="N36" s="31"/>
      <c r="O36" s="31"/>
      <c r="P36" s="31"/>
      <c r="Q36" s="31"/>
      <c r="R36" s="31"/>
      <c r="S36" s="31"/>
      <c r="T36" s="31"/>
      <c r="U36" s="31"/>
      <c r="V36" s="31"/>
      <c r="W36" s="31"/>
      <c r="X36" s="31"/>
      <c r="Y36" s="31"/>
      <c r="Z36" s="31"/>
      <c r="AA36" s="31"/>
    </row>
    <row r="37" spans="1:27" ht="15" customHeight="1">
      <c r="A37" s="24"/>
      <c r="B37" s="53"/>
      <c r="C37" s="24"/>
      <c r="D37" s="24"/>
      <c r="E37" s="24"/>
      <c r="F37" s="24"/>
      <c r="G37" s="24"/>
      <c r="H37" s="24"/>
      <c r="I37" s="24"/>
      <c r="J37" s="45"/>
      <c r="K37" s="56"/>
      <c r="L37" s="25"/>
      <c r="M37" s="31"/>
      <c r="N37" s="31"/>
      <c r="O37" s="31"/>
      <c r="P37" s="31"/>
      <c r="Q37" s="31"/>
      <c r="R37" s="31"/>
      <c r="S37" s="31"/>
      <c r="T37" s="31"/>
      <c r="U37" s="31"/>
      <c r="V37" s="31"/>
      <c r="W37" s="31"/>
      <c r="X37" s="31"/>
      <c r="Y37" s="31"/>
      <c r="Z37" s="31"/>
      <c r="AA37" s="31"/>
    </row>
    <row r="38" spans="1:27" ht="15" customHeight="1">
      <c r="A38" s="24"/>
      <c r="B38" s="53"/>
      <c r="C38" s="75" t="s">
        <v>54</v>
      </c>
      <c r="D38" s="76"/>
      <c r="E38" s="76"/>
      <c r="F38" s="76"/>
      <c r="G38" s="76"/>
      <c r="H38" s="76"/>
      <c r="I38" s="76"/>
      <c r="J38" s="76"/>
      <c r="K38" s="56"/>
      <c r="L38" s="25"/>
      <c r="M38" s="31"/>
      <c r="N38" s="31"/>
      <c r="O38" s="31"/>
      <c r="P38" s="31"/>
      <c r="Q38" s="31"/>
      <c r="R38" s="31"/>
      <c r="S38" s="31"/>
      <c r="T38" s="31"/>
      <c r="U38" s="31"/>
      <c r="V38" s="31"/>
      <c r="W38" s="31"/>
      <c r="X38" s="31"/>
      <c r="Y38" s="31"/>
      <c r="Z38" s="31"/>
      <c r="AA38" s="31"/>
    </row>
    <row r="39" spans="1:27" ht="15" customHeight="1">
      <c r="A39" s="24"/>
      <c r="B39" s="49"/>
      <c r="C39" s="282"/>
      <c r="D39" s="283"/>
      <c r="E39" s="283"/>
      <c r="F39" s="283"/>
      <c r="G39" s="283"/>
      <c r="H39" s="283"/>
      <c r="I39" s="283"/>
      <c r="J39" s="284"/>
      <c r="K39" s="51"/>
      <c r="L39" s="25"/>
      <c r="M39" s="31"/>
      <c r="N39" s="31"/>
      <c r="O39" s="31"/>
      <c r="P39" s="31"/>
      <c r="Q39" s="31"/>
      <c r="R39" s="31"/>
      <c r="S39" s="31"/>
      <c r="T39" s="31"/>
      <c r="U39" s="31"/>
      <c r="V39" s="31"/>
      <c r="W39" s="31"/>
      <c r="X39" s="31"/>
      <c r="Y39" s="31"/>
      <c r="Z39" s="31"/>
      <c r="AA39" s="31"/>
    </row>
    <row r="40" spans="1:27" ht="15" customHeight="1">
      <c r="A40" s="24"/>
      <c r="B40" s="49"/>
      <c r="C40" s="285"/>
      <c r="D40" s="286"/>
      <c r="E40" s="286"/>
      <c r="F40" s="286"/>
      <c r="G40" s="286"/>
      <c r="H40" s="286"/>
      <c r="I40" s="286"/>
      <c r="J40" s="287"/>
      <c r="K40" s="51"/>
      <c r="L40" s="25"/>
      <c r="M40" s="31"/>
      <c r="N40" s="31"/>
      <c r="O40" s="31"/>
      <c r="P40" s="31"/>
      <c r="Q40" s="31"/>
      <c r="R40" s="31"/>
      <c r="S40" s="31"/>
      <c r="T40" s="31"/>
      <c r="U40" s="31"/>
      <c r="V40" s="31"/>
      <c r="W40" s="31"/>
      <c r="X40" s="31"/>
      <c r="Y40" s="31"/>
      <c r="Z40" s="31"/>
      <c r="AA40" s="31"/>
    </row>
    <row r="41" spans="1:27" ht="15" customHeight="1">
      <c r="A41" s="24"/>
      <c r="B41" s="49"/>
      <c r="C41" s="285"/>
      <c r="D41" s="286"/>
      <c r="E41" s="286"/>
      <c r="F41" s="286"/>
      <c r="G41" s="286"/>
      <c r="H41" s="286"/>
      <c r="I41" s="286"/>
      <c r="J41" s="287"/>
      <c r="K41" s="51"/>
      <c r="L41" s="25"/>
      <c r="M41" s="31"/>
      <c r="N41" s="31"/>
      <c r="O41" s="31"/>
      <c r="P41" s="31"/>
      <c r="Q41" s="31"/>
      <c r="R41" s="31"/>
      <c r="S41" s="31"/>
      <c r="T41" s="31"/>
      <c r="U41" s="31"/>
      <c r="V41" s="31"/>
      <c r="W41" s="31"/>
      <c r="X41" s="31"/>
      <c r="Y41" s="31"/>
      <c r="Z41" s="31"/>
      <c r="AA41" s="31"/>
    </row>
    <row r="42" spans="1:27" ht="15" customHeight="1">
      <c r="A42" s="24"/>
      <c r="B42" s="49"/>
      <c r="C42" s="285"/>
      <c r="D42" s="286"/>
      <c r="E42" s="286"/>
      <c r="F42" s="286"/>
      <c r="G42" s="286"/>
      <c r="H42" s="286"/>
      <c r="I42" s="286"/>
      <c r="J42" s="287"/>
      <c r="K42" s="51"/>
      <c r="L42" s="25"/>
      <c r="M42" s="31"/>
      <c r="N42" s="31"/>
      <c r="O42" s="31"/>
      <c r="P42" s="31"/>
      <c r="Q42" s="31"/>
      <c r="R42" s="31"/>
      <c r="S42" s="31"/>
      <c r="T42" s="31"/>
      <c r="U42" s="31"/>
      <c r="V42" s="31"/>
      <c r="W42" s="31"/>
      <c r="X42" s="31"/>
      <c r="Y42" s="31"/>
      <c r="Z42" s="31"/>
      <c r="AA42" s="31"/>
    </row>
    <row r="43" spans="1:27" ht="15" customHeight="1">
      <c r="A43" s="24"/>
      <c r="B43" s="49"/>
      <c r="C43" s="285"/>
      <c r="D43" s="286"/>
      <c r="E43" s="286"/>
      <c r="F43" s="286"/>
      <c r="G43" s="286"/>
      <c r="H43" s="286"/>
      <c r="I43" s="286"/>
      <c r="J43" s="287"/>
      <c r="K43" s="51"/>
      <c r="L43" s="25"/>
      <c r="M43" s="31"/>
      <c r="N43" s="31"/>
      <c r="O43" s="31"/>
      <c r="P43" s="31"/>
      <c r="Q43" s="31"/>
      <c r="R43" s="31"/>
      <c r="S43" s="31"/>
      <c r="T43" s="31"/>
      <c r="U43" s="31"/>
      <c r="V43" s="31"/>
      <c r="W43" s="31"/>
      <c r="X43" s="31"/>
      <c r="Y43" s="31"/>
      <c r="Z43" s="31"/>
      <c r="AA43" s="31"/>
    </row>
    <row r="44" spans="1:27" ht="15" customHeight="1">
      <c r="A44" s="24"/>
      <c r="B44" s="49"/>
      <c r="C44" s="285"/>
      <c r="D44" s="286"/>
      <c r="E44" s="286"/>
      <c r="F44" s="286"/>
      <c r="G44" s="286"/>
      <c r="H44" s="286"/>
      <c r="I44" s="286"/>
      <c r="J44" s="287"/>
      <c r="K44" s="51"/>
      <c r="L44" s="25"/>
      <c r="M44" s="31"/>
      <c r="N44" s="31"/>
      <c r="O44" s="31"/>
      <c r="P44" s="31"/>
      <c r="Q44" s="31"/>
      <c r="R44" s="31"/>
      <c r="S44" s="31"/>
      <c r="T44" s="31"/>
      <c r="U44" s="31"/>
      <c r="V44" s="31"/>
      <c r="W44" s="31"/>
      <c r="X44" s="31"/>
      <c r="Y44" s="31"/>
      <c r="Z44" s="31"/>
      <c r="AA44" s="31"/>
    </row>
    <row r="45" spans="1:27" ht="15" customHeight="1">
      <c r="A45" s="24"/>
      <c r="B45" s="49"/>
      <c r="C45" s="285"/>
      <c r="D45" s="286"/>
      <c r="E45" s="286"/>
      <c r="F45" s="286"/>
      <c r="G45" s="286"/>
      <c r="H45" s="286"/>
      <c r="I45" s="286"/>
      <c r="J45" s="287"/>
      <c r="K45" s="51"/>
      <c r="L45" s="25"/>
      <c r="M45" s="31"/>
      <c r="N45" s="31"/>
      <c r="O45" s="31"/>
      <c r="P45" s="31"/>
      <c r="Q45" s="31"/>
      <c r="R45" s="31"/>
      <c r="S45" s="31"/>
      <c r="T45" s="31"/>
      <c r="U45" s="31"/>
      <c r="V45" s="31"/>
      <c r="W45" s="31"/>
      <c r="X45" s="31"/>
      <c r="Y45" s="31"/>
      <c r="Z45" s="31"/>
      <c r="AA45" s="31"/>
    </row>
    <row r="46" spans="1:27" ht="15" customHeight="1">
      <c r="A46" s="24"/>
      <c r="B46" s="49"/>
      <c r="C46" s="288"/>
      <c r="D46" s="289"/>
      <c r="E46" s="289"/>
      <c r="F46" s="289"/>
      <c r="G46" s="289"/>
      <c r="H46" s="289"/>
      <c r="I46" s="289"/>
      <c r="J46" s="290"/>
      <c r="K46" s="51"/>
      <c r="L46" s="25"/>
      <c r="M46" s="31"/>
      <c r="N46" s="31"/>
      <c r="O46" s="31"/>
      <c r="P46" s="31"/>
      <c r="Q46" s="31"/>
      <c r="R46" s="31"/>
      <c r="S46" s="31"/>
      <c r="T46" s="31"/>
      <c r="U46" s="31"/>
      <c r="V46" s="31"/>
      <c r="W46" s="31"/>
      <c r="X46" s="31"/>
      <c r="Y46" s="31"/>
      <c r="Z46" s="31"/>
      <c r="AA46" s="31"/>
    </row>
    <row r="47" spans="1:27" ht="15.75" customHeight="1">
      <c r="A47" s="24"/>
      <c r="B47" s="77"/>
      <c r="C47" s="78"/>
      <c r="D47" s="78"/>
      <c r="E47" s="78"/>
      <c r="F47" s="78"/>
      <c r="G47" s="78"/>
      <c r="H47" s="78"/>
      <c r="I47" s="78"/>
      <c r="J47" s="78"/>
      <c r="K47" s="79"/>
      <c r="L47" s="25"/>
      <c r="M47" s="31"/>
      <c r="N47" s="31"/>
      <c r="O47" s="31"/>
      <c r="P47" s="31"/>
      <c r="Q47" s="31"/>
      <c r="R47" s="31"/>
      <c r="S47" s="31"/>
      <c r="T47" s="31"/>
      <c r="U47" s="31"/>
      <c r="V47" s="31"/>
      <c r="W47" s="31"/>
      <c r="X47" s="31"/>
      <c r="Y47" s="31"/>
      <c r="Z47" s="31"/>
      <c r="AA47" s="31"/>
    </row>
    <row r="48" spans="1:27" ht="5.25" customHeight="1">
      <c r="A48" s="24"/>
      <c r="B48" s="24"/>
      <c r="C48" s="24"/>
      <c r="D48" s="24"/>
      <c r="E48" s="24"/>
      <c r="F48" s="24"/>
      <c r="G48" s="24"/>
      <c r="H48" s="24"/>
      <c r="I48" s="24"/>
      <c r="J48" s="24"/>
      <c r="K48" s="80"/>
      <c r="L48" s="25"/>
      <c r="M48" s="31"/>
      <c r="N48" s="31"/>
      <c r="O48" s="31"/>
      <c r="P48" s="31"/>
      <c r="Q48" s="31"/>
      <c r="R48" s="31"/>
      <c r="S48" s="31"/>
      <c r="T48" s="31"/>
      <c r="U48" s="31"/>
      <c r="V48" s="31"/>
      <c r="W48" s="31"/>
      <c r="X48" s="31"/>
      <c r="Y48" s="31"/>
      <c r="Z48" s="31"/>
      <c r="AA48" s="31"/>
    </row>
  </sheetData>
  <sheetProtection algorithmName="SHA-512" hashValue="qUjktRtwxB/yoRkcqcqfAuOUP5v14AWE5KrhdyVo6+VrjmpsmgvkVoLpzjzJkH7jT8joIf9bEwi44xXHS7uVkw==" saltValue="d6J9ZYw7eu8VuKilQqOtsA==" spinCount="100000" sheet="1" selectLockedCells="1"/>
  <mergeCells count="13">
    <mergeCell ref="C39:J46"/>
    <mergeCell ref="C10:J12"/>
    <mergeCell ref="C8:J8"/>
    <mergeCell ref="D14:E14"/>
    <mergeCell ref="D15:E15"/>
    <mergeCell ref="D16:E16"/>
    <mergeCell ref="C19:C20"/>
    <mergeCell ref="J19:J36"/>
    <mergeCell ref="C3:J3"/>
    <mergeCell ref="C4:J4"/>
    <mergeCell ref="C5:J5"/>
    <mergeCell ref="C6:J6"/>
    <mergeCell ref="C7:J7"/>
  </mergeCells>
  <conditionalFormatting sqref="C21:C36">
    <cfRule type="duplicateValues" dxfId="37" priority="1"/>
  </conditionalFormatting>
  <conditionalFormatting sqref="D21:D36">
    <cfRule type="notContainsBlanks" dxfId="36" priority="33">
      <formula>LEN(TRIM(D21))&gt;0</formula>
    </cfRule>
  </conditionalFormatting>
  <conditionalFormatting sqref="E21:E36">
    <cfRule type="notContainsBlanks" dxfId="35" priority="36">
      <formula>LEN(TRIM(E21))&gt;0</formula>
    </cfRule>
  </conditionalFormatting>
  <conditionalFormatting sqref="F21:F36">
    <cfRule type="notContainsBlanks" dxfId="34" priority="34">
      <formula>LEN(TRIM(F21))&gt;0</formula>
    </cfRule>
  </conditionalFormatting>
  <conditionalFormatting sqref="G21:G36">
    <cfRule type="notContainsBlanks" dxfId="33" priority="35">
      <formula>LEN(TRIM(G21))&gt;0</formula>
    </cfRule>
  </conditionalFormatting>
  <pageMargins left="0.23611111111111099" right="0.23611111111111099" top="0.31458333333333299" bottom="0.31458333333333299" header="0" footer="0"/>
  <pageSetup paperSize="9" scale="93"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4" id="{CFFBFA4D-0D99-4B19-895F-1B9948C009EC}">
            <xm:f>COUNTIF('Course Map'!$D$20:$D$49,C21)&gt;0</xm:f>
            <x14:dxf>
              <font>
                <color theme="0"/>
              </font>
              <fill>
                <patternFill>
                  <bgColor rgb="FFFF0000"/>
                </patternFill>
              </fill>
            </x14:dxf>
          </x14:cfRule>
          <xm:sqref>C21:C36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Lists!$A$12:$A$16</xm:f>
          </x14:formula1>
          <xm:sqref>C15:C16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4"/>
  <sheetViews>
    <sheetView workbookViewId="0">
      <selection activeCell="A2" sqref="A2"/>
    </sheetView>
  </sheetViews>
  <sheetFormatPr defaultColWidth="9.6328125" defaultRowHeight="12.5"/>
  <cols>
    <col min="1" max="1" width="32.26953125" customWidth="1"/>
    <col min="2" max="2" width="29" customWidth="1"/>
  </cols>
  <sheetData>
    <row r="1" spans="1:1" ht="13">
      <c r="A1" s="19" t="s">
        <v>22</v>
      </c>
    </row>
    <row r="2" spans="1:1">
      <c r="A2" s="314" t="s">
        <v>108</v>
      </c>
    </row>
    <row r="3" spans="1:1">
      <c r="A3" s="21">
        <v>2024</v>
      </c>
    </row>
    <row r="4" spans="1:1">
      <c r="A4" s="21">
        <v>2025</v>
      </c>
    </row>
    <row r="5" spans="1:1">
      <c r="A5" s="21">
        <v>2026</v>
      </c>
    </row>
    <row r="6" spans="1:1">
      <c r="A6" s="21">
        <v>2027</v>
      </c>
    </row>
    <row r="7" spans="1:1">
      <c r="A7" s="21">
        <v>2028</v>
      </c>
    </row>
    <row r="11" spans="1:1" ht="13">
      <c r="A11" s="22" t="s">
        <v>66</v>
      </c>
    </row>
    <row r="12" spans="1:1">
      <c r="A12" s="23">
        <v>1</v>
      </c>
    </row>
    <row r="13" spans="1:1">
      <c r="A13" s="23">
        <v>2</v>
      </c>
    </row>
    <row r="14" spans="1:1">
      <c r="A14" s="23">
        <v>3</v>
      </c>
    </row>
    <row r="15" spans="1:1">
      <c r="A15" s="23">
        <v>4</v>
      </c>
    </row>
    <row r="16" spans="1:1">
      <c r="A16" s="23">
        <v>5</v>
      </c>
    </row>
    <row r="17" spans="1:2">
      <c r="A17" s="23">
        <v>6</v>
      </c>
    </row>
    <row r="18" spans="1:2">
      <c r="A18" s="23">
        <v>7</v>
      </c>
    </row>
    <row r="22" spans="1:2" ht="13">
      <c r="A22" s="19" t="s">
        <v>67</v>
      </c>
      <c r="B22" s="19" t="s">
        <v>24</v>
      </c>
    </row>
    <row r="23" spans="1:2">
      <c r="A23" s="314" t="s">
        <v>105</v>
      </c>
      <c r="B23" s="314" t="s">
        <v>107</v>
      </c>
    </row>
    <row r="24" spans="1:2">
      <c r="A24" s="20" t="s">
        <v>68</v>
      </c>
      <c r="B24" s="20" t="s">
        <v>69</v>
      </c>
    </row>
    <row r="25" spans="1:2">
      <c r="A25" s="20" t="s">
        <v>70</v>
      </c>
      <c r="B25" s="20" t="s">
        <v>25</v>
      </c>
    </row>
    <row r="29" spans="1:2" ht="13">
      <c r="A29" s="19" t="s">
        <v>71</v>
      </c>
    </row>
    <row r="30" spans="1:2">
      <c r="A30" s="20" t="s">
        <v>53</v>
      </c>
    </row>
    <row r="31" spans="1:2">
      <c r="A31" s="21">
        <v>2024</v>
      </c>
    </row>
    <row r="32" spans="1:2">
      <c r="A32" s="21">
        <v>2025</v>
      </c>
    </row>
    <row r="33" spans="1:1">
      <c r="A33" s="21">
        <v>2026</v>
      </c>
    </row>
    <row r="34" spans="1:1">
      <c r="A34" s="21">
        <v>2027</v>
      </c>
    </row>
    <row r="35" spans="1:1">
      <c r="A35" s="21">
        <v>2028</v>
      </c>
    </row>
    <row r="36" spans="1:1">
      <c r="A36" s="21">
        <v>2029</v>
      </c>
    </row>
    <row r="37" spans="1:1">
      <c r="A37" s="21">
        <v>2030</v>
      </c>
    </row>
    <row r="41" spans="1:1" ht="13">
      <c r="A41" s="19" t="s">
        <v>72</v>
      </c>
    </row>
    <row r="42" spans="1:1">
      <c r="A42" s="314" t="s">
        <v>106</v>
      </c>
    </row>
    <row r="43" spans="1:1">
      <c r="A43" s="20" t="s">
        <v>73</v>
      </c>
    </row>
    <row r="44" spans="1:1">
      <c r="A44" s="20" t="s">
        <v>74</v>
      </c>
    </row>
  </sheetData>
  <pageMargins left="0.69930555555555596" right="0.69930555555555596" top="0.75" bottom="0.75" header="0.3" footer="0.3"/>
  <pageSetup paperSize="9" orientation="portrait"/>
  <extLst>
    <ext xmlns:x14="http://schemas.microsoft.com/office/spreadsheetml/2009/9/main" uri="{78C0D931-6437-407d-A8EE-F0AAD7539E65}">
      <x14:conditionalFormattings>
        <x14:conditionalFormatting xmlns:xm="http://schemas.microsoft.com/office/excel/2006/main">
          <x14:cfRule type="expression" priority="980" id="{00000000-000E-0000-0300-0000D4030000}">
            <xm:f>'Course Map'!#REF!=#REF!</xm:f>
            <x14:dxf/>
          </x14:cfRule>
          <xm:sqref>B8:E9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19"/>
  <sheetViews>
    <sheetView workbookViewId="0">
      <pane xSplit="1" ySplit="1" topLeftCell="B2" activePane="bottomRight" state="frozen"/>
      <selection pane="topRight"/>
      <selection pane="bottomLeft"/>
      <selection pane="bottomRight" activeCell="B13" sqref="B13"/>
    </sheetView>
  </sheetViews>
  <sheetFormatPr defaultColWidth="14.453125" defaultRowHeight="15" customHeight="1"/>
  <cols>
    <col min="1" max="1" width="14.453125" style="2"/>
    <col min="2" max="2" width="28.453125" style="3" customWidth="1"/>
    <col min="3" max="3" width="29.7265625" style="4" customWidth="1"/>
    <col min="4" max="4" width="31.453125" style="4" customWidth="1"/>
    <col min="5" max="5" width="49" style="2" customWidth="1"/>
    <col min="6" max="8" width="12.1796875" style="2" customWidth="1"/>
    <col min="9" max="16384" width="14.453125" style="2"/>
  </cols>
  <sheetData>
    <row r="1" spans="1:22" s="1" customFormat="1" ht="39">
      <c r="A1" s="5" t="s">
        <v>75</v>
      </c>
      <c r="B1" s="5" t="s">
        <v>76</v>
      </c>
      <c r="C1" s="6" t="s">
        <v>54</v>
      </c>
      <c r="D1" s="7" t="s">
        <v>77</v>
      </c>
      <c r="E1" s="6" t="s">
        <v>78</v>
      </c>
      <c r="F1" s="8" t="s">
        <v>27</v>
      </c>
      <c r="G1" s="8" t="s">
        <v>29</v>
      </c>
      <c r="H1" s="8" t="s">
        <v>31</v>
      </c>
      <c r="I1" s="9"/>
      <c r="J1" s="9"/>
      <c r="K1" s="9"/>
      <c r="L1" s="9"/>
      <c r="M1" s="9"/>
      <c r="N1" s="9"/>
      <c r="O1" s="9"/>
      <c r="P1" s="9"/>
      <c r="Q1" s="9"/>
      <c r="R1" s="9"/>
      <c r="S1" s="9"/>
      <c r="T1" s="9"/>
      <c r="U1" s="9"/>
      <c r="V1" s="2"/>
    </row>
    <row r="2" spans="1:22" s="1" customFormat="1" ht="13">
      <c r="A2" s="10" t="s">
        <v>42</v>
      </c>
      <c r="B2" s="11" t="s">
        <v>79</v>
      </c>
      <c r="C2" s="12"/>
      <c r="D2" s="13" t="s">
        <v>68</v>
      </c>
      <c r="E2" s="12"/>
      <c r="F2" s="14" t="s">
        <v>80</v>
      </c>
      <c r="G2" s="14" t="s">
        <v>81</v>
      </c>
      <c r="H2" s="14" t="s">
        <v>81</v>
      </c>
      <c r="I2" s="15"/>
      <c r="J2" s="15"/>
      <c r="K2" s="15"/>
      <c r="L2" s="15"/>
      <c r="M2" s="15"/>
      <c r="N2" s="15"/>
      <c r="O2" s="15"/>
      <c r="P2" s="15"/>
      <c r="Q2" s="15"/>
      <c r="R2" s="15"/>
      <c r="S2" s="15"/>
      <c r="T2" s="15"/>
      <c r="U2" s="15"/>
      <c r="V2" s="2"/>
    </row>
    <row r="3" spans="1:22" s="1" customFormat="1" ht="13">
      <c r="A3" s="10" t="s">
        <v>38</v>
      </c>
      <c r="B3" s="11" t="s">
        <v>82</v>
      </c>
      <c r="C3" s="12"/>
      <c r="D3" s="13" t="s">
        <v>70</v>
      </c>
      <c r="E3" s="12"/>
      <c r="F3" s="14" t="s">
        <v>80</v>
      </c>
      <c r="G3" s="14" t="s">
        <v>81</v>
      </c>
      <c r="H3" s="14" t="s">
        <v>81</v>
      </c>
      <c r="I3" s="15"/>
      <c r="J3" s="15"/>
      <c r="K3" s="15"/>
      <c r="L3" s="15"/>
      <c r="M3" s="15"/>
      <c r="N3" s="15"/>
      <c r="O3" s="15"/>
      <c r="P3" s="15"/>
      <c r="Q3" s="15"/>
      <c r="R3" s="15"/>
      <c r="S3" s="15"/>
      <c r="T3" s="15"/>
      <c r="U3" s="15"/>
      <c r="V3" s="2"/>
    </row>
    <row r="4" spans="1:22" s="1" customFormat="1" ht="13">
      <c r="A4" s="10" t="s">
        <v>37</v>
      </c>
      <c r="B4" s="11" t="s">
        <v>83</v>
      </c>
      <c r="C4" s="12"/>
      <c r="D4" s="13" t="s">
        <v>70</v>
      </c>
      <c r="E4" s="12"/>
      <c r="F4" s="14" t="s">
        <v>80</v>
      </c>
      <c r="G4" s="14" t="s">
        <v>81</v>
      </c>
      <c r="H4" s="14" t="s">
        <v>81</v>
      </c>
      <c r="I4" s="15"/>
      <c r="J4" s="15"/>
      <c r="K4" s="15"/>
      <c r="L4" s="15"/>
      <c r="M4" s="15"/>
      <c r="N4" s="15"/>
      <c r="O4" s="15"/>
      <c r="P4" s="15"/>
      <c r="Q4" s="15"/>
      <c r="R4" s="15"/>
      <c r="S4" s="15"/>
      <c r="T4" s="15"/>
      <c r="U4" s="15"/>
      <c r="V4" s="2"/>
    </row>
    <row r="5" spans="1:22" s="1" customFormat="1" ht="26">
      <c r="A5" s="10" t="s">
        <v>41</v>
      </c>
      <c r="B5" s="11" t="s">
        <v>84</v>
      </c>
      <c r="C5" s="12"/>
      <c r="D5" s="13" t="s">
        <v>68</v>
      </c>
      <c r="E5" s="12"/>
      <c r="F5" s="14" t="s">
        <v>80</v>
      </c>
      <c r="G5" s="14" t="s">
        <v>81</v>
      </c>
      <c r="H5" s="14" t="s">
        <v>81</v>
      </c>
      <c r="I5" s="15"/>
      <c r="J5" s="15"/>
      <c r="K5" s="15"/>
      <c r="L5" s="15"/>
      <c r="M5" s="15"/>
      <c r="N5" s="15"/>
      <c r="O5" s="15"/>
      <c r="P5" s="15"/>
      <c r="Q5" s="15"/>
      <c r="R5" s="15"/>
      <c r="S5" s="15"/>
      <c r="T5" s="15"/>
      <c r="U5" s="15"/>
      <c r="V5" s="2"/>
    </row>
    <row r="6" spans="1:22" s="1" customFormat="1" ht="26">
      <c r="A6" s="10" t="s">
        <v>43</v>
      </c>
      <c r="B6" s="11" t="s">
        <v>85</v>
      </c>
      <c r="C6" s="16"/>
      <c r="D6" s="13" t="s">
        <v>86</v>
      </c>
      <c r="E6" s="17"/>
      <c r="F6" s="14" t="s">
        <v>81</v>
      </c>
      <c r="G6" s="14" t="s">
        <v>80</v>
      </c>
      <c r="H6" s="14" t="s">
        <v>81</v>
      </c>
      <c r="I6" s="15"/>
      <c r="J6" s="15"/>
      <c r="K6" s="15"/>
      <c r="L6" s="15"/>
      <c r="M6" s="15"/>
      <c r="N6" s="15"/>
      <c r="O6" s="15"/>
      <c r="P6" s="15"/>
      <c r="Q6" s="15"/>
      <c r="R6" s="15"/>
      <c r="S6" s="15"/>
      <c r="T6" s="15"/>
      <c r="U6" s="15"/>
      <c r="V6" s="2"/>
    </row>
    <row r="7" spans="1:22" s="1" customFormat="1" ht="13">
      <c r="A7" s="10" t="s">
        <v>36</v>
      </c>
      <c r="B7" s="11" t="s">
        <v>87</v>
      </c>
      <c r="C7" s="18"/>
      <c r="D7" s="13" t="s">
        <v>86</v>
      </c>
      <c r="E7" s="17"/>
      <c r="F7" s="14" t="s">
        <v>81</v>
      </c>
      <c r="G7" s="14" t="s">
        <v>80</v>
      </c>
      <c r="H7" s="14" t="s">
        <v>81</v>
      </c>
      <c r="I7" s="15"/>
      <c r="J7" s="15"/>
      <c r="K7" s="15"/>
      <c r="L7" s="15"/>
      <c r="M7" s="15"/>
      <c r="N7" s="15"/>
      <c r="O7" s="15"/>
      <c r="P7" s="15"/>
      <c r="Q7" s="15"/>
      <c r="R7" s="15"/>
      <c r="S7" s="15"/>
      <c r="T7" s="15"/>
      <c r="U7" s="15"/>
      <c r="V7" s="2"/>
    </row>
    <row r="8" spans="1:22" s="1" customFormat="1" ht="26">
      <c r="A8" s="10" t="s">
        <v>46</v>
      </c>
      <c r="B8" s="11" t="s">
        <v>88</v>
      </c>
      <c r="C8" s="16"/>
      <c r="D8" s="13" t="s">
        <v>86</v>
      </c>
      <c r="E8" s="17"/>
      <c r="F8" s="14" t="s">
        <v>81</v>
      </c>
      <c r="G8" s="14" t="s">
        <v>80</v>
      </c>
      <c r="H8" s="14" t="s">
        <v>81</v>
      </c>
      <c r="I8" s="15"/>
      <c r="J8" s="15"/>
      <c r="K8" s="15"/>
      <c r="L8" s="15"/>
      <c r="M8" s="15"/>
      <c r="N8" s="15"/>
      <c r="O8" s="15"/>
      <c r="P8" s="15"/>
      <c r="Q8" s="15"/>
      <c r="R8" s="15"/>
      <c r="S8" s="15"/>
      <c r="T8" s="15"/>
      <c r="U8" s="15"/>
      <c r="V8" s="2"/>
    </row>
    <row r="9" spans="1:22" s="1" customFormat="1" ht="13">
      <c r="A9" s="10" t="s">
        <v>39</v>
      </c>
      <c r="B9" s="11" t="s">
        <v>89</v>
      </c>
      <c r="C9" s="18"/>
      <c r="D9" s="13" t="s">
        <v>86</v>
      </c>
      <c r="E9" s="17"/>
      <c r="F9" s="14" t="s">
        <v>81</v>
      </c>
      <c r="G9" s="14" t="s">
        <v>80</v>
      </c>
      <c r="H9" s="14" t="s">
        <v>81</v>
      </c>
      <c r="I9" s="15"/>
      <c r="J9" s="15"/>
      <c r="K9" s="15"/>
      <c r="L9" s="15"/>
      <c r="M9" s="15"/>
      <c r="N9" s="15"/>
      <c r="O9" s="15"/>
      <c r="P9" s="15"/>
      <c r="Q9" s="15"/>
      <c r="R9" s="15"/>
      <c r="S9" s="15"/>
      <c r="T9" s="15"/>
      <c r="U9" s="15"/>
      <c r="V9" s="2"/>
    </row>
    <row r="10" spans="1:22" s="1" customFormat="1" ht="13">
      <c r="A10" s="10" t="s">
        <v>51</v>
      </c>
      <c r="B10" s="11" t="s">
        <v>90</v>
      </c>
      <c r="C10" s="16"/>
      <c r="D10" s="13" t="s">
        <v>86</v>
      </c>
      <c r="E10" s="17"/>
      <c r="F10" s="14" t="s">
        <v>81</v>
      </c>
      <c r="G10" s="14" t="s">
        <v>80</v>
      </c>
      <c r="H10" s="14" t="s">
        <v>81</v>
      </c>
      <c r="I10" s="15"/>
      <c r="J10" s="15"/>
      <c r="K10" s="15"/>
      <c r="L10" s="15"/>
      <c r="M10" s="15"/>
      <c r="N10" s="15"/>
      <c r="O10" s="15"/>
      <c r="P10" s="15"/>
      <c r="Q10" s="15"/>
      <c r="R10" s="15"/>
      <c r="S10" s="15"/>
      <c r="T10" s="15"/>
      <c r="U10" s="15"/>
      <c r="V10" s="2"/>
    </row>
    <row r="11" spans="1:22" s="1" customFormat="1" ht="26">
      <c r="A11" s="10" t="s">
        <v>49</v>
      </c>
      <c r="B11" s="11" t="s">
        <v>91</v>
      </c>
      <c r="C11" s="16"/>
      <c r="D11" s="13" t="s">
        <v>86</v>
      </c>
      <c r="E11" s="17"/>
      <c r="F11" s="14" t="s">
        <v>81</v>
      </c>
      <c r="G11" s="14" t="s">
        <v>80</v>
      </c>
      <c r="H11" s="14" t="s">
        <v>81</v>
      </c>
      <c r="I11" s="15"/>
      <c r="J11" s="15"/>
      <c r="K11" s="15"/>
      <c r="L11" s="15"/>
      <c r="M11" s="15"/>
      <c r="N11" s="15"/>
      <c r="O11" s="15"/>
      <c r="P11" s="15"/>
      <c r="Q11" s="15"/>
      <c r="R11" s="15"/>
      <c r="S11" s="15"/>
      <c r="T11" s="15"/>
      <c r="U11" s="15"/>
      <c r="V11" s="2"/>
    </row>
    <row r="12" spans="1:22" s="1" customFormat="1" ht="13">
      <c r="A12" s="10" t="s">
        <v>40</v>
      </c>
      <c r="B12" s="11" t="s">
        <v>92</v>
      </c>
      <c r="C12" s="18"/>
      <c r="D12" s="13" t="s">
        <v>86</v>
      </c>
      <c r="E12" s="17"/>
      <c r="F12" s="14" t="s">
        <v>81</v>
      </c>
      <c r="G12" s="14" t="s">
        <v>80</v>
      </c>
      <c r="H12" s="14" t="s">
        <v>81</v>
      </c>
      <c r="I12" s="15"/>
      <c r="J12" s="15"/>
      <c r="K12" s="15"/>
      <c r="L12" s="15"/>
      <c r="M12" s="15"/>
      <c r="N12" s="15"/>
      <c r="O12" s="15"/>
      <c r="P12" s="15"/>
      <c r="Q12" s="15"/>
      <c r="R12" s="15"/>
      <c r="S12" s="15"/>
      <c r="T12" s="15"/>
      <c r="U12" s="15"/>
      <c r="V12" s="2"/>
    </row>
    <row r="13" spans="1:22" s="1" customFormat="1" ht="13">
      <c r="A13" s="10" t="s">
        <v>47</v>
      </c>
      <c r="B13" s="11" t="s">
        <v>93</v>
      </c>
      <c r="C13" s="16"/>
      <c r="D13" s="13" t="s">
        <v>86</v>
      </c>
      <c r="E13" s="17"/>
      <c r="F13" s="14" t="s">
        <v>81</v>
      </c>
      <c r="G13" s="14" t="s">
        <v>80</v>
      </c>
      <c r="H13" s="14" t="s">
        <v>81</v>
      </c>
      <c r="I13" s="15"/>
      <c r="J13" s="15"/>
      <c r="K13" s="15"/>
      <c r="L13" s="15"/>
      <c r="M13" s="15"/>
      <c r="N13" s="15"/>
      <c r="O13" s="15"/>
      <c r="P13" s="15"/>
      <c r="Q13" s="15"/>
      <c r="R13" s="15"/>
      <c r="S13" s="15"/>
      <c r="T13" s="15"/>
      <c r="U13" s="15"/>
      <c r="V13" s="2"/>
    </row>
    <row r="14" spans="1:22" s="1" customFormat="1" ht="26">
      <c r="A14" s="10" t="s">
        <v>44</v>
      </c>
      <c r="B14" s="11" t="s">
        <v>94</v>
      </c>
      <c r="C14" s="18"/>
      <c r="D14" s="13" t="s">
        <v>70</v>
      </c>
      <c r="E14" s="17"/>
      <c r="F14" s="14" t="s">
        <v>81</v>
      </c>
      <c r="G14" s="14" t="s">
        <v>81</v>
      </c>
      <c r="H14" s="14" t="s">
        <v>95</v>
      </c>
      <c r="I14" s="15"/>
      <c r="J14" s="15"/>
      <c r="K14" s="15"/>
      <c r="L14" s="15"/>
      <c r="M14" s="15"/>
      <c r="N14" s="15"/>
      <c r="O14" s="15"/>
      <c r="P14" s="15"/>
      <c r="Q14" s="15"/>
      <c r="R14" s="15"/>
      <c r="S14" s="15"/>
      <c r="T14" s="15"/>
      <c r="U14" s="15"/>
      <c r="V14" s="2"/>
    </row>
    <row r="15" spans="1:22" s="1" customFormat="1" ht="13">
      <c r="A15" s="10" t="s">
        <v>50</v>
      </c>
      <c r="B15" s="11" t="s">
        <v>96</v>
      </c>
      <c r="C15" s="18"/>
      <c r="D15" s="13" t="s">
        <v>68</v>
      </c>
      <c r="E15" s="17"/>
      <c r="F15" s="14" t="s">
        <v>81</v>
      </c>
      <c r="G15" s="14" t="s">
        <v>81</v>
      </c>
      <c r="H15" s="14" t="s">
        <v>95</v>
      </c>
      <c r="I15" s="15"/>
      <c r="J15" s="15"/>
      <c r="K15" s="15"/>
      <c r="L15" s="15"/>
      <c r="M15" s="15"/>
      <c r="N15" s="15"/>
      <c r="O15" s="15"/>
      <c r="P15" s="15"/>
      <c r="Q15" s="15"/>
      <c r="R15" s="15"/>
      <c r="S15" s="15"/>
      <c r="T15" s="15"/>
      <c r="U15" s="15"/>
      <c r="V15" s="2"/>
    </row>
    <row r="16" spans="1:22" s="1" customFormat="1" ht="13">
      <c r="A16" s="10" t="s">
        <v>45</v>
      </c>
      <c r="B16" s="11" t="s">
        <v>97</v>
      </c>
      <c r="C16" s="18"/>
      <c r="D16" s="13" t="s">
        <v>70</v>
      </c>
      <c r="E16" s="17"/>
      <c r="F16" s="14" t="s">
        <v>81</v>
      </c>
      <c r="G16" s="14" t="s">
        <v>81</v>
      </c>
      <c r="H16" s="14" t="s">
        <v>95</v>
      </c>
      <c r="I16" s="15"/>
      <c r="J16" s="15"/>
      <c r="K16" s="15"/>
      <c r="L16" s="15"/>
      <c r="M16" s="15"/>
      <c r="N16" s="15"/>
      <c r="O16" s="15"/>
      <c r="P16" s="15"/>
      <c r="Q16" s="15"/>
      <c r="R16" s="15"/>
      <c r="S16" s="15"/>
      <c r="T16" s="15"/>
      <c r="U16" s="15"/>
      <c r="V16" s="2"/>
    </row>
    <row r="17" spans="1:22" s="1" customFormat="1" ht="13">
      <c r="A17" s="10" t="s">
        <v>98</v>
      </c>
      <c r="B17" s="11" t="s">
        <v>99</v>
      </c>
      <c r="C17" s="16"/>
      <c r="D17" s="13" t="s">
        <v>68</v>
      </c>
      <c r="E17" s="17"/>
      <c r="F17" s="14" t="s">
        <v>81</v>
      </c>
      <c r="G17" s="14" t="s">
        <v>81</v>
      </c>
      <c r="H17" s="14" t="s">
        <v>95</v>
      </c>
      <c r="I17" s="15"/>
      <c r="J17" s="15"/>
      <c r="K17" s="15"/>
      <c r="L17" s="15"/>
      <c r="M17" s="15"/>
      <c r="N17" s="15"/>
      <c r="O17" s="15"/>
      <c r="P17" s="15"/>
      <c r="Q17" s="15"/>
      <c r="R17" s="15"/>
      <c r="S17" s="15"/>
      <c r="T17" s="15"/>
      <c r="U17" s="15"/>
      <c r="V17" s="2"/>
    </row>
    <row r="18" spans="1:22" s="1" customFormat="1" ht="13">
      <c r="A18" s="10" t="s">
        <v>48</v>
      </c>
      <c r="B18" s="11" t="s">
        <v>100</v>
      </c>
      <c r="C18" s="16"/>
      <c r="D18" s="13" t="s">
        <v>68</v>
      </c>
      <c r="E18" s="17"/>
      <c r="F18" s="14" t="s">
        <v>81</v>
      </c>
      <c r="G18" s="14" t="s">
        <v>81</v>
      </c>
      <c r="H18" s="14" t="s">
        <v>95</v>
      </c>
      <c r="I18" s="15"/>
      <c r="J18" s="15"/>
      <c r="K18" s="15"/>
      <c r="L18" s="15"/>
      <c r="M18" s="15"/>
      <c r="N18" s="15"/>
      <c r="O18" s="15"/>
      <c r="P18" s="15"/>
      <c r="Q18" s="15"/>
      <c r="R18" s="15"/>
      <c r="S18" s="15"/>
      <c r="T18" s="15"/>
      <c r="U18" s="15"/>
      <c r="V18" s="2"/>
    </row>
    <row r="19" spans="1:22" s="1" customFormat="1" ht="26">
      <c r="A19" s="10" t="s">
        <v>101</v>
      </c>
      <c r="B19" s="11" t="s">
        <v>102</v>
      </c>
      <c r="C19" s="18"/>
      <c r="D19" s="13" t="s">
        <v>73</v>
      </c>
      <c r="E19" s="17"/>
      <c r="F19" s="14" t="s">
        <v>81</v>
      </c>
      <c r="G19" s="14" t="s">
        <v>81</v>
      </c>
      <c r="H19" s="14" t="s">
        <v>95</v>
      </c>
      <c r="I19" s="15"/>
      <c r="J19" s="15"/>
      <c r="K19" s="15"/>
      <c r="L19" s="15"/>
      <c r="M19" s="15"/>
      <c r="N19" s="15"/>
      <c r="O19" s="15"/>
      <c r="P19" s="15"/>
      <c r="Q19" s="15"/>
      <c r="R19" s="15"/>
      <c r="S19" s="15"/>
      <c r="T19" s="15"/>
      <c r="U19" s="15"/>
      <c r="V19" s="2"/>
    </row>
  </sheetData>
  <autoFilter ref="A1:U19" xr:uid="{00000000-0009-0000-0000-000004000000}"/>
  <sortState ref="A2:V19">
    <sortCondition ref="A2:A19"/>
  </sortState>
  <conditionalFormatting sqref="F1:G1">
    <cfRule type="cellIs" dxfId="31" priority="211" operator="equal">
      <formula>"TRUE"</formula>
    </cfRule>
    <cfRule type="cellIs" dxfId="30" priority="212" operator="equal">
      <formula>"FALSE"</formula>
    </cfRule>
  </conditionalFormatting>
  <conditionalFormatting sqref="H1">
    <cfRule type="cellIs" dxfId="29" priority="209" operator="equal">
      <formula>"TRUE"</formula>
    </cfRule>
    <cfRule type="cellIs" dxfId="28" priority="210" operator="equal">
      <formula>"FALSE"</formula>
    </cfRule>
  </conditionalFormatting>
  <conditionalFormatting sqref="A2:A19">
    <cfRule type="duplicateValues" dxfId="27" priority="987"/>
  </conditionalFormatting>
  <conditionalFormatting sqref="F2:F19">
    <cfRule type="cellIs" dxfId="26" priority="206" operator="equal">
      <formula>"TRUE"</formula>
    </cfRule>
    <cfRule type="cellIs" dxfId="25" priority="207" operator="equal">
      <formula>"FALSE"</formula>
    </cfRule>
  </conditionalFormatting>
  <conditionalFormatting sqref="G6:G9">
    <cfRule type="cellIs" dxfId="24" priority="3" operator="equal">
      <formula>"TRUE"</formula>
    </cfRule>
    <cfRule type="cellIs" dxfId="23" priority="4" operator="equal">
      <formula>"FALSE"</formula>
    </cfRule>
  </conditionalFormatting>
  <conditionalFormatting sqref="G10:G13">
    <cfRule type="cellIs" dxfId="22" priority="1" operator="equal">
      <formula>"TRUE"</formula>
    </cfRule>
    <cfRule type="cellIs" dxfId="21" priority="2" operator="equal">
      <formula>"FALSE"</formula>
    </cfRule>
  </conditionalFormatting>
  <conditionalFormatting sqref="G2:H5 H6:H13 G14:H19">
    <cfRule type="cellIs" dxfId="20" priority="265" operator="equal">
      <formula>"TRUE"</formula>
    </cfRule>
    <cfRule type="cellIs" dxfId="19" priority="266" operator="equal">
      <formula>"FALSE"</formula>
    </cfRule>
  </conditionalFormatting>
  <pageMargins left="0.69930555555555596" right="0.69930555555555596"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1" master="" otherUserPermission="visible"/>
  <rangeList sheetStid="2" master="" otherUserPermission="visible"/>
  <rangeList sheetStid="4"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 first</vt:lpstr>
      <vt:lpstr>Course Map</vt:lpstr>
      <vt:lpstr>Credit (Advanced Standing)</vt:lpstr>
      <vt:lpstr>Lists</vt:lpstr>
      <vt:lpstr>Unit Schedule (Year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Ailie Kong;James Tham</dc:creator>
  <cp:lastModifiedBy>Zaheera Zainuddin</cp:lastModifiedBy>
  <cp:lastPrinted>2026-06-02T06:53:55Z</cp:lastPrinted>
  <dcterms:created xsi:type="dcterms:W3CDTF">2022-01-18T09:09:00Z</dcterms:created>
  <dcterms:modified xsi:type="dcterms:W3CDTF">2026-06-08T02:32:23Z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3B2A7B43829E32359F3C1C6A4112A6AC_33</vt:lpwstr>
  </property>
  <property fmtid="{D5CDD505-2E9C-101B-9397-08002B2CF9AE}" pid="3" name="KSOProductBuildVer">
    <vt:lpwstr>2052-12.1.0.26375</vt:lpwstr>
  </property>
  <property fmtid="{D5CDD505-2E9C-101B-9397-08002B2CF9AE}" pid="4" name="CalculationRule">
    <vt:i4>0</vt:i4>
  </property>
</Properties>
</file>