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zzai0006\Downloads\Course Map Tool\2026\"/>
    </mc:Choice>
  </mc:AlternateContent>
  <xr:revisionPtr revIDLastSave="0" documentId="13_ncr:1_{6BAE10B8-F9FC-4135-958A-8A39570A3AD6}" xr6:coauthVersionLast="36" xr6:coauthVersionMax="47" xr10:uidLastSave="{00000000-0000-0000-0000-000000000000}"/>
  <workbookProtection workbookAlgorithmName="SHA-512" workbookHashValue="NVaYMDXpfealn+jjLdFUxVknX0/q3whFRdqixDAXPH0K8sOJVZB252+cer34dqAObfSmwTGTSsnbLsHCS8p9fA==" workbookSaltValue="1tU2aZBn+uTMlUWljCC0Pw==" workbookSpinCount="100000" lockStructure="1"/>
  <bookViews>
    <workbookView xWindow="0" yWindow="0" windowWidth="19200" windowHeight="8010" xr2:uid="{00000000-000D-0000-FFFF-FFFF00000000}"/>
  </bookViews>
  <sheets>
    <sheet name="Read me first" sheetId="5" r:id="rId1"/>
    <sheet name="Course Map" sheetId="1" r:id="rId2"/>
    <sheet name="Unit Schedule (Year 2025)" sheetId="3" state="hidden" r:id="rId3"/>
    <sheet name="Lists" sheetId="4" state="hidden" r:id="rId4"/>
    <sheet name="Credit (Advanced Standing)" sheetId="2" r:id="rId5"/>
  </sheets>
  <definedNames>
    <definedName name="_xlnm._FilterDatabase" localSheetId="1" hidden="1">'Course Map'!$E$19:$H$19</definedName>
    <definedName name="_xlnm._FilterDatabase" localSheetId="2" hidden="1">'Unit Schedule (Year 2025)'!$A$1:$U$21</definedName>
    <definedName name="_xlnm.Print_Area" localSheetId="1">'Course Map'!$A$1:$K$62</definedName>
  </definedNames>
  <calcPr calcId="191029"/>
</workbook>
</file>

<file path=xl/calcChain.xml><?xml version="1.0" encoding="utf-8"?>
<calcChain xmlns="http://schemas.openxmlformats.org/spreadsheetml/2006/main">
  <c r="C30" i="1" l="1"/>
  <c r="C28" i="1"/>
  <c r="C26" i="1"/>
  <c r="C24" i="1"/>
  <c r="C22" i="1"/>
  <c r="C20" i="1"/>
  <c r="F11" i="1"/>
  <c r="F10" i="1"/>
  <c r="H49" i="1" l="1"/>
  <c r="H48" i="1"/>
  <c r="H47" i="1"/>
  <c r="H46" i="1"/>
  <c r="H45" i="1"/>
  <c r="H44" i="1"/>
  <c r="D16" i="2" l="1"/>
  <c r="D15" i="2"/>
  <c r="D14" i="2"/>
  <c r="I9" i="1" l="1"/>
  <c r="I8" i="1"/>
  <c r="H41" i="1" l="1"/>
  <c r="H40" i="1"/>
  <c r="I7" i="1" l="1"/>
  <c r="C34" i="1" l="1"/>
  <c r="C32" i="1"/>
  <c r="G50" i="1" l="1"/>
  <c r="G49" i="1"/>
  <c r="G48" i="1"/>
  <c r="G47" i="1"/>
  <c r="G46" i="1"/>
  <c r="G45" i="1"/>
  <c r="G44" i="1"/>
  <c r="G43" i="1"/>
  <c r="G42" i="1"/>
  <c r="G41" i="1"/>
  <c r="G40" i="1"/>
  <c r="F38" i="2"/>
  <c r="F37" i="2"/>
  <c r="F36" i="2"/>
  <c r="F35" i="2"/>
  <c r="F34" i="2"/>
  <c r="F33" i="2"/>
  <c r="F32" i="2"/>
  <c r="F31" i="2"/>
  <c r="F30" i="2"/>
  <c r="F29" i="2"/>
  <c r="G19" i="1"/>
  <c r="G21" i="1" s="1"/>
  <c r="F19" i="1"/>
  <c r="F21" i="1" s="1"/>
  <c r="E19" i="1"/>
  <c r="E21" i="1" s="1"/>
  <c r="H21" i="1" l="1"/>
  <c r="I21" i="1" s="1"/>
  <c r="G24" i="1"/>
  <c r="G32" i="1"/>
  <c r="G25" i="1"/>
  <c r="G33" i="1"/>
  <c r="G26" i="1"/>
  <c r="G34" i="1"/>
  <c r="G27" i="1"/>
  <c r="G35" i="1"/>
  <c r="G20" i="1"/>
  <c r="G28" i="1"/>
  <c r="G39" i="1"/>
  <c r="G29" i="1"/>
  <c r="G22" i="1"/>
  <c r="G30" i="1"/>
  <c r="G23" i="1"/>
  <c r="G31" i="1"/>
  <c r="F50" i="1"/>
  <c r="E50" i="1"/>
  <c r="H50" i="1" s="1"/>
  <c r="F49" i="1"/>
  <c r="E49" i="1"/>
  <c r="I49" i="1" s="1"/>
  <c r="F48" i="1"/>
  <c r="E48" i="1"/>
  <c r="I48" i="1" s="1"/>
  <c r="F47" i="1"/>
  <c r="E47" i="1"/>
  <c r="F46" i="1"/>
  <c r="E46" i="1"/>
  <c r="F45" i="1"/>
  <c r="E45" i="1"/>
  <c r="I45" i="1" s="1"/>
  <c r="I47" i="1" l="1"/>
  <c r="I50" i="1"/>
  <c r="I46" i="1"/>
  <c r="E29" i="2"/>
  <c r="E30" i="2"/>
  <c r="E31" i="2"/>
  <c r="E32" i="2"/>
  <c r="E33" i="2"/>
  <c r="E34" i="2"/>
  <c r="E35" i="2"/>
  <c r="E36" i="2"/>
  <c r="E37" i="2"/>
  <c r="E38" i="2"/>
  <c r="D29" i="2"/>
  <c r="D30" i="2"/>
  <c r="D31" i="2"/>
  <c r="D32" i="2"/>
  <c r="D33" i="2"/>
  <c r="D34" i="2"/>
  <c r="D35" i="2"/>
  <c r="D36" i="2"/>
  <c r="D37" i="2"/>
  <c r="D38" i="2"/>
  <c r="F23" i="2"/>
  <c r="I40" i="1"/>
  <c r="F40" i="1"/>
  <c r="F41" i="1"/>
  <c r="F42" i="1"/>
  <c r="E40" i="1"/>
  <c r="E41" i="1"/>
  <c r="E42" i="1"/>
  <c r="F27" i="2" l="1"/>
  <c r="F26" i="2"/>
  <c r="F28" i="2"/>
  <c r="H42" i="1"/>
  <c r="I42" i="1" s="1"/>
  <c r="F25" i="2"/>
  <c r="F24" i="2"/>
  <c r="F39" i="2"/>
  <c r="I41" i="1"/>
  <c r="F24" i="1"/>
  <c r="F44" i="1"/>
  <c r="F43" i="1"/>
  <c r="E24" i="1"/>
  <c r="H24" i="1" s="1"/>
  <c r="E43" i="1"/>
  <c r="E44" i="1"/>
  <c r="I44" i="1" s="1"/>
  <c r="F23" i="1"/>
  <c r="F20" i="1"/>
  <c r="E35" i="1"/>
  <c r="E31" i="1"/>
  <c r="E27" i="1"/>
  <c r="F33" i="1"/>
  <c r="F29" i="1"/>
  <c r="F22" i="1"/>
  <c r="E34" i="1"/>
  <c r="E30" i="1"/>
  <c r="E26" i="1"/>
  <c r="F39" i="1"/>
  <c r="F32" i="1"/>
  <c r="F28" i="1"/>
  <c r="E33" i="1"/>
  <c r="E29" i="1"/>
  <c r="F35" i="1"/>
  <c r="F31" i="1"/>
  <c r="F27" i="1"/>
  <c r="E39" i="1"/>
  <c r="H39" i="1" s="1"/>
  <c r="E32" i="1"/>
  <c r="E28" i="1"/>
  <c r="F34" i="1"/>
  <c r="F30" i="1"/>
  <c r="F26" i="1"/>
  <c r="E22" i="1"/>
  <c r="E23" i="1"/>
  <c r="E20" i="1"/>
  <c r="D23" i="2"/>
  <c r="F25" i="1"/>
  <c r="E23" i="2"/>
  <c r="E25" i="1"/>
  <c r="H43" i="1" l="1"/>
  <c r="I43" i="1" s="1"/>
  <c r="H28" i="1"/>
  <c r="I28" i="1" s="1"/>
  <c r="H29" i="1"/>
  <c r="I29" i="1" s="1"/>
  <c r="H27" i="1"/>
  <c r="I27" i="1" s="1"/>
  <c r="H23" i="1"/>
  <c r="I23" i="1" s="1"/>
  <c r="H22" i="1"/>
  <c r="I22" i="1" s="1"/>
  <c r="H30" i="1"/>
  <c r="I30" i="1" s="1"/>
  <c r="H31" i="1"/>
  <c r="I31" i="1" s="1"/>
  <c r="H25" i="1"/>
  <c r="I25" i="1" s="1"/>
  <c r="H26" i="1"/>
  <c r="I26" i="1" s="1"/>
  <c r="H20" i="1"/>
  <c r="H35" i="1"/>
  <c r="I35" i="1" s="1"/>
  <c r="H34" i="1"/>
  <c r="I34" i="1" s="1"/>
  <c r="D39" i="2"/>
  <c r="D27" i="2"/>
  <c r="D28" i="2"/>
  <c r="E39" i="2"/>
  <c r="E27" i="2"/>
  <c r="E28" i="2"/>
  <c r="H33" i="1"/>
  <c r="I33" i="1" s="1"/>
  <c r="H32" i="1"/>
  <c r="I32" i="1" s="1"/>
  <c r="I24" i="1"/>
  <c r="I39" i="1"/>
  <c r="E24" i="2"/>
  <c r="E26" i="2"/>
  <c r="E25" i="2"/>
  <c r="D24" i="2"/>
  <c r="D25" i="2"/>
  <c r="D26" i="2"/>
  <c r="I13" i="1" l="1"/>
  <c r="I12" i="1"/>
  <c r="I14" i="1"/>
  <c r="I20" i="1"/>
</calcChain>
</file>

<file path=xl/sharedStrings.xml><?xml version="1.0" encoding="utf-8"?>
<sst xmlns="http://schemas.openxmlformats.org/spreadsheetml/2006/main" count="170" uniqueCount="95">
  <si>
    <t>Name</t>
  </si>
  <si>
    <t>Total units</t>
  </si>
  <si>
    <t>Student ID</t>
  </si>
  <si>
    <t>Student Email</t>
  </si>
  <si>
    <t>Intake Year</t>
  </si>
  <si>
    <t>Year, Semester</t>
  </si>
  <si>
    <t>Unit Code</t>
  </si>
  <si>
    <t>Semester 1</t>
  </si>
  <si>
    <t>Semester 2</t>
  </si>
  <si>
    <t>Remarks</t>
  </si>
  <si>
    <t>CREDIT (ADVANCED STANDING) - if any</t>
  </si>
  <si>
    <t>List all the units you are eligible for exemptions as per your credit letter. The exempted units are also listed in the Credit (advanced standing) section of your WES portal.</t>
  </si>
  <si>
    <t xml:space="preserve"> • Web Enrolment System (WES) portal</t>
  </si>
  <si>
    <t xml:space="preserve"> • Information on credits for prior learning</t>
  </si>
  <si>
    <t>Number of Units</t>
  </si>
  <si>
    <t>Electives Level</t>
  </si>
  <si>
    <t>Select Unit Code</t>
  </si>
  <si>
    <t>Unit Name</t>
  </si>
  <si>
    <t>Prerequisites</t>
  </si>
  <si>
    <t>Core</t>
  </si>
  <si>
    <t>-</t>
  </si>
  <si>
    <t>Part A</t>
  </si>
  <si>
    <t>Part B</t>
  </si>
  <si>
    <t>Available in the semester?</t>
  </si>
  <si>
    <t>Winter</t>
  </si>
  <si>
    <t>Summer</t>
  </si>
  <si>
    <t>Semesters</t>
  </si>
  <si>
    <t>Summary - number of units</t>
  </si>
  <si>
    <t>Before using the tool, do take note of the following:</t>
  </si>
  <si>
    <t xml:space="preserve">I acknowledge that I have read and understood the course map planning guide. </t>
  </si>
  <si>
    <t xml:space="preserve">Acknowledgements </t>
  </si>
  <si>
    <t>NEXT</t>
  </si>
  <si>
    <t>Extra semesters</t>
  </si>
  <si>
    <t>Semester</t>
  </si>
  <si>
    <t>Year</t>
  </si>
  <si>
    <t>Select Year here</t>
  </si>
  <si>
    <t>Duplicated units will be highlighted in red.</t>
  </si>
  <si>
    <t>Alternative Semester</t>
  </si>
  <si>
    <t>BTM5909</t>
  </si>
  <si>
    <t>ETM5950</t>
  </si>
  <si>
    <t>Data analytics for business</t>
  </si>
  <si>
    <t>MGM5698</t>
  </si>
  <si>
    <t>Number of Elective Units</t>
  </si>
  <si>
    <t>Select Alt semester</t>
  </si>
  <si>
    <r>
      <rPr>
        <b/>
        <sz val="9"/>
        <color rgb="FF000000"/>
        <rFont val="Arial"/>
        <family val="2"/>
      </rPr>
      <t>Instructions:</t>
    </r>
    <r>
      <rPr>
        <sz val="9"/>
        <color rgb="FF000000"/>
        <rFont val="Arial"/>
        <family val="2"/>
      </rPr>
      <t xml:space="preserve">
1. Select the number of electives exempted as per your credit letter. If none, leave it blank.
2. Please input the unit code as per the credit letter into the Unit Code field.</t>
    </r>
  </si>
  <si>
    <t>Intake Semester</t>
  </si>
  <si>
    <t>February Intake</t>
  </si>
  <si>
    <t>July Intake</t>
  </si>
  <si>
    <t>Course Map Tool</t>
  </si>
  <si>
    <t>Part C</t>
  </si>
  <si>
    <t>Level 4000</t>
  </si>
  <si>
    <t>Level 5000</t>
  </si>
  <si>
    <t>electives at level 4</t>
  </si>
  <si>
    <t>electives at level 5</t>
  </si>
  <si>
    <t>Master of Digital Business
Course Code: B6033</t>
  </si>
  <si>
    <t>MGM5160</t>
  </si>
  <si>
    <t>Introduction to digital business</t>
  </si>
  <si>
    <t>Global supply chain management</t>
  </si>
  <si>
    <t>MKM5330</t>
  </si>
  <si>
    <t>Marketing management in digital age</t>
  </si>
  <si>
    <t>Innovation and entrepreneurship</t>
  </si>
  <si>
    <t>ACM5260</t>
  </si>
  <si>
    <t>Digital accounting</t>
  </si>
  <si>
    <t>BFM5120</t>
  </si>
  <si>
    <t>Financial technology (FinTech)</t>
  </si>
  <si>
    <t>BTM5330</t>
  </si>
  <si>
    <t>Cyber law</t>
  </si>
  <si>
    <t>MGM5260</t>
  </si>
  <si>
    <t>Digital leadership</t>
  </si>
  <si>
    <t>ETM5800</t>
  </si>
  <si>
    <t>Text analytics for business</t>
  </si>
  <si>
    <t>Ethics and global corporate governance</t>
  </si>
  <si>
    <t>MKM5211</t>
  </si>
  <si>
    <t>Applied business project</t>
  </si>
  <si>
    <r>
      <t xml:space="preserve">Master of Digital Business
</t>
    </r>
    <r>
      <rPr>
        <sz val="11"/>
        <color theme="0"/>
        <rFont val="Arial"/>
        <family val="2"/>
      </rPr>
      <t>Course Code: B6033</t>
    </r>
  </si>
  <si>
    <t>MGM5251</t>
  </si>
  <si>
    <r>
      <t xml:space="preserve">Unit Code
</t>
    </r>
    <r>
      <rPr>
        <sz val="5"/>
        <color theme="0"/>
        <rFont val="Arial"/>
        <family val="2"/>
      </rPr>
      <t>(e.g. ACM5260 - make sure there are no spaces between the letters and numbers)</t>
    </r>
  </si>
  <si>
    <t xml:space="preserve">I acknowledge that course map planning and unit selection is my responsibility as a student.  </t>
  </si>
  <si>
    <t>Semester 1, Semester 2</t>
  </si>
  <si>
    <t>Core Studies</t>
  </si>
  <si>
    <t>Discipline Studies</t>
  </si>
  <si>
    <t>Advanced Preparatory Studies</t>
  </si>
  <si>
    <t>Select Alt Semester</t>
  </si>
  <si>
    <t>Select Semester here</t>
  </si>
  <si>
    <t>If you failed a unit, do not include it in the semester you failed it.</t>
  </si>
  <si>
    <t>If you include the wrong unit code from your major, no warning code will appear.
Please ensure you type in the correct unit code without spaces. Eg. "ACW5903"</t>
  </si>
  <si>
    <t>You must complete 4 Units (24 credit points) from Parts A described in the
Advanced Preparatory Studies of the course.</t>
  </si>
  <si>
    <t>You must complete 4 Units (24 credit points) from Parts B described in the Core Studies of the course.</t>
  </si>
  <si>
    <t>You must complete 4 Units (24 credit points) from Parts C described in the Discipline Studies of the course.</t>
  </si>
  <si>
    <t>If you plan to enrol in the electives from other schools, it is your responsibility to ensure that you have met the requisites and enrolment rules.</t>
  </si>
  <si>
    <t xml:space="preserve">The course map tool does not help you check the prerequisites of the unit. You need to refer to the handbook and ensure that you have met the requisites before enrolling in that unit.  </t>
  </si>
  <si>
    <t>Select here</t>
  </si>
  <si>
    <t>School of Business, Monash University Malaysia Template version: 2026.06</t>
  </si>
  <si>
    <t>Select Intake Semester here</t>
  </si>
  <si>
    <t>Select Intake Year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</si>
</sst>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color rgb="FF000000"/>
      <name val="Arial"/>
    </font>
    <font>
      <sz val="11"/>
      <color rgb="FF000000"/>
      <name val="Arial"/>
      <family val="2"/>
    </font>
    <font>
      <b/>
      <sz val="10"/>
      <color rgb="FF000000"/>
      <name val="Arial"/>
      <family val="2"/>
    </font>
    <font>
      <sz val="10"/>
      <name val="Arial"/>
      <family val="2"/>
    </font>
    <font>
      <i/>
      <sz val="6"/>
      <color rgb="FF000000"/>
      <name val="Arial"/>
      <family val="2"/>
    </font>
    <font>
      <b/>
      <sz val="9"/>
      <color rgb="FF000000"/>
      <name val="Arial"/>
      <family val="2"/>
    </font>
    <font>
      <sz val="9"/>
      <color rgb="FF000000"/>
      <name val="Arial"/>
      <family val="2"/>
    </font>
    <font>
      <b/>
      <sz val="6"/>
      <color rgb="FF000000"/>
      <name val="Arial"/>
      <family val="2"/>
    </font>
    <font>
      <sz val="9"/>
      <color theme="1"/>
      <name val="Arial"/>
      <family val="2"/>
    </font>
    <font>
      <b/>
      <sz val="9"/>
      <color theme="1"/>
      <name val="Arial"/>
      <family val="2"/>
    </font>
    <font>
      <b/>
      <sz val="14"/>
      <color rgb="FF000000"/>
      <name val="Arial"/>
      <family val="2"/>
    </font>
    <font>
      <u/>
      <sz val="10"/>
      <color theme="10"/>
      <name val="Arial"/>
      <family val="2"/>
    </font>
    <font>
      <sz val="10"/>
      <color rgb="FF000000"/>
      <name val="Arial"/>
      <family val="2"/>
    </font>
    <font>
      <b/>
      <sz val="10"/>
      <color theme="1"/>
      <name val="Calibri"/>
      <family val="2"/>
    </font>
    <font>
      <b/>
      <sz val="10"/>
      <color rgb="FF000000"/>
      <name val="Calibri"/>
      <family val="2"/>
    </font>
    <font>
      <sz val="10"/>
      <color theme="1"/>
      <name val="Calibri"/>
      <family val="2"/>
    </font>
    <font>
      <sz val="10"/>
      <color rgb="FF000000"/>
      <name val="Calibri"/>
      <family val="2"/>
    </font>
    <font>
      <sz val="8"/>
      <color rgb="FF000000"/>
      <name val="Arial"/>
      <family val="2"/>
    </font>
    <font>
      <sz val="7"/>
      <color rgb="FF000000"/>
      <name val="Arial"/>
      <family val="2"/>
    </font>
    <font>
      <sz val="7"/>
      <color theme="1"/>
      <name val="Arial"/>
      <family val="2"/>
    </font>
    <font>
      <sz val="7"/>
      <name val="Arial"/>
      <family val="2"/>
    </font>
    <font>
      <sz val="8"/>
      <color theme="1"/>
      <name val="Arial"/>
      <family val="2"/>
    </font>
    <font>
      <i/>
      <sz val="8"/>
      <color rgb="FF000000"/>
      <name val="Arial"/>
      <family val="2"/>
    </font>
    <font>
      <i/>
      <sz val="8"/>
      <color theme="1" tint="0.499984740745262"/>
      <name val="Arial"/>
      <family val="2"/>
    </font>
    <font>
      <sz val="10"/>
      <color theme="1" tint="0.499984740745262"/>
      <name val="Arial"/>
      <family val="2"/>
    </font>
    <font>
      <sz val="9"/>
      <color theme="10"/>
      <name val="Arial"/>
      <family val="2"/>
    </font>
    <font>
      <sz val="9"/>
      <name val="Arial"/>
      <family val="2"/>
    </font>
    <font>
      <sz val="9"/>
      <color theme="0"/>
      <name val="Arial"/>
      <family val="2"/>
    </font>
    <font>
      <b/>
      <u/>
      <sz val="10"/>
      <color theme="0"/>
      <name val="Arial"/>
      <family val="2"/>
    </font>
    <font>
      <b/>
      <sz val="11"/>
      <color theme="0"/>
      <name val="Arial"/>
      <family val="2"/>
    </font>
    <font>
      <b/>
      <sz val="6"/>
      <color theme="0"/>
      <name val="Arial"/>
      <family val="2"/>
    </font>
    <font>
      <b/>
      <sz val="9"/>
      <color theme="0"/>
      <name val="Arial"/>
      <family val="2"/>
    </font>
    <font>
      <sz val="5"/>
      <color theme="0"/>
      <name val="Arial"/>
      <family val="2"/>
    </font>
    <font>
      <sz val="10"/>
      <color theme="0"/>
      <name val="Arial"/>
      <family val="2"/>
    </font>
    <font>
      <b/>
      <sz val="12"/>
      <color theme="4" tint="-0.249977111117893"/>
      <name val="Arial"/>
      <family val="2"/>
    </font>
    <font>
      <b/>
      <sz val="9"/>
      <color rgb="FFFFFFFF"/>
      <name val="Arial"/>
      <family val="2"/>
    </font>
    <font>
      <b/>
      <sz val="9"/>
      <color theme="0" tint="-0.499984740745262"/>
      <name val="Arial"/>
      <family val="2"/>
    </font>
    <font>
      <sz val="11"/>
      <color theme="0"/>
      <name val="Arial"/>
      <family val="2"/>
    </font>
    <font>
      <b/>
      <sz val="11"/>
      <color rgb="FF000000"/>
      <name val="Arial"/>
      <family val="2"/>
    </font>
    <font>
      <sz val="6"/>
      <color rgb="FF000000"/>
      <name val="Arial"/>
      <family val="2"/>
    </font>
    <font>
      <sz val="10"/>
      <color rgb="FF000000"/>
      <name val="Arial"/>
    </font>
    <font>
      <u/>
      <sz val="9"/>
      <color theme="10"/>
      <name val="Arial"/>
      <family val="2"/>
    </font>
  </fonts>
  <fills count="21">
    <fill>
      <patternFill patternType="none"/>
    </fill>
    <fill>
      <patternFill patternType="gray125"/>
    </fill>
    <fill>
      <patternFill patternType="solid">
        <fgColor theme="0"/>
        <bgColor theme="0"/>
      </patternFill>
    </fill>
    <fill>
      <patternFill patternType="solid">
        <fgColor rgb="FFD9D2E9"/>
        <bgColor rgb="FFD9D2E9"/>
      </patternFill>
    </fill>
    <fill>
      <patternFill patternType="solid">
        <fgColor rgb="FFCCCCCC"/>
        <bgColor rgb="FFCCCCCC"/>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rgb="FFD9EAD3"/>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0" tint="-4.9989318521683403E-2"/>
        <bgColor theme="0"/>
      </patternFill>
    </fill>
    <fill>
      <patternFill patternType="solid">
        <fgColor theme="5" tint="-0.249977111117893"/>
        <bgColor rgb="FF6BAED6"/>
      </patternFill>
    </fill>
    <fill>
      <patternFill patternType="solid">
        <fgColor theme="5" tint="-0.249977111117893"/>
        <bgColor rgb="FFBAD9EC"/>
      </patternFill>
    </fill>
    <fill>
      <patternFill patternType="solid">
        <fgColor theme="5" tint="-0.249977111117893"/>
        <bgColor rgb="FFBFBFBF"/>
      </patternFill>
    </fill>
    <fill>
      <patternFill patternType="solid">
        <fgColor theme="5" tint="-0.249977111117893"/>
        <bgColor indexed="64"/>
      </patternFill>
    </fill>
    <fill>
      <patternFill patternType="solid">
        <fgColor theme="5" tint="-0.249977111117893"/>
        <bgColor theme="0"/>
      </patternFill>
    </fill>
    <fill>
      <patternFill patternType="solid">
        <fgColor theme="5" tint="0.79998168889431442"/>
        <bgColor indexed="64"/>
      </patternFill>
    </fill>
    <fill>
      <patternFill patternType="solid">
        <fgColor theme="5" tint="0.79998168889431442"/>
        <bgColor rgb="FFBFBFBF"/>
      </patternFill>
    </fill>
    <fill>
      <patternFill patternType="solid">
        <fgColor theme="5" tint="0.79998168889431442"/>
        <bgColor rgb="FFF2F2F2"/>
      </patternFill>
    </fill>
    <fill>
      <patternFill patternType="solid">
        <fgColor theme="5" tint="0.79998168889431442"/>
        <bgColor theme="0"/>
      </patternFill>
    </fill>
    <fill>
      <patternFill patternType="solid">
        <fgColor theme="0"/>
        <bgColor indexed="64"/>
      </patternFill>
    </fill>
  </fills>
  <borders count="157">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top/>
      <bottom/>
      <diagonal/>
    </border>
    <border>
      <left/>
      <right style="thin">
        <color theme="0"/>
      </right>
      <top/>
      <bottom/>
      <diagonal/>
    </border>
    <border>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rgb="FFFFFFFF"/>
      </left>
      <right style="thin">
        <color rgb="FFFFFFFF"/>
      </right>
      <top style="thin">
        <color rgb="FFFFFFFF"/>
      </top>
      <bottom style="thin">
        <color rgb="FFFFFFFF"/>
      </bottom>
      <diagonal/>
    </border>
    <border>
      <left style="thin">
        <color theme="1"/>
      </left>
      <right/>
      <top style="thin">
        <color theme="1"/>
      </top>
      <bottom style="thin">
        <color theme="0"/>
      </bottom>
      <diagonal/>
    </border>
    <border>
      <left/>
      <right/>
      <top style="thin">
        <color theme="1"/>
      </top>
      <bottom style="thin">
        <color theme="0"/>
      </bottom>
      <diagonal/>
    </border>
    <border>
      <left/>
      <right style="thin">
        <color theme="1"/>
      </right>
      <top style="thin">
        <color theme="1"/>
      </top>
      <bottom style="thin">
        <color theme="0"/>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style="thin">
        <color theme="1"/>
      </left>
      <right/>
      <top style="thin">
        <color theme="0"/>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rgb="FFFFFFFF"/>
      </right>
      <top style="thin">
        <color rgb="FFFFFFFF"/>
      </top>
      <bottom style="thin">
        <color rgb="FFFFFFFF"/>
      </bottom>
      <diagonal/>
    </border>
    <border>
      <left style="thin">
        <color rgb="FFFFFFFF"/>
      </left>
      <right/>
      <top/>
      <bottom style="thin">
        <color rgb="FFFFFFFF"/>
      </bottom>
      <diagonal/>
    </border>
    <border>
      <left style="thin">
        <color theme="1"/>
      </left>
      <right/>
      <top/>
      <bottom style="thin">
        <color rgb="FFA5A5A5"/>
      </bottom>
      <diagonal/>
    </border>
    <border>
      <left style="thin">
        <color theme="1"/>
      </left>
      <right style="thin">
        <color rgb="FFA5A5A5"/>
      </right>
      <top/>
      <bottom style="thin">
        <color rgb="FFA5A5A5"/>
      </bottom>
      <diagonal/>
    </border>
    <border>
      <left style="thin">
        <color theme="1"/>
      </left>
      <right/>
      <top style="thin">
        <color rgb="FFA5A5A5"/>
      </top>
      <bottom style="thin">
        <color rgb="FFA5A5A5"/>
      </bottom>
      <diagonal/>
    </border>
    <border>
      <left style="thin">
        <color theme="1"/>
      </left>
      <right/>
      <top style="thin">
        <color rgb="FFA5A5A5"/>
      </top>
      <bottom style="thin">
        <color theme="1"/>
      </bottom>
      <diagonal/>
    </border>
    <border>
      <left style="thin">
        <color rgb="FFFFFFFF"/>
      </left>
      <right style="thin">
        <color rgb="FFFFFFFF"/>
      </right>
      <top/>
      <bottom style="thin">
        <color rgb="FFFFFFFF"/>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theme="1"/>
      </left>
      <right/>
      <top/>
      <bottom/>
      <diagonal/>
    </border>
    <border>
      <left/>
      <right style="thin">
        <color theme="0"/>
      </right>
      <top style="thin">
        <color theme="0"/>
      </top>
      <bottom style="thin">
        <color theme="0"/>
      </bottom>
      <diagonal/>
    </border>
    <border>
      <left style="thin">
        <color theme="1"/>
      </left>
      <right/>
      <top style="thin">
        <color theme="1"/>
      </top>
      <bottom style="thin">
        <color theme="0" tint="-0.249977111117893"/>
      </bottom>
      <diagonal/>
    </border>
    <border>
      <left style="thin">
        <color theme="1"/>
      </left>
      <right/>
      <top style="thin">
        <color theme="0" tint="-0.249977111117893"/>
      </top>
      <bottom style="thin">
        <color theme="0" tint="-0.249977111117893"/>
      </bottom>
      <diagonal/>
    </border>
    <border>
      <left style="thin">
        <color theme="1"/>
      </left>
      <right/>
      <top style="thin">
        <color theme="0" tint="-0.249977111117893"/>
      </top>
      <bottom style="thin">
        <color theme="1"/>
      </bottom>
      <diagonal/>
    </border>
    <border>
      <left style="thin">
        <color theme="1"/>
      </left>
      <right/>
      <top/>
      <bottom style="thin">
        <color theme="0" tint="-0.249977111117893"/>
      </bottom>
      <diagonal/>
    </border>
    <border>
      <left style="thin">
        <color theme="1"/>
      </left>
      <right/>
      <top style="thin">
        <color theme="0" tint="-0.249977111117893"/>
      </top>
      <bottom/>
      <diagonal/>
    </border>
    <border>
      <left/>
      <right style="thin">
        <color theme="1"/>
      </right>
      <top style="thin">
        <color theme="1"/>
      </top>
      <bottom style="thin">
        <color theme="0" tint="-0.249977111117893"/>
      </bottom>
      <diagonal/>
    </border>
    <border>
      <left/>
      <right style="thin">
        <color theme="1"/>
      </right>
      <top style="thin">
        <color theme="0" tint="-0.249977111117893"/>
      </top>
      <bottom style="thin">
        <color theme="0" tint="-0.249977111117893"/>
      </bottom>
      <diagonal/>
    </border>
    <border>
      <left/>
      <right style="thin">
        <color theme="1"/>
      </right>
      <top style="thin">
        <color theme="0" tint="-0.249977111117893"/>
      </top>
      <bottom style="thin">
        <color theme="1"/>
      </bottom>
      <diagonal/>
    </border>
    <border>
      <left/>
      <right style="thin">
        <color theme="1"/>
      </right>
      <top/>
      <bottom style="thin">
        <color theme="0" tint="-0.249977111117893"/>
      </bottom>
      <diagonal/>
    </border>
    <border>
      <left/>
      <right style="thin">
        <color theme="1"/>
      </right>
      <top style="thin">
        <color theme="0" tint="-0.249977111117893"/>
      </top>
      <bottom/>
      <diagonal/>
    </border>
    <border>
      <left style="thin">
        <color theme="1"/>
      </left>
      <right style="thin">
        <color theme="1"/>
      </right>
      <top style="thin">
        <color theme="1"/>
      </top>
      <bottom style="thin">
        <color theme="0" tint="-0.249977111117893"/>
      </bottom>
      <diagonal/>
    </border>
    <border>
      <left style="thin">
        <color theme="1"/>
      </left>
      <right style="thin">
        <color theme="1"/>
      </right>
      <top style="thin">
        <color theme="0" tint="-0.249977111117893"/>
      </top>
      <bottom style="thin">
        <color theme="0" tint="-0.249977111117893"/>
      </bottom>
      <diagonal/>
    </border>
    <border>
      <left style="thin">
        <color theme="1"/>
      </left>
      <right style="thin">
        <color theme="1"/>
      </right>
      <top style="thin">
        <color theme="0" tint="-0.249977111117893"/>
      </top>
      <bottom style="thin">
        <color theme="1"/>
      </bottom>
      <diagonal/>
    </border>
    <border>
      <left style="thin">
        <color theme="1"/>
      </left>
      <right style="thin">
        <color theme="1"/>
      </right>
      <top/>
      <bottom style="thin">
        <color theme="0" tint="-0.249977111117893"/>
      </bottom>
      <diagonal/>
    </border>
    <border>
      <left style="thin">
        <color theme="1"/>
      </left>
      <right style="thin">
        <color theme="1"/>
      </right>
      <top style="thin">
        <color theme="0" tint="-0.249977111117893"/>
      </top>
      <bottom/>
      <diagonal/>
    </border>
    <border>
      <left style="thin">
        <color indexed="64"/>
      </left>
      <right style="thin">
        <color indexed="64"/>
      </right>
      <top style="thin">
        <color theme="1"/>
      </top>
      <bottom style="thin">
        <color indexed="64"/>
      </bottom>
      <diagonal/>
    </border>
    <border>
      <left style="thin">
        <color theme="1"/>
      </left>
      <right style="thin">
        <color rgb="FFA5A5A5"/>
      </right>
      <top/>
      <bottom style="thin">
        <color theme="1"/>
      </bottom>
      <diagonal/>
    </border>
    <border>
      <left style="thin">
        <color indexed="64"/>
      </left>
      <right style="thin">
        <color indexed="64"/>
      </right>
      <top style="thin">
        <color theme="1"/>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theme="1"/>
      </left>
      <right/>
      <top style="thin">
        <color indexed="64"/>
      </top>
      <bottom style="thin">
        <color theme="0" tint="-0.249977111117893"/>
      </bottom>
      <diagonal/>
    </border>
    <border>
      <left style="thin">
        <color theme="1"/>
      </left>
      <right style="thin">
        <color theme="1"/>
      </right>
      <top style="thin">
        <color indexed="64"/>
      </top>
      <bottom style="thin">
        <color theme="0" tint="-0.249977111117893"/>
      </bottom>
      <diagonal/>
    </border>
    <border>
      <left/>
      <right style="thin">
        <color theme="1"/>
      </right>
      <top style="thin">
        <color indexed="64"/>
      </top>
      <bottom style="thin">
        <color theme="0" tint="-0.249977111117893"/>
      </bottom>
      <diagonal/>
    </border>
    <border>
      <left style="thin">
        <color theme="1"/>
      </left>
      <right/>
      <top style="thin">
        <color theme="0" tint="-0.249977111117893"/>
      </top>
      <bottom style="thin">
        <color indexed="64"/>
      </bottom>
      <diagonal/>
    </border>
    <border>
      <left style="thin">
        <color theme="1"/>
      </left>
      <right style="thin">
        <color theme="1"/>
      </right>
      <top style="thin">
        <color theme="0" tint="-0.249977111117893"/>
      </top>
      <bottom style="thin">
        <color indexed="64"/>
      </bottom>
      <diagonal/>
    </border>
    <border>
      <left/>
      <right style="thin">
        <color theme="1"/>
      </right>
      <top style="thin">
        <color theme="0" tint="-0.249977111117893"/>
      </top>
      <bottom style="thin">
        <color indexed="64"/>
      </bottom>
      <diagonal/>
    </border>
    <border>
      <left style="thin">
        <color indexed="64"/>
      </left>
      <right/>
      <top style="thin">
        <color indexed="64"/>
      </top>
      <bottom/>
      <diagonal/>
    </border>
    <border>
      <left style="thin">
        <color indexed="64"/>
      </left>
      <right/>
      <top style="thin">
        <color theme="1"/>
      </top>
      <bottom style="thin">
        <color indexed="64"/>
      </bottom>
      <diagonal/>
    </border>
    <border>
      <left/>
      <right/>
      <top style="thin">
        <color theme="1"/>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theme="1"/>
      </bottom>
      <diagonal/>
    </border>
    <border>
      <left/>
      <right/>
      <top/>
      <bottom style="thin">
        <color theme="0" tint="-0.249977111117893"/>
      </bottom>
      <diagonal/>
    </border>
    <border>
      <left/>
      <right/>
      <top style="thin">
        <color theme="0" tint="-0.249977111117893"/>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bottom/>
      <diagonal/>
    </border>
    <border>
      <left/>
      <right/>
      <top style="thin">
        <color theme="0" tint="-0.24997711111789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theme="1"/>
      </bottom>
      <diagonal/>
    </border>
    <border>
      <left/>
      <right style="thin">
        <color theme="1"/>
      </right>
      <top style="thin">
        <color indexed="64"/>
      </top>
      <bottom/>
      <diagonal/>
    </border>
    <border>
      <left style="thin">
        <color theme="0"/>
      </left>
      <right style="thin">
        <color theme="0"/>
      </right>
      <top style="thin">
        <color theme="0"/>
      </top>
      <bottom style="thin">
        <color indexed="64"/>
      </bottom>
      <diagonal/>
    </border>
    <border>
      <left style="thin">
        <color theme="0"/>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A5A5A5"/>
      </bottom>
      <diagonal/>
    </border>
    <border>
      <left style="thin">
        <color theme="1"/>
      </left>
      <right style="thin">
        <color theme="1"/>
      </right>
      <top style="thin">
        <color theme="1"/>
      </top>
      <bottom/>
      <diagonal/>
    </border>
    <border>
      <left style="thin">
        <color theme="0"/>
      </left>
      <right style="thin">
        <color indexed="64"/>
      </right>
      <top style="thin">
        <color theme="0"/>
      </top>
      <bottom style="thin">
        <color theme="0"/>
      </bottom>
      <diagonal/>
    </border>
    <border>
      <left style="thin">
        <color rgb="FFFFFFFF"/>
      </left>
      <right style="thin">
        <color rgb="FFFFFFFF"/>
      </right>
      <top style="thin">
        <color rgb="FFFFFFFF"/>
      </top>
      <bottom/>
      <diagonal/>
    </border>
    <border>
      <left style="thin">
        <color indexed="64"/>
      </left>
      <right style="thin">
        <color rgb="FFFFFFFF"/>
      </right>
      <top style="thin">
        <color indexed="64"/>
      </top>
      <bottom style="thin">
        <color rgb="FFFFFFFF"/>
      </bottom>
      <diagonal/>
    </border>
    <border>
      <left style="thin">
        <color rgb="FFFFFFFF"/>
      </left>
      <right style="thin">
        <color indexed="64"/>
      </right>
      <top style="thin">
        <color indexed="64"/>
      </top>
      <bottom style="thin">
        <color rgb="FFFFFFFF"/>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top/>
      <bottom style="thin">
        <color rgb="FFFFFFFF"/>
      </bottom>
      <diagonal/>
    </border>
    <border>
      <left/>
      <right style="thin">
        <color indexed="64"/>
      </right>
      <top/>
      <bottom style="thin">
        <color rgb="FFFFFFFF"/>
      </bottom>
      <diagonal/>
    </border>
    <border>
      <left style="thin">
        <color indexed="64"/>
      </left>
      <right/>
      <top style="thin">
        <color rgb="FFFFFFFF"/>
      </top>
      <bottom style="thin">
        <color rgb="FFFFFFFF"/>
      </bottom>
      <diagonal/>
    </border>
    <border>
      <left/>
      <right style="thin">
        <color indexed="64"/>
      </right>
      <top style="thin">
        <color rgb="FFFFFFFF"/>
      </top>
      <bottom style="thin">
        <color rgb="FFFFFFFF"/>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indexed="64"/>
      </right>
      <top style="thin">
        <color rgb="FFFFFFFF"/>
      </top>
      <bottom style="thin">
        <color indexed="64"/>
      </bottom>
      <diagonal/>
    </border>
    <border>
      <left style="thin">
        <color rgb="FFFFFFFF"/>
      </left>
      <right style="thin">
        <color rgb="FFFFFFFF"/>
      </right>
      <top style="thin">
        <color indexed="64"/>
      </top>
      <bottom/>
      <diagonal/>
    </border>
    <border>
      <left style="medium">
        <color theme="0"/>
      </left>
      <right/>
      <top/>
      <bottom style="thin">
        <color theme="1"/>
      </bottom>
      <diagonal/>
    </border>
    <border>
      <left/>
      <right style="medium">
        <color theme="0"/>
      </right>
      <top/>
      <bottom style="thin">
        <color theme="1"/>
      </bottom>
      <diagonal/>
    </border>
    <border>
      <left/>
      <right style="thin">
        <color theme="0"/>
      </right>
      <top/>
      <bottom style="thin">
        <color theme="0"/>
      </bottom>
      <diagonal/>
    </border>
    <border>
      <left/>
      <right/>
      <top/>
      <bottom style="thin">
        <color theme="0"/>
      </bottom>
      <diagonal/>
    </border>
    <border>
      <left style="thin">
        <color rgb="FFFFFFFF"/>
      </left>
      <right/>
      <top style="thin">
        <color rgb="FFFFFFFF"/>
      </top>
      <bottom/>
      <diagonal/>
    </border>
    <border>
      <left style="thin">
        <color rgb="FFFFFFFF"/>
      </left>
      <right style="thin">
        <color rgb="FFFFFFFF"/>
      </right>
      <top/>
      <bottom/>
      <diagonal/>
    </border>
    <border>
      <left style="thin">
        <color indexed="64"/>
      </left>
      <right style="thin">
        <color theme="0"/>
      </right>
      <top style="thin">
        <color theme="0"/>
      </top>
      <bottom style="thin">
        <color indexed="64"/>
      </bottom>
      <diagonal/>
    </border>
    <border>
      <left/>
      <right style="thin">
        <color rgb="FFFFFFFF"/>
      </right>
      <top style="thin">
        <color rgb="FFFFFFFF"/>
      </top>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indexed="64"/>
      </top>
      <bottom/>
      <diagonal/>
    </border>
    <border>
      <left/>
      <right style="thin">
        <color theme="0"/>
      </right>
      <top style="thin">
        <color indexed="64"/>
      </top>
      <bottom/>
      <diagonal/>
    </border>
    <border>
      <left/>
      <right style="thin">
        <color indexed="64"/>
      </right>
      <top style="thin">
        <color indexed="64"/>
      </top>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thin">
        <color theme="0"/>
      </bottom>
      <diagonal/>
    </border>
    <border>
      <left/>
      <right style="thin">
        <color indexed="64"/>
      </right>
      <top/>
      <bottom style="thin">
        <color theme="0"/>
      </bottom>
      <diagonal/>
    </border>
    <border>
      <left style="thin">
        <color theme="0"/>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theme="0" tint="-0.249977111117893"/>
      </bottom>
      <diagonal/>
    </border>
    <border>
      <left style="thin">
        <color indexed="64"/>
      </left>
      <right style="thin">
        <color indexed="64"/>
      </right>
      <top/>
      <bottom style="thin">
        <color rgb="FFA5A5A5"/>
      </bottom>
      <diagonal/>
    </border>
    <border>
      <left style="thin">
        <color indexed="64"/>
      </left>
      <right/>
      <top style="thin">
        <color indexed="64"/>
      </top>
      <bottom style="thin">
        <color rgb="FFA5A5A5"/>
      </bottom>
      <diagonal/>
    </border>
    <border>
      <left style="thin">
        <color theme="1"/>
      </left>
      <right style="thin">
        <color rgb="FFA5A5A5"/>
      </right>
      <top style="thin">
        <color indexed="64"/>
      </top>
      <bottom style="thin">
        <color rgb="FFA5A5A5"/>
      </bottom>
      <diagonal/>
    </border>
    <border>
      <left style="thin">
        <color theme="1"/>
      </left>
      <right/>
      <top style="thin">
        <color indexed="64"/>
      </top>
      <bottom style="thin">
        <color rgb="FFA5A5A5"/>
      </bottom>
      <diagonal/>
    </border>
    <border>
      <left style="thin">
        <color indexed="64"/>
      </left>
      <right/>
      <top style="thin">
        <color rgb="FFA5A5A5"/>
      </top>
      <bottom style="thin">
        <color rgb="FFA5A5A5"/>
      </bottom>
      <diagonal/>
    </border>
    <border>
      <left style="thin">
        <color indexed="64"/>
      </left>
      <right/>
      <top/>
      <bottom style="thin">
        <color rgb="FFA5A5A5"/>
      </bottom>
      <diagonal/>
    </border>
    <border>
      <left style="thin">
        <color indexed="64"/>
      </left>
      <right/>
      <top style="thin">
        <color rgb="FFA5A5A5"/>
      </top>
      <bottom style="thin">
        <color indexed="64"/>
      </bottom>
      <diagonal/>
    </border>
    <border>
      <left style="thin">
        <color theme="1"/>
      </left>
      <right style="thin">
        <color rgb="FFA5A5A5"/>
      </right>
      <top/>
      <bottom style="thin">
        <color indexed="64"/>
      </bottom>
      <diagonal/>
    </border>
    <border>
      <left style="thin">
        <color theme="1"/>
      </left>
      <right/>
      <top/>
      <bottom style="thin">
        <color indexed="64"/>
      </bottom>
      <diagonal/>
    </border>
    <border>
      <left style="thin">
        <color indexed="64"/>
      </left>
      <right style="thin">
        <color indexed="64"/>
      </right>
      <top style="thin">
        <color theme="0" tint="-0.249977111117893"/>
      </top>
      <bottom/>
      <diagonal/>
    </border>
    <border>
      <left style="thin">
        <color indexed="64"/>
      </left>
      <right style="thin">
        <color indexed="64"/>
      </right>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left/>
      <right/>
      <top/>
      <bottom style="thin">
        <color indexed="64"/>
      </bottom>
      <diagonal/>
    </border>
    <border>
      <left/>
      <right style="thin">
        <color theme="1"/>
      </right>
      <top/>
      <bottom style="thin">
        <color indexed="64"/>
      </bottom>
      <diagonal/>
    </border>
    <border>
      <left style="thin">
        <color theme="0"/>
      </left>
      <right/>
      <top/>
      <bottom style="thin">
        <color indexed="64"/>
      </bottom>
      <diagonal/>
    </border>
    <border>
      <left style="thin">
        <color indexed="64"/>
      </left>
      <right/>
      <top/>
      <bottom style="thin">
        <color indexed="64"/>
      </bottom>
      <diagonal/>
    </border>
    <border>
      <left style="thin">
        <color theme="1"/>
      </left>
      <right style="thin">
        <color theme="1"/>
      </right>
      <top/>
      <bottom style="thin">
        <color theme="1"/>
      </bottom>
      <diagonal/>
    </border>
  </borders>
  <cellStyleXfs count="5">
    <xf numFmtId="0" fontId="0" fillId="0" borderId="0"/>
    <xf numFmtId="0" fontId="11" fillId="0" borderId="0" applyNumberFormat="0" applyFill="0" applyBorder="0" applyAlignment="0" applyProtection="0"/>
    <xf numFmtId="0" fontId="12" fillId="0" borderId="7"/>
    <xf numFmtId="0" fontId="40" fillId="0" borderId="7"/>
    <xf numFmtId="0" fontId="11" fillId="0" borderId="7" applyNumberFormat="0" applyFill="0" applyBorder="0" applyAlignment="0" applyProtection="0"/>
  </cellStyleXfs>
  <cellXfs count="338">
    <xf numFmtId="0" fontId="0" fillId="0" borderId="0" xfId="0"/>
    <xf numFmtId="0" fontId="9" fillId="0" borderId="8" xfId="0" applyFont="1"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0" xfId="0" applyAlignment="1">
      <alignment vertical="center"/>
    </xf>
    <xf numFmtId="0" fontId="6" fillId="0" borderId="22" xfId="0" applyFont="1" applyBorder="1"/>
    <xf numFmtId="0" fontId="0" fillId="0" borderId="26" xfId="0" applyBorder="1"/>
    <xf numFmtId="0" fontId="0" fillId="0" borderId="27" xfId="0" applyBorder="1"/>
    <xf numFmtId="0" fontId="0" fillId="0" borderId="32" xfId="0" applyBorder="1"/>
    <xf numFmtId="0" fontId="15" fillId="0" borderId="7" xfId="2" applyFont="1" applyAlignment="1">
      <alignment horizontal="center" vertical="center" wrapText="1"/>
    </xf>
    <xf numFmtId="0" fontId="12" fillId="0" borderId="7" xfId="2"/>
    <xf numFmtId="0" fontId="12" fillId="0" borderId="41" xfId="2" applyBorder="1"/>
    <xf numFmtId="0" fontId="15" fillId="0" borderId="7" xfId="2" applyFont="1" applyAlignment="1">
      <alignment horizontal="left" vertical="center" wrapText="1"/>
    </xf>
    <xf numFmtId="0" fontId="12" fillId="0" borderId="44" xfId="2" applyBorder="1"/>
    <xf numFmtId="0" fontId="0" fillId="0" borderId="7" xfId="0" applyBorder="1"/>
    <xf numFmtId="0" fontId="0" fillId="0" borderId="0" xfId="0" applyAlignment="1">
      <alignment wrapText="1"/>
    </xf>
    <xf numFmtId="0" fontId="0" fillId="0" borderId="7" xfId="0" applyBorder="1" applyAlignment="1">
      <alignment wrapText="1"/>
    </xf>
    <xf numFmtId="0" fontId="12" fillId="0" borderId="41" xfId="0" applyFont="1" applyBorder="1"/>
    <xf numFmtId="0" fontId="0" fillId="0" borderId="41" xfId="0" applyBorder="1"/>
    <xf numFmtId="0" fontId="2" fillId="5" borderId="41" xfId="0" applyFont="1" applyFill="1" applyBorder="1"/>
    <xf numFmtId="0" fontId="1" fillId="0" borderId="0" xfId="0" applyFont="1"/>
    <xf numFmtId="0" fontId="1" fillId="0" borderId="11" xfId="0" applyFont="1" applyBorder="1"/>
    <xf numFmtId="0" fontId="6" fillId="0" borderId="11" xfId="0" applyFont="1" applyBorder="1" applyAlignment="1">
      <alignment horizontal="center" vertical="top"/>
    </xf>
    <xf numFmtId="0" fontId="6" fillId="0" borderId="11" xfId="0" applyFont="1" applyBorder="1" applyAlignment="1">
      <alignment vertical="center" wrapText="1"/>
    </xf>
    <xf numFmtId="0" fontId="6" fillId="0" borderId="11" xfId="0" applyFont="1" applyBorder="1" applyAlignment="1">
      <alignment vertical="center"/>
    </xf>
    <xf numFmtId="0" fontId="9" fillId="0" borderId="6" xfId="0" applyFont="1" applyBorder="1"/>
    <xf numFmtId="0" fontId="6" fillId="0" borderId="9" xfId="0" applyFont="1" applyBorder="1" applyAlignment="1">
      <alignment vertical="center"/>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38" xfId="0" applyFont="1" applyBorder="1" applyAlignment="1">
      <alignment horizontal="center" vertical="center" wrapText="1"/>
    </xf>
    <xf numFmtId="0" fontId="18" fillId="0" borderId="75" xfId="0" applyFont="1" applyBorder="1" applyAlignment="1" applyProtection="1">
      <alignment horizontal="center" vertical="center" wrapText="1"/>
      <protection locked="0"/>
    </xf>
    <xf numFmtId="0" fontId="18" fillId="0" borderId="77" xfId="0" applyFont="1" applyBorder="1" applyAlignment="1" applyProtection="1">
      <alignment horizontal="center" vertical="center" wrapText="1"/>
      <protection locked="0"/>
    </xf>
    <xf numFmtId="0" fontId="18" fillId="0" borderId="78" xfId="0" applyFont="1" applyBorder="1" applyAlignment="1" applyProtection="1">
      <alignment horizontal="center" vertical="center" wrapText="1"/>
      <protection locked="0"/>
    </xf>
    <xf numFmtId="0" fontId="24" fillId="0" borderId="11" xfId="0" applyFont="1" applyBorder="1"/>
    <xf numFmtId="0" fontId="23" fillId="0" borderId="11" xfId="0" applyFont="1" applyBorder="1"/>
    <xf numFmtId="0" fontId="12" fillId="0" borderId="7" xfId="2" applyAlignment="1">
      <alignment wrapText="1"/>
    </xf>
    <xf numFmtId="0" fontId="12" fillId="0" borderId="41" xfId="0" applyFont="1" applyBorder="1" applyAlignment="1">
      <alignment horizontal="left"/>
    </xf>
    <xf numFmtId="0" fontId="16" fillId="0" borderId="41" xfId="0" applyFont="1" applyBorder="1" applyAlignment="1">
      <alignment vertical="top" wrapText="1"/>
    </xf>
    <xf numFmtId="0" fontId="13" fillId="0" borderId="41" xfId="2" applyFont="1" applyBorder="1" applyAlignment="1">
      <alignment horizontal="center" vertical="top" wrapText="1"/>
    </xf>
    <xf numFmtId="0" fontId="0" fillId="0" borderId="88" xfId="0" applyBorder="1"/>
    <xf numFmtId="0" fontId="0" fillId="0" borderId="92" xfId="0" applyBorder="1"/>
    <xf numFmtId="0" fontId="5" fillId="0" borderId="7" xfId="0" applyFont="1" applyBorder="1" applyAlignment="1">
      <alignment horizontal="left"/>
    </xf>
    <xf numFmtId="0" fontId="0" fillId="0" borderId="93" xfId="0" applyBorder="1"/>
    <xf numFmtId="0" fontId="0" fillId="0" borderId="94" xfId="0" applyBorder="1"/>
    <xf numFmtId="0" fontId="0" fillId="0" borderId="95" xfId="0" applyBorder="1"/>
    <xf numFmtId="0" fontId="0" fillId="0" borderId="96" xfId="0" applyBorder="1"/>
    <xf numFmtId="0" fontId="0" fillId="0" borderId="97" xfId="0" applyBorder="1"/>
    <xf numFmtId="0" fontId="0" fillId="0" borderId="96" xfId="0" applyBorder="1" applyAlignment="1">
      <alignment vertical="center"/>
    </xf>
    <xf numFmtId="0" fontId="0" fillId="0" borderId="97" xfId="0" applyBorder="1" applyAlignment="1">
      <alignment vertical="center"/>
    </xf>
    <xf numFmtId="0" fontId="0" fillId="0" borderId="98" xfId="0" applyBorder="1"/>
    <xf numFmtId="0" fontId="0" fillId="0" borderId="99" xfId="0" applyBorder="1"/>
    <xf numFmtId="0" fontId="0" fillId="0" borderId="100" xfId="0" applyBorder="1"/>
    <xf numFmtId="0" fontId="0" fillId="0" borderId="101" xfId="0" applyBorder="1"/>
    <xf numFmtId="0" fontId="0" fillId="0" borderId="102" xfId="0" applyBorder="1"/>
    <xf numFmtId="0" fontId="0" fillId="0" borderId="103" xfId="0" applyBorder="1"/>
    <xf numFmtId="0" fontId="0" fillId="0" borderId="104" xfId="0" applyBorder="1"/>
    <xf numFmtId="0" fontId="0" fillId="0" borderId="105" xfId="0" applyBorder="1"/>
    <xf numFmtId="0" fontId="0" fillId="0" borderId="106" xfId="0" applyBorder="1"/>
    <xf numFmtId="0" fontId="0" fillId="0" borderId="107" xfId="0" applyBorder="1"/>
    <xf numFmtId="0" fontId="0" fillId="0" borderId="108" xfId="0" applyBorder="1"/>
    <xf numFmtId="0" fontId="0" fillId="0" borderId="113" xfId="0" applyBorder="1"/>
    <xf numFmtId="0" fontId="0" fillId="0" borderId="114" xfId="0" applyBorder="1"/>
    <xf numFmtId="0" fontId="0" fillId="0" borderId="115" xfId="0" applyBorder="1"/>
    <xf numFmtId="0" fontId="0" fillId="0" borderId="116" xfId="0" applyBorder="1"/>
    <xf numFmtId="0" fontId="0" fillId="0" borderId="10" xfId="0" applyBorder="1"/>
    <xf numFmtId="0" fontId="0" fillId="0" borderId="119" xfId="0" applyBorder="1"/>
    <xf numFmtId="0" fontId="0" fillId="0" borderId="120" xfId="0" applyBorder="1"/>
    <xf numFmtId="0" fontId="0" fillId="0" borderId="121" xfId="0" applyBorder="1"/>
    <xf numFmtId="0" fontId="16" fillId="0" borderId="41" xfId="0" applyFont="1" applyBorder="1" applyAlignment="1">
      <alignment vertical="top"/>
    </xf>
    <xf numFmtId="0" fontId="24" fillId="0" borderId="22" xfId="0" applyFont="1" applyBorder="1"/>
    <xf numFmtId="0" fontId="24" fillId="0" borderId="9" xfId="0" applyFont="1" applyBorder="1"/>
    <xf numFmtId="0" fontId="24" fillId="0" borderId="45" xfId="0" applyFont="1" applyBorder="1"/>
    <xf numFmtId="0" fontId="24" fillId="0" borderId="8" xfId="0" applyFont="1" applyBorder="1"/>
    <xf numFmtId="0" fontId="24" fillId="0" borderId="122" xfId="0" applyFont="1" applyBorder="1"/>
    <xf numFmtId="0" fontId="24" fillId="0" borderId="123" xfId="0" applyFont="1" applyBorder="1"/>
    <xf numFmtId="0" fontId="1" fillId="0" borderId="98" xfId="0" applyFont="1" applyBorder="1"/>
    <xf numFmtId="0" fontId="1" fillId="0" borderId="92" xfId="0" applyFont="1" applyBorder="1"/>
    <xf numFmtId="0" fontId="22" fillId="0" borderId="124" xfId="0" applyFont="1" applyBorder="1"/>
    <xf numFmtId="0" fontId="0" fillId="0" borderId="87" xfId="0" applyBorder="1"/>
    <xf numFmtId="0" fontId="0" fillId="0" borderId="125" xfId="0" applyBorder="1"/>
    <xf numFmtId="0" fontId="0" fillId="0" borderId="126" xfId="0" applyBorder="1"/>
    <xf numFmtId="0" fontId="0" fillId="0" borderId="127" xfId="0" applyBorder="1"/>
    <xf numFmtId="0" fontId="24" fillId="0" borderId="128" xfId="0" applyFont="1" applyBorder="1"/>
    <xf numFmtId="0" fontId="2" fillId="0" borderId="22" xfId="0" applyFont="1" applyBorder="1" applyAlignment="1">
      <alignment horizontal="center" vertical="center" wrapText="1"/>
    </xf>
    <xf numFmtId="0" fontId="19" fillId="0" borderId="132" xfId="0" applyFont="1" applyBorder="1" applyAlignment="1">
      <alignment horizontal="center" vertical="center" wrapText="1"/>
    </xf>
    <xf numFmtId="0" fontId="19" fillId="0" borderId="133" xfId="0" applyFont="1" applyBorder="1" applyAlignment="1">
      <alignment horizontal="center" vertical="center" wrapText="1"/>
    </xf>
    <xf numFmtId="0" fontId="19" fillId="0" borderId="134" xfId="0" applyFont="1" applyBorder="1" applyAlignment="1">
      <alignment horizontal="center" vertical="center" wrapText="1"/>
    </xf>
    <xf numFmtId="0" fontId="19" fillId="0" borderId="75" xfId="0" applyFont="1" applyBorder="1" applyAlignment="1">
      <alignment horizontal="center" vertical="center" wrapText="1"/>
    </xf>
    <xf numFmtId="0" fontId="19" fillId="0" borderId="77"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53" xfId="0" applyFont="1" applyBorder="1" applyAlignment="1">
      <alignment horizontal="center" vertical="center" wrapText="1"/>
    </xf>
    <xf numFmtId="0" fontId="19" fillId="0" borderId="78"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2" xfId="0" applyFont="1" applyBorder="1" applyAlignment="1">
      <alignment horizontal="center" vertical="center" wrapText="1"/>
    </xf>
    <xf numFmtId="0" fontId="13" fillId="3" borderId="41" xfId="2" applyFont="1" applyFill="1" applyBorder="1" applyAlignment="1">
      <alignment horizontal="center" vertical="top" wrapText="1"/>
    </xf>
    <xf numFmtId="0" fontId="13" fillId="4" borderId="41" xfId="2" applyFont="1" applyFill="1" applyBorder="1" applyAlignment="1">
      <alignment horizontal="center" vertical="top" wrapText="1"/>
    </xf>
    <xf numFmtId="0" fontId="14" fillId="4" borderId="41" xfId="2" applyFont="1" applyFill="1" applyBorder="1" applyAlignment="1">
      <alignment horizontal="center" vertical="top" wrapText="1"/>
    </xf>
    <xf numFmtId="0" fontId="13" fillId="7" borderId="41" xfId="2" applyFont="1" applyFill="1" applyBorder="1" applyAlignment="1">
      <alignment horizontal="center" vertical="center" wrapText="1"/>
    </xf>
    <xf numFmtId="0" fontId="16" fillId="6" borderId="41" xfId="0" applyFont="1" applyFill="1" applyBorder="1" applyAlignment="1">
      <alignment vertical="top"/>
    </xf>
    <xf numFmtId="0" fontId="15" fillId="2" borderId="41" xfId="2" applyFont="1" applyFill="1" applyBorder="1" applyAlignment="1">
      <alignment horizontal="center" vertical="top" wrapText="1"/>
    </xf>
    <xf numFmtId="0" fontId="16" fillId="0" borderId="41" xfId="2" applyFont="1" applyBorder="1" applyAlignment="1">
      <alignment horizontal="left" vertical="top" wrapText="1"/>
    </xf>
    <xf numFmtId="0" fontId="15" fillId="0" borderId="41" xfId="2" applyFont="1" applyBorder="1" applyAlignment="1">
      <alignment vertical="top" wrapText="1"/>
    </xf>
    <xf numFmtId="0" fontId="15" fillId="0" borderId="41" xfId="2" applyFont="1" applyBorder="1" applyAlignment="1">
      <alignment horizontal="left" vertical="top" wrapText="1"/>
    </xf>
    <xf numFmtId="0" fontId="19" fillId="0" borderId="42" xfId="0" applyFont="1" applyBorder="1" applyAlignment="1">
      <alignment horizontal="center" vertical="center" wrapText="1"/>
    </xf>
    <xf numFmtId="0" fontId="19" fillId="0" borderId="136" xfId="0" applyFont="1" applyBorder="1" applyAlignment="1">
      <alignment horizontal="center" vertical="center" wrapText="1"/>
    </xf>
    <xf numFmtId="0" fontId="26" fillId="8" borderId="84" xfId="0" applyFont="1" applyFill="1" applyBorder="1" applyAlignment="1" applyProtection="1">
      <alignment horizontal="center" wrapText="1"/>
      <protection locked="0"/>
    </xf>
    <xf numFmtId="0" fontId="26" fillId="8" borderId="42" xfId="0" applyFont="1" applyFill="1" applyBorder="1" applyAlignment="1" applyProtection="1">
      <alignment horizontal="center" vertical="top" wrapText="1"/>
      <protection locked="0"/>
    </xf>
    <xf numFmtId="0" fontId="18" fillId="9" borderId="28" xfId="0" applyFont="1" applyFill="1" applyBorder="1" applyAlignment="1" applyProtection="1">
      <alignment horizontal="center" vertical="center" wrapText="1"/>
      <protection locked="0"/>
    </xf>
    <xf numFmtId="0" fontId="18" fillId="10" borderId="30" xfId="0" applyFont="1" applyFill="1" applyBorder="1" applyAlignment="1" applyProtection="1">
      <alignment horizontal="center" vertical="center" wrapText="1"/>
      <protection locked="0"/>
    </xf>
    <xf numFmtId="0" fontId="19" fillId="9" borderId="1"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17" fillId="0" borderId="76" xfId="0" applyFont="1" applyBorder="1" applyAlignment="1" applyProtection="1">
      <alignment horizontal="center" vertical="center" wrapText="1"/>
      <protection locked="0"/>
    </xf>
    <xf numFmtId="0" fontId="17" fillId="0" borderId="77" xfId="0" applyFont="1" applyBorder="1" applyAlignment="1" applyProtection="1">
      <alignment horizontal="center" vertical="center" wrapText="1"/>
      <protection locked="0"/>
    </xf>
    <xf numFmtId="0" fontId="6" fillId="0" borderId="23" xfId="0" applyFont="1" applyBorder="1" applyAlignment="1">
      <alignment vertical="center"/>
    </xf>
    <xf numFmtId="0" fontId="30" fillId="14" borderId="1" xfId="0" applyFont="1" applyFill="1" applyBorder="1" applyAlignment="1">
      <alignment horizontal="center" vertical="center"/>
    </xf>
    <xf numFmtId="0" fontId="6" fillId="18" borderId="1" xfId="0" applyFont="1" applyFill="1" applyBorder="1" applyAlignment="1">
      <alignment horizontal="center" vertical="center"/>
    </xf>
    <xf numFmtId="0" fontId="7" fillId="19" borderId="1" xfId="0" applyFont="1" applyFill="1" applyBorder="1" applyAlignment="1">
      <alignment horizontal="center" vertical="center" wrapText="1"/>
    </xf>
    <xf numFmtId="0" fontId="7" fillId="19" borderId="91" xfId="0" applyFont="1" applyFill="1" applyBorder="1" applyAlignment="1">
      <alignment horizontal="center" vertical="center" wrapText="1"/>
    </xf>
    <xf numFmtId="0" fontId="26" fillId="18" borderId="84" xfId="0" applyFont="1" applyFill="1" applyBorder="1" applyAlignment="1" applyProtection="1">
      <alignment horizontal="center" wrapText="1"/>
      <protection locked="0"/>
    </xf>
    <xf numFmtId="0" fontId="26" fillId="18" borderId="42" xfId="0" applyFont="1" applyFill="1" applyBorder="1" applyAlignment="1" applyProtection="1">
      <alignment horizontal="center" vertical="top" wrapText="1"/>
      <protection locked="0"/>
    </xf>
    <xf numFmtId="0" fontId="27" fillId="14" borderId="11" xfId="0" applyFont="1" applyFill="1" applyBorder="1" applyAlignment="1" applyProtection="1">
      <alignment horizontal="center" vertical="center"/>
      <protection locked="0"/>
    </xf>
    <xf numFmtId="0" fontId="28" fillId="14" borderId="11" xfId="1" applyFont="1" applyFill="1" applyBorder="1" applyAlignment="1" applyProtection="1">
      <alignment horizontal="center" vertical="center"/>
      <protection locked="0"/>
    </xf>
    <xf numFmtId="0" fontId="31" fillId="13" borderId="1" xfId="0" applyFont="1" applyFill="1" applyBorder="1" applyAlignment="1">
      <alignment horizontal="center" vertical="center"/>
    </xf>
    <xf numFmtId="0" fontId="31" fillId="14" borderId="61" xfId="0" applyFont="1" applyFill="1" applyBorder="1" applyAlignment="1">
      <alignment horizontal="center" vertical="center"/>
    </xf>
    <xf numFmtId="0" fontId="19" fillId="16" borderId="1" xfId="0" applyFont="1" applyFill="1" applyBorder="1" applyAlignment="1" applyProtection="1">
      <alignment horizontal="center" vertical="center"/>
      <protection locked="0"/>
    </xf>
    <xf numFmtId="0" fontId="18" fillId="18" borderId="30" xfId="0" applyFont="1" applyFill="1" applyBorder="1" applyAlignment="1" applyProtection="1">
      <alignment horizontal="center" vertical="center" wrapText="1"/>
      <protection locked="0"/>
    </xf>
    <xf numFmtId="0" fontId="18" fillId="18" borderId="31" xfId="0" applyFont="1" applyFill="1" applyBorder="1" applyAlignment="1" applyProtection="1">
      <alignment horizontal="center" vertical="center" wrapText="1"/>
      <protection locked="0"/>
    </xf>
    <xf numFmtId="0" fontId="7" fillId="19" borderId="33" xfId="0" applyFont="1" applyFill="1" applyBorder="1" applyAlignment="1">
      <alignment horizontal="center" vertical="center" wrapText="1"/>
    </xf>
    <xf numFmtId="0" fontId="31" fillId="14" borderId="74" xfId="0" applyFont="1" applyFill="1" applyBorder="1" applyAlignment="1">
      <alignment horizontal="center" vertical="center"/>
    </xf>
    <xf numFmtId="0" fontId="31" fillId="14" borderId="84" xfId="0" applyFont="1" applyFill="1" applyBorder="1" applyAlignment="1">
      <alignment horizontal="center" vertical="center"/>
    </xf>
    <xf numFmtId="0" fontId="7" fillId="19" borderId="63" xfId="0" applyFont="1" applyFill="1" applyBorder="1" applyAlignment="1">
      <alignment horizontal="center" vertical="center" wrapText="1"/>
    </xf>
    <xf numFmtId="0" fontId="17" fillId="0" borderId="146" xfId="0" applyFont="1" applyBorder="1" applyAlignment="1" applyProtection="1">
      <alignment horizontal="center" vertical="center" wrapText="1"/>
      <protection locked="0"/>
    </xf>
    <xf numFmtId="0" fontId="19" fillId="0" borderId="146" xfId="0" applyFont="1" applyBorder="1" applyAlignment="1">
      <alignment horizontal="center" vertical="center" wrapText="1"/>
    </xf>
    <xf numFmtId="0" fontId="21" fillId="0" borderId="138" xfId="0" applyFont="1" applyBorder="1" applyAlignment="1">
      <alignment horizontal="center" vertical="center" wrapText="1"/>
    </xf>
    <xf numFmtId="0" fontId="21" fillId="0" borderId="139" xfId="0" applyFont="1" applyBorder="1" applyAlignment="1">
      <alignment horizontal="center" vertical="center" wrapText="1"/>
    </xf>
    <xf numFmtId="0" fontId="21" fillId="0" borderId="9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136" xfId="0" applyFont="1" applyBorder="1" applyAlignment="1">
      <alignment horizontal="center" vertical="center" wrapText="1"/>
    </xf>
    <xf numFmtId="0" fontId="21" fillId="0" borderId="143" xfId="0" applyFont="1" applyBorder="1" applyAlignment="1">
      <alignment horizontal="center" vertical="center" wrapText="1"/>
    </xf>
    <xf numFmtId="0" fontId="21" fillId="0" borderId="144"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132" xfId="0" applyFont="1" applyBorder="1" applyAlignment="1">
      <alignment horizontal="center" vertical="center" wrapText="1"/>
    </xf>
    <xf numFmtId="0" fontId="17" fillId="0" borderId="51"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133" xfId="0" applyFont="1" applyBorder="1" applyAlignment="1">
      <alignment horizontal="center" vertical="center" wrapText="1"/>
    </xf>
    <xf numFmtId="0" fontId="17" fillId="0" borderId="52"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34" xfId="0" applyFont="1" applyBorder="1" applyAlignment="1">
      <alignment horizontal="center" vertical="center" wrapText="1"/>
    </xf>
    <xf numFmtId="0" fontId="17" fillId="0" borderId="53"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49" xfId="0" applyFont="1" applyBorder="1" applyAlignment="1">
      <alignment horizontal="center" vertical="center" wrapText="1"/>
    </xf>
    <xf numFmtId="0" fontId="17" fillId="0" borderId="54"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145" xfId="0" applyFont="1" applyBorder="1" applyAlignment="1">
      <alignment horizontal="center" vertical="center" wrapText="1"/>
    </xf>
    <xf numFmtId="0" fontId="17" fillId="0" borderId="55"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17" fillId="0" borderId="147" xfId="0" applyFont="1" applyBorder="1" applyAlignment="1">
      <alignment horizontal="center" vertical="center" wrapText="1"/>
    </xf>
    <xf numFmtId="0" fontId="17" fillId="0" borderId="148"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71" xfId="0" applyFont="1" applyBorder="1" applyAlignment="1">
      <alignment horizontal="center" vertical="center" wrapText="1"/>
    </xf>
    <xf numFmtId="0" fontId="17" fillId="0" borderId="149" xfId="0" applyFont="1" applyBorder="1" applyAlignment="1">
      <alignment horizontal="center" vertical="center" wrapText="1"/>
    </xf>
    <xf numFmtId="0" fontId="21" fillId="0" borderId="135" xfId="0" applyFont="1" applyBorder="1" applyAlignment="1">
      <alignment horizontal="center" vertical="center" wrapText="1"/>
    </xf>
    <xf numFmtId="0" fontId="17" fillId="0" borderId="69" xfId="0" applyFont="1" applyBorder="1" applyAlignment="1">
      <alignment horizontal="center" vertical="center" wrapText="1"/>
    </xf>
    <xf numFmtId="0" fontId="21" fillId="0" borderId="83" xfId="0" applyFont="1" applyBorder="1" applyAlignment="1">
      <alignment horizontal="center" vertical="center" wrapText="1"/>
    </xf>
    <xf numFmtId="0" fontId="17" fillId="0" borderId="72" xfId="0" applyFont="1" applyBorder="1" applyAlignment="1">
      <alignment horizontal="center" vertical="center" wrapText="1"/>
    </xf>
    <xf numFmtId="0" fontId="6" fillId="20" borderId="10" xfId="0" applyFont="1" applyFill="1" applyBorder="1" applyAlignment="1">
      <alignment vertical="top" wrapText="1"/>
    </xf>
    <xf numFmtId="0" fontId="6" fillId="20" borderId="45" xfId="0" applyFont="1" applyFill="1" applyBorder="1" applyAlignment="1">
      <alignment vertical="top" wrapText="1"/>
    </xf>
    <xf numFmtId="0" fontId="6" fillId="0" borderId="97" xfId="0" applyFont="1" applyBorder="1" applyAlignment="1">
      <alignment vertical="top" wrapText="1"/>
    </xf>
    <xf numFmtId="0" fontId="0" fillId="0" borderId="124" xfId="0" applyBorder="1"/>
    <xf numFmtId="0" fontId="2" fillId="0" borderId="124" xfId="0" applyFont="1" applyBorder="1" applyAlignment="1">
      <alignment vertical="center"/>
    </xf>
    <xf numFmtId="0" fontId="0" fillId="0" borderId="154" xfId="0" applyBorder="1" applyAlignment="1">
      <alignment wrapText="1"/>
    </xf>
    <xf numFmtId="0" fontId="6" fillId="0" borderId="10" xfId="0" applyFont="1" applyBorder="1" applyAlignment="1">
      <alignment vertical="center"/>
    </xf>
    <xf numFmtId="0" fontId="35" fillId="12" borderId="41" xfId="0" applyFont="1" applyFill="1" applyBorder="1" applyAlignment="1">
      <alignment vertical="center"/>
    </xf>
    <xf numFmtId="0" fontId="0" fillId="0" borderId="113" xfId="0" applyBorder="1" applyAlignment="1">
      <alignment vertical="center"/>
    </xf>
    <xf numFmtId="0" fontId="0" fillId="0" borderId="117" xfId="0" applyBorder="1" applyAlignment="1">
      <alignment vertical="center"/>
    </xf>
    <xf numFmtId="0" fontId="0" fillId="0" borderId="118" xfId="0" applyBorder="1" applyAlignment="1">
      <alignment vertical="center"/>
    </xf>
    <xf numFmtId="0" fontId="0" fillId="0" borderId="116" xfId="0" applyBorder="1" applyAlignment="1">
      <alignment vertical="center"/>
    </xf>
    <xf numFmtId="0" fontId="0" fillId="0" borderId="98" xfId="0" applyBorder="1" applyAlignment="1">
      <alignment vertical="center"/>
    </xf>
    <xf numFmtId="0" fontId="0" fillId="0" borderId="92" xfId="0" applyBorder="1" applyAlignment="1">
      <alignment vertical="center"/>
    </xf>
    <xf numFmtId="0" fontId="0" fillId="0" borderId="45" xfId="0" applyBorder="1" applyAlignment="1">
      <alignment vertical="center"/>
    </xf>
    <xf numFmtId="0" fontId="0" fillId="0" borderId="10" xfId="0" applyBorder="1" applyAlignment="1">
      <alignment vertical="center" wrapText="1"/>
    </xf>
    <xf numFmtId="0" fontId="17" fillId="0" borderId="12" xfId="0" applyFont="1" applyBorder="1" applyAlignment="1">
      <alignment vertical="center"/>
    </xf>
    <xf numFmtId="0" fontId="0" fillId="0" borderId="9" xfId="0" applyBorder="1" applyAlignment="1">
      <alignment vertical="center" wrapText="1"/>
    </xf>
    <xf numFmtId="0" fontId="35" fillId="12" borderId="41" xfId="0" applyFont="1" applyFill="1" applyBorder="1" applyAlignment="1">
      <alignment horizontal="left" vertical="center"/>
    </xf>
    <xf numFmtId="0" fontId="6" fillId="16" borderId="1" xfId="0" applyFont="1" applyFill="1" applyBorder="1" applyAlignment="1">
      <alignment horizontal="center" vertical="center"/>
    </xf>
    <xf numFmtId="0" fontId="0" fillId="0" borderId="111" xfId="0" applyBorder="1" applyAlignment="1">
      <alignment vertical="center"/>
    </xf>
    <xf numFmtId="0" fontId="0" fillId="0" borderId="11" xfId="0" applyBorder="1" applyAlignment="1">
      <alignment vertical="center"/>
    </xf>
    <xf numFmtId="0" fontId="18" fillId="0" borderId="132" xfId="0" applyFont="1" applyBorder="1" applyAlignment="1" applyProtection="1">
      <alignment horizontal="center" vertical="center" wrapText="1"/>
      <protection locked="0"/>
    </xf>
    <xf numFmtId="0" fontId="18" fillId="0" borderId="133" xfId="0" applyFont="1" applyBorder="1" applyAlignment="1" applyProtection="1">
      <alignment horizontal="center" vertical="center" wrapText="1"/>
      <protection locked="0"/>
    </xf>
    <xf numFmtId="0" fontId="18" fillId="0" borderId="134" xfId="0" applyFont="1" applyBorder="1" applyAlignment="1" applyProtection="1">
      <alignment horizontal="center" vertical="center" wrapText="1"/>
      <protection locked="0"/>
    </xf>
    <xf numFmtId="0" fontId="18" fillId="0" borderId="135" xfId="0" applyFont="1" applyBorder="1" applyAlignment="1" applyProtection="1">
      <alignment horizontal="center" vertical="center" wrapText="1"/>
      <protection locked="0"/>
    </xf>
    <xf numFmtId="0" fontId="18" fillId="0" borderId="76" xfId="0" applyFont="1" applyBorder="1" applyAlignment="1" applyProtection="1">
      <alignment horizontal="center" vertical="center" wrapText="1"/>
      <protection locked="0"/>
    </xf>
    <xf numFmtId="0" fontId="18" fillId="0" borderId="83" xfId="0" applyFont="1" applyBorder="1" applyAlignment="1" applyProtection="1">
      <alignment horizontal="center" vertical="center" wrapText="1"/>
      <protection locked="0"/>
    </xf>
    <xf numFmtId="0" fontId="18" fillId="0" borderId="73" xfId="0" applyFont="1" applyBorder="1" applyAlignment="1" applyProtection="1">
      <alignment horizontal="center" vertical="center" wrapText="1"/>
      <protection locked="0"/>
    </xf>
    <xf numFmtId="0" fontId="18" fillId="9" borderId="137" xfId="0" applyFont="1" applyFill="1" applyBorder="1" applyAlignment="1" applyProtection="1">
      <alignment horizontal="center" vertical="center" wrapText="1"/>
      <protection locked="0"/>
    </xf>
    <xf numFmtId="0" fontId="18" fillId="18" borderId="140" xfId="0" applyFont="1" applyFill="1" applyBorder="1" applyAlignment="1" applyProtection="1">
      <alignment horizontal="center" vertical="center" wrapText="1"/>
      <protection locked="0"/>
    </xf>
    <xf numFmtId="0" fontId="18" fillId="9" borderId="140" xfId="0" applyFont="1" applyFill="1" applyBorder="1" applyAlignment="1" applyProtection="1">
      <alignment horizontal="center" vertical="center" wrapText="1"/>
      <protection locked="0"/>
    </xf>
    <xf numFmtId="0" fontId="18" fillId="9" borderId="141" xfId="0" applyFont="1" applyFill="1" applyBorder="1" applyAlignment="1" applyProtection="1">
      <alignment horizontal="center" vertical="center" wrapText="1"/>
      <protection locked="0"/>
    </xf>
    <xf numFmtId="0" fontId="18" fillId="18" borderId="142" xfId="0" applyFont="1" applyFill="1" applyBorder="1" applyAlignment="1" applyProtection="1">
      <alignment horizontal="center" vertical="center" wrapText="1"/>
      <protection locked="0"/>
    </xf>
    <xf numFmtId="0" fontId="6" fillId="0" borderId="11" xfId="0" applyFont="1" applyBorder="1" applyAlignment="1">
      <alignment horizontal="center" vertical="center"/>
    </xf>
    <xf numFmtId="0" fontId="6" fillId="0" borderId="11" xfId="0" applyFont="1" applyBorder="1" applyAlignment="1">
      <alignment horizontal="left" vertical="center"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45" xfId="0" applyFont="1" applyBorder="1" applyAlignment="1">
      <alignment vertical="top" wrapText="1"/>
    </xf>
    <xf numFmtId="0" fontId="2" fillId="0" borderId="11" xfId="0" applyFont="1" applyBorder="1" applyAlignment="1">
      <alignment vertical="center"/>
    </xf>
    <xf numFmtId="0" fontId="29" fillId="11" borderId="129" xfId="0" applyFont="1" applyFill="1" applyBorder="1" applyAlignment="1">
      <alignment horizontal="center" vertical="center" wrapText="1"/>
    </xf>
    <xf numFmtId="0" fontId="38" fillId="11" borderId="130" xfId="0" applyFont="1" applyFill="1" applyBorder="1" applyAlignment="1">
      <alignment horizontal="center" vertical="center" wrapText="1"/>
    </xf>
    <xf numFmtId="0" fontId="38" fillId="11" borderId="131" xfId="0" applyFont="1" applyFill="1" applyBorder="1" applyAlignment="1">
      <alignment horizontal="center" vertical="center" wrapText="1"/>
    </xf>
    <xf numFmtId="0" fontId="6" fillId="0" borderId="11" xfId="0" applyFont="1" applyBorder="1" applyAlignment="1">
      <alignment horizontal="left"/>
    </xf>
    <xf numFmtId="0" fontId="6" fillId="0" borderId="9" xfId="0" applyFont="1" applyBorder="1" applyAlignment="1">
      <alignment vertical="top"/>
    </xf>
    <xf numFmtId="0" fontId="6" fillId="0" borderId="10" xfId="0" applyFont="1" applyBorder="1" applyAlignment="1">
      <alignment vertical="top"/>
    </xf>
    <xf numFmtId="0" fontId="6" fillId="0" borderId="45" xfId="0" applyFont="1" applyBorder="1" applyAlignment="1">
      <alignment vertical="top"/>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45" xfId="0" applyFont="1" applyBorder="1" applyAlignment="1">
      <alignment horizontal="left" vertical="top" wrapText="1"/>
    </xf>
    <xf numFmtId="0" fontId="6" fillId="20" borderId="9" xfId="0" applyFont="1" applyFill="1" applyBorder="1" applyAlignment="1">
      <alignment vertical="top" wrapText="1"/>
    </xf>
    <xf numFmtId="0" fontId="6" fillId="20" borderId="10" xfId="0" applyFont="1" applyFill="1" applyBorder="1" applyAlignment="1">
      <alignment vertical="top" wrapText="1"/>
    </xf>
    <xf numFmtId="0" fontId="36" fillId="0" borderId="41" xfId="0" applyFont="1" applyBorder="1" applyAlignment="1">
      <alignment horizontal="left" vertical="center"/>
    </xf>
    <xf numFmtId="0" fontId="31" fillId="13" borderId="80" xfId="0" applyFont="1" applyFill="1" applyBorder="1" applyAlignment="1">
      <alignment horizontal="center" vertical="center" wrapText="1"/>
    </xf>
    <xf numFmtId="0" fontId="31" fillId="13" borderId="81" xfId="0" applyFont="1" applyFill="1" applyBorder="1" applyAlignment="1">
      <alignment horizontal="center" vertical="center" wrapText="1"/>
    </xf>
    <xf numFmtId="0" fontId="31" fillId="13" borderId="4" xfId="0" applyFont="1" applyFill="1" applyBorder="1" applyAlignment="1">
      <alignment horizontal="center" vertical="center" wrapText="1"/>
    </xf>
    <xf numFmtId="0" fontId="31" fillId="13" borderId="35" xfId="0" applyFont="1" applyFill="1" applyBorder="1" applyAlignment="1">
      <alignment horizontal="center" vertical="center" wrapText="1"/>
    </xf>
    <xf numFmtId="0" fontId="18" fillId="0" borderId="5" xfId="0" applyFont="1" applyBorder="1" applyAlignment="1">
      <alignment horizontal="right" vertical="center" wrapText="1"/>
    </xf>
    <xf numFmtId="0" fontId="18" fillId="0" borderId="7" xfId="0" applyFont="1" applyBorder="1" applyAlignment="1">
      <alignment horizontal="right" vertical="center" wrapText="1"/>
    </xf>
    <xf numFmtId="0" fontId="18" fillId="0" borderId="6" xfId="0" applyFont="1" applyBorder="1" applyAlignment="1">
      <alignment horizontal="right" vertical="center" wrapText="1"/>
    </xf>
    <xf numFmtId="0" fontId="30" fillId="15" borderId="1" xfId="0" applyFont="1" applyFill="1" applyBorder="1" applyAlignment="1">
      <alignment horizontal="center" vertical="center" wrapText="1"/>
    </xf>
    <xf numFmtId="0" fontId="29" fillId="11" borderId="43" xfId="0" applyFont="1" applyFill="1" applyBorder="1" applyAlignment="1">
      <alignment horizontal="center" vertical="center" wrapText="1"/>
    </xf>
    <xf numFmtId="0" fontId="29" fillId="11" borderId="64" xfId="0" applyFont="1" applyFill="1" applyBorder="1" applyAlignment="1">
      <alignment horizontal="center" vertical="center" wrapText="1"/>
    </xf>
    <xf numFmtId="0" fontId="29" fillId="11" borderId="89" xfId="0" applyFont="1" applyFill="1" applyBorder="1" applyAlignment="1">
      <alignment horizontal="center" vertical="center" wrapText="1"/>
    </xf>
    <xf numFmtId="0" fontId="4" fillId="0" borderId="24" xfId="0" applyFont="1" applyBorder="1" applyAlignment="1">
      <alignment horizontal="right" vertical="center" wrapText="1"/>
    </xf>
    <xf numFmtId="0" fontId="4" fillId="0" borderId="25" xfId="0" applyFont="1" applyBorder="1" applyAlignment="1">
      <alignment horizontal="right" vertical="center" wrapText="1"/>
    </xf>
    <xf numFmtId="0" fontId="34" fillId="0" borderId="112" xfId="0" applyFont="1" applyBorder="1" applyAlignment="1">
      <alignment horizontal="center" vertical="center" wrapText="1"/>
    </xf>
    <xf numFmtId="0" fontId="34" fillId="0" borderId="111" xfId="0" applyFont="1" applyBorder="1" applyAlignment="1">
      <alignment horizontal="center" vertical="center" wrapText="1"/>
    </xf>
    <xf numFmtId="0" fontId="6" fillId="16" borderId="41" xfId="0" applyFont="1" applyFill="1" applyBorder="1" applyAlignment="1" applyProtection="1">
      <alignment horizontal="left" vertical="center"/>
      <protection locked="0"/>
    </xf>
    <xf numFmtId="0" fontId="0" fillId="0" borderId="89" xfId="0" applyBorder="1" applyAlignment="1" applyProtection="1">
      <alignment vertical="center"/>
      <protection locked="0"/>
    </xf>
    <xf numFmtId="0" fontId="6" fillId="16" borderId="41" xfId="0" quotePrefix="1" applyFont="1" applyFill="1" applyBorder="1" applyAlignment="1" applyProtection="1">
      <alignment horizontal="left" vertical="center"/>
      <protection locked="0"/>
    </xf>
    <xf numFmtId="0" fontId="41" fillId="16" borderId="41" xfId="1" applyFont="1" applyFill="1" applyBorder="1" applyAlignment="1" applyProtection="1">
      <alignment horizontal="left" vertical="center"/>
      <protection locked="0"/>
    </xf>
    <xf numFmtId="0" fontId="6" fillId="0" borderId="89" xfId="0" applyFont="1" applyBorder="1" applyAlignment="1" applyProtection="1">
      <alignment vertical="center"/>
      <protection locked="0"/>
    </xf>
    <xf numFmtId="0" fontId="8" fillId="0" borderId="73" xfId="0" applyFont="1" applyBorder="1" applyAlignment="1" applyProtection="1">
      <alignment horizontal="left" vertical="top" wrapText="1"/>
      <protection locked="0"/>
    </xf>
    <xf numFmtId="0" fontId="8" fillId="0" borderId="65" xfId="0" applyFont="1" applyBorder="1" applyAlignment="1" applyProtection="1">
      <alignment horizontal="left" vertical="top" wrapText="1"/>
      <protection locked="0"/>
    </xf>
    <xf numFmtId="0" fontId="8" fillId="0" borderId="86" xfId="0" applyFont="1" applyBorder="1" applyAlignment="1" applyProtection="1">
      <alignment horizontal="left" vertical="top" wrapText="1"/>
      <protection locked="0"/>
    </xf>
    <xf numFmtId="0" fontId="8" fillId="0" borderId="6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37" xfId="0" applyFont="1" applyBorder="1" applyAlignment="1" applyProtection="1">
      <alignment horizontal="left" vertical="top" wrapText="1"/>
      <protection locked="0"/>
    </xf>
    <xf numFmtId="0" fontId="8" fillId="0" borderId="155" xfId="0" applyFont="1" applyBorder="1" applyAlignment="1" applyProtection="1">
      <alignment horizontal="left" vertical="top" wrapText="1"/>
      <protection locked="0"/>
    </xf>
    <xf numFmtId="0" fontId="8" fillId="0" borderId="152" xfId="0" applyFont="1" applyBorder="1" applyAlignment="1" applyProtection="1">
      <alignment horizontal="left" vertical="top" wrapText="1"/>
      <protection locked="0"/>
    </xf>
    <xf numFmtId="0" fontId="8" fillId="0" borderId="153" xfId="0" applyFont="1" applyBorder="1" applyAlignment="1" applyProtection="1">
      <alignment horizontal="left" vertical="top" wrapText="1"/>
      <protection locked="0"/>
    </xf>
    <xf numFmtId="0" fontId="26" fillId="18" borderId="84" xfId="0" applyFont="1" applyFill="1" applyBorder="1" applyAlignment="1" applyProtection="1">
      <alignment horizontal="center" wrapText="1"/>
      <protection locked="0"/>
    </xf>
    <xf numFmtId="0" fontId="26" fillId="18" borderId="82" xfId="0" applyFont="1" applyFill="1" applyBorder="1" applyAlignment="1" applyProtection="1">
      <alignment horizontal="center" wrapText="1"/>
      <protection locked="0"/>
    </xf>
    <xf numFmtId="0" fontId="8" fillId="18" borderId="82" xfId="0" applyFont="1" applyFill="1" applyBorder="1" applyAlignment="1">
      <alignment horizontal="center" vertical="top"/>
    </xf>
    <xf numFmtId="0" fontId="8" fillId="18" borderId="42" xfId="0" applyFont="1" applyFill="1" applyBorder="1" applyAlignment="1">
      <alignment horizontal="center" vertical="top"/>
    </xf>
    <xf numFmtId="0" fontId="26" fillId="18" borderId="82" xfId="0" applyFont="1" applyFill="1" applyBorder="1" applyAlignment="1" applyProtection="1">
      <alignment horizontal="center" vertical="top"/>
      <protection locked="0"/>
    </xf>
    <xf numFmtId="0" fontId="26" fillId="18" borderId="42" xfId="0" applyFont="1" applyFill="1" applyBorder="1" applyAlignment="1" applyProtection="1">
      <alignment horizontal="center" vertical="top"/>
      <protection locked="0"/>
    </xf>
    <xf numFmtId="0" fontId="26" fillId="0" borderId="84" xfId="0" applyFont="1" applyBorder="1" applyAlignment="1" applyProtection="1">
      <alignment horizontal="center" wrapText="1"/>
      <protection locked="0"/>
    </xf>
    <xf numFmtId="0" fontId="26" fillId="0" borderId="150" xfId="0" applyFont="1" applyBorder="1" applyAlignment="1" applyProtection="1">
      <alignment horizontal="center" wrapText="1"/>
      <protection locked="0"/>
    </xf>
    <xf numFmtId="0" fontId="26" fillId="0" borderId="82" xfId="0" applyFont="1" applyBorder="1" applyAlignment="1" applyProtection="1">
      <alignment horizontal="center" vertical="top"/>
      <protection locked="0"/>
    </xf>
    <xf numFmtId="0" fontId="26" fillId="0" borderId="42" xfId="0" applyFont="1" applyBorder="1" applyAlignment="1" applyProtection="1">
      <alignment horizontal="center" vertical="top"/>
      <protection locked="0"/>
    </xf>
    <xf numFmtId="0" fontId="8" fillId="18" borderId="85" xfId="0" applyFont="1" applyFill="1" applyBorder="1" applyAlignment="1">
      <alignment horizontal="center" vertical="top"/>
    </xf>
    <xf numFmtId="0" fontId="6" fillId="18" borderId="82" xfId="0" applyFont="1" applyFill="1" applyBorder="1" applyAlignment="1">
      <alignment horizontal="center" wrapText="1"/>
    </xf>
    <xf numFmtId="0" fontId="6" fillId="18" borderId="66" xfId="0" applyFont="1" applyFill="1" applyBorder="1" applyAlignment="1">
      <alignment horizontal="center" wrapText="1"/>
    </xf>
    <xf numFmtId="0" fontId="8" fillId="18" borderId="66" xfId="0" applyFont="1" applyFill="1" applyBorder="1" applyAlignment="1">
      <alignment horizontal="center" vertical="top"/>
    </xf>
    <xf numFmtId="0" fontId="6" fillId="0" borderId="84" xfId="0" applyFont="1" applyBorder="1" applyAlignment="1">
      <alignment horizontal="center"/>
    </xf>
    <xf numFmtId="0" fontId="6" fillId="0" borderId="150" xfId="0" applyFont="1" applyBorder="1" applyAlignment="1">
      <alignment horizontal="center"/>
    </xf>
    <xf numFmtId="0" fontId="6" fillId="0" borderId="151" xfId="0" applyFont="1" applyBorder="1" applyAlignment="1">
      <alignment horizontal="center" vertical="top"/>
    </xf>
    <xf numFmtId="0" fontId="6" fillId="0" borderId="42" xfId="0" applyFont="1" applyBorder="1" applyAlignment="1">
      <alignment horizontal="center" vertical="top"/>
    </xf>
    <xf numFmtId="0" fontId="8" fillId="0" borderId="33" xfId="0" applyFont="1" applyBorder="1" applyAlignment="1" applyProtection="1">
      <alignment horizontal="left" vertical="top" wrapText="1"/>
      <protection locked="0"/>
    </xf>
    <xf numFmtId="0" fontId="3" fillId="0" borderId="34" xfId="0" applyFont="1" applyBorder="1" applyProtection="1">
      <protection locked="0"/>
    </xf>
    <xf numFmtId="0" fontId="3" fillId="0" borderId="35" xfId="0" applyFont="1" applyBorder="1" applyProtection="1">
      <protection locked="0"/>
    </xf>
    <xf numFmtId="0" fontId="3" fillId="0" borderId="36" xfId="0" applyFont="1" applyBorder="1" applyProtection="1">
      <protection locked="0"/>
    </xf>
    <xf numFmtId="0" fontId="0" fillId="0" borderId="7" xfId="0" applyBorder="1" applyProtection="1">
      <protection locked="0"/>
    </xf>
    <xf numFmtId="0" fontId="3" fillId="0" borderId="37" xfId="0" applyFont="1" applyBorder="1" applyProtection="1">
      <protection locked="0"/>
    </xf>
    <xf numFmtId="0" fontId="3" fillId="0" borderId="38" xfId="0" applyFont="1" applyBorder="1" applyProtection="1">
      <protection locked="0"/>
    </xf>
    <xf numFmtId="0" fontId="3" fillId="0" borderId="39" xfId="0" applyFont="1" applyBorder="1" applyProtection="1">
      <protection locked="0"/>
    </xf>
    <xf numFmtId="0" fontId="3" fillId="0" borderId="40" xfId="0" applyFont="1" applyBorder="1" applyProtection="1">
      <protection locked="0"/>
    </xf>
    <xf numFmtId="0" fontId="37" fillId="14" borderId="64" xfId="0" applyFont="1" applyFill="1" applyBorder="1"/>
    <xf numFmtId="0" fontId="37" fillId="14" borderId="89" xfId="0" applyFont="1" applyFill="1" applyBorder="1"/>
    <xf numFmtId="0" fontId="10" fillId="0" borderId="109" xfId="0" applyFont="1" applyBorder="1" applyAlignment="1">
      <alignment horizontal="center" wrapText="1"/>
    </xf>
    <xf numFmtId="0" fontId="3" fillId="0" borderId="39" xfId="0" applyFont="1" applyBorder="1"/>
    <xf numFmtId="0" fontId="3" fillId="0" borderId="110" xfId="0" applyFont="1" applyBorder="1"/>
    <xf numFmtId="0" fontId="31" fillId="13" borderId="2" xfId="0" applyFont="1" applyFill="1" applyBorder="1" applyAlignment="1">
      <alignment horizontal="center" vertical="center"/>
    </xf>
    <xf numFmtId="0" fontId="33" fillId="14" borderId="3" xfId="0" applyFont="1" applyFill="1" applyBorder="1"/>
    <xf numFmtId="0" fontId="33" fillId="14" borderId="4" xfId="0" applyFont="1" applyFill="1" applyBorder="1"/>
    <xf numFmtId="0" fontId="6" fillId="0" borderId="14" xfId="0" applyFont="1" applyBorder="1" applyAlignment="1">
      <alignment horizontal="left" wrapText="1"/>
    </xf>
    <xf numFmtId="0" fontId="3" fillId="0" borderId="15" xfId="0" applyFont="1" applyBorder="1"/>
    <xf numFmtId="0" fontId="3" fillId="0" borderId="16" xfId="0" applyFont="1" applyBorder="1"/>
    <xf numFmtId="0" fontId="25" fillId="0" borderId="17" xfId="0" applyFont="1" applyBorder="1" applyAlignment="1" applyProtection="1">
      <alignment horizontal="left"/>
      <protection locked="0"/>
    </xf>
    <xf numFmtId="0" fontId="3" fillId="0" borderId="10" xfId="0" applyFont="1" applyBorder="1" applyProtection="1">
      <protection locked="0"/>
    </xf>
    <xf numFmtId="0" fontId="3" fillId="0" borderId="18" xfId="0" applyFont="1" applyBorder="1" applyProtection="1">
      <protection locked="0"/>
    </xf>
    <xf numFmtId="0" fontId="25" fillId="0" borderId="19" xfId="0" applyFont="1" applyBorder="1" applyAlignment="1" applyProtection="1">
      <alignment horizontal="left" vertical="top"/>
      <protection locked="0"/>
    </xf>
    <xf numFmtId="0" fontId="3" fillId="0" borderId="20" xfId="0" applyFont="1" applyBorder="1" applyAlignment="1" applyProtection="1">
      <alignment vertical="top"/>
      <protection locked="0"/>
    </xf>
    <xf numFmtId="0" fontId="3" fillId="0" borderId="21" xfId="0" applyFont="1" applyBorder="1" applyAlignment="1" applyProtection="1">
      <alignment vertical="top"/>
      <protection locked="0"/>
    </xf>
    <xf numFmtId="0" fontId="6" fillId="0" borderId="23" xfId="0" applyFont="1" applyBorder="1" applyAlignment="1">
      <alignment horizontal="left" vertical="top" wrapText="1"/>
    </xf>
    <xf numFmtId="0" fontId="3" fillId="0" borderId="24" xfId="0" applyFont="1" applyBorder="1"/>
    <xf numFmtId="0" fontId="3" fillId="0" borderId="25" xfId="0" applyFont="1" applyBorder="1"/>
    <xf numFmtId="0" fontId="3" fillId="0" borderId="5" xfId="0" applyFont="1" applyBorder="1"/>
    <xf numFmtId="0" fontId="0" fillId="0" borderId="7" xfId="0" applyBorder="1"/>
    <xf numFmtId="0" fontId="3" fillId="0" borderId="6" xfId="0" applyFont="1" applyBorder="1"/>
    <xf numFmtId="0" fontId="31" fillId="13" borderId="2" xfId="0" applyFont="1" applyFill="1" applyBorder="1" applyAlignment="1">
      <alignment horizontal="left" vertical="center"/>
    </xf>
    <xf numFmtId="0" fontId="18" fillId="0" borderId="2" xfId="0" applyFont="1" applyBorder="1" applyAlignment="1">
      <alignment horizontal="left" vertical="center"/>
    </xf>
    <xf numFmtId="0" fontId="20" fillId="0" borderId="4" xfId="0" applyFont="1" applyBorder="1"/>
    <xf numFmtId="0" fontId="31" fillId="13" borderId="33" xfId="0" applyFont="1" applyFill="1" applyBorder="1" applyAlignment="1">
      <alignment horizontal="center" vertical="center" wrapText="1"/>
    </xf>
    <xf numFmtId="0" fontId="27" fillId="14" borderId="36" xfId="0" applyFont="1" applyFill="1" applyBorder="1"/>
    <xf numFmtId="0" fontId="0" fillId="0" borderId="32" xfId="0" applyBorder="1" applyAlignment="1">
      <alignment vertical="center"/>
    </xf>
    <xf numFmtId="0" fontId="6" fillId="16" borderId="41" xfId="0" applyFont="1" applyFill="1" applyBorder="1" applyAlignment="1">
      <alignment horizontal="left" vertical="center"/>
    </xf>
    <xf numFmtId="0" fontId="0" fillId="0" borderId="26" xfId="0" applyBorder="1" applyAlignment="1">
      <alignment vertical="center"/>
    </xf>
    <xf numFmtId="0" fontId="0" fillId="0" borderId="13" xfId="0" applyBorder="1" applyAlignment="1">
      <alignment vertical="center"/>
    </xf>
    <xf numFmtId="0" fontId="0" fillId="0" borderId="93" xfId="0" applyBorder="1" applyAlignment="1">
      <alignment vertical="center"/>
    </xf>
    <xf numFmtId="0" fontId="26" fillId="16" borderId="41" xfId="1" applyFont="1" applyFill="1" applyBorder="1" applyAlignment="1" applyProtection="1">
      <alignment horizontal="left" vertical="center"/>
    </xf>
    <xf numFmtId="0" fontId="5" fillId="16" borderId="41" xfId="0" applyFont="1" applyFill="1" applyBorder="1" applyAlignment="1" applyProtection="1">
      <alignment horizontal="left" vertical="center"/>
      <protection locked="0"/>
    </xf>
    <xf numFmtId="0" fontId="39" fillId="0" borderId="10" xfId="0" applyFont="1" applyBorder="1" applyAlignment="1">
      <alignment horizontal="left" vertical="top"/>
    </xf>
    <xf numFmtId="0" fontId="39" fillId="0" borderId="45" xfId="0" applyFont="1" applyBorder="1" applyAlignment="1">
      <alignment vertical="center"/>
    </xf>
    <xf numFmtId="0" fontId="0" fillId="0" borderId="10" xfId="0" applyBorder="1" applyAlignment="1">
      <alignment vertical="center"/>
    </xf>
    <xf numFmtId="0" fontId="5" fillId="17" borderId="156" xfId="0" applyFont="1" applyFill="1" applyBorder="1" applyAlignment="1">
      <alignment horizontal="center" vertical="center"/>
    </xf>
    <xf numFmtId="0" fontId="5" fillId="2" borderId="156" xfId="0" applyFont="1" applyFill="1" applyBorder="1" applyAlignment="1">
      <alignment horizontal="center" vertical="center"/>
    </xf>
    <xf numFmtId="0" fontId="31" fillId="14" borderId="41" xfId="0" applyFont="1" applyFill="1" applyBorder="1" applyAlignment="1">
      <alignment horizontal="center" vertical="center"/>
    </xf>
  </cellXfs>
  <cellStyles count="5">
    <cellStyle name="Hyperlink" xfId="1" builtinId="8"/>
    <cellStyle name="Hyperlink 2" xfId="4" xr:uid="{00000000-0005-0000-0000-000032000000}"/>
    <cellStyle name="Normal" xfId="0" builtinId="0"/>
    <cellStyle name="Normal 2" xfId="2" xr:uid="{00000000-0005-0000-0000-000002000000}"/>
    <cellStyle name="Normal 3" xfId="3" xr:uid="{00000000-0005-0000-0000-000033000000}"/>
  </cellStyles>
  <dxfs count="34">
    <dxf>
      <fill>
        <patternFill>
          <bgColor rgb="FFFF0000"/>
        </patternFill>
      </fill>
    </dxf>
    <dxf>
      <font>
        <color theme="0"/>
      </font>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ont>
        <color auto="1"/>
      </font>
      <fill>
        <patternFill>
          <bgColor rgb="FFFF0000"/>
        </patternFill>
      </fill>
    </dxf>
    <dxf>
      <fill>
        <patternFill patternType="solid">
          <fgColor rgb="FFFF0000"/>
          <bgColor rgb="FFFF0000"/>
        </patternFill>
      </fill>
    </dxf>
    <dxf>
      <fill>
        <patternFill patternType="solid">
          <fgColor rgb="FFFF0000"/>
          <bgColor rgb="FFFF0000"/>
        </patternFill>
      </fill>
    </dxf>
    <dxf>
      <fill>
        <patternFill>
          <bgColor rgb="FFFFE696"/>
        </patternFill>
      </fill>
    </dxf>
    <dxf>
      <fill>
        <patternFill>
          <bgColor rgb="FFFFE697"/>
        </patternFill>
      </fill>
    </dxf>
    <dxf>
      <fill>
        <patternFill>
          <bgColor rgb="FFDDF0D8"/>
        </patternFill>
      </fill>
    </dxf>
    <dxf>
      <fill>
        <patternFill>
          <bgColor rgb="FFD9EAF7"/>
        </patternFill>
      </fill>
    </dxf>
    <dxf>
      <fill>
        <patternFill>
          <bgColor rgb="FFE5DDF5"/>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
      <font>
        <b/>
        <i val="0"/>
        <color rgb="FFFF0000"/>
      </font>
    </dxf>
    <dxf>
      <fill>
        <patternFill>
          <bgColor rgb="FFDDF0D8"/>
        </patternFill>
      </fill>
    </dxf>
    <dxf>
      <font>
        <color theme="0"/>
      </font>
      <fill>
        <patternFill>
          <bgColor rgb="FFFF0000"/>
        </patternFill>
      </fill>
    </dxf>
    <dxf>
      <fill>
        <patternFill>
          <bgColor rgb="FFFFE696"/>
        </patternFill>
      </fill>
    </dxf>
    <dxf>
      <fill>
        <patternFill>
          <bgColor rgb="FFD9EAF7"/>
        </patternFill>
      </fill>
    </dxf>
    <dxf>
      <fill>
        <patternFill>
          <bgColor rgb="FFE5DDF5"/>
        </patternFill>
      </fill>
    </dxf>
    <dxf>
      <fill>
        <patternFill>
          <bgColor rgb="FFFF0000"/>
        </patternFill>
      </fill>
    </dxf>
    <dxf>
      <fill>
        <patternFill patternType="solid">
          <fgColor rgb="FFF4CCCC"/>
          <bgColor rgb="FFF4CCCC"/>
        </patternFill>
      </fill>
    </dxf>
    <dxf>
      <fill>
        <patternFill patternType="solid">
          <fgColor rgb="FFB7E1CD"/>
          <bgColor rgb="FFB7E1CD"/>
        </patternFill>
      </fill>
    </dxf>
    <dxf>
      <font>
        <color rgb="FF9C0006"/>
      </font>
      <fill>
        <patternFill>
          <bgColor rgb="FFFFC7CE"/>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DDF0D8"/>
      <color rgb="FFD9EAF7"/>
      <color rgb="FFD9EAF6"/>
      <color rgb="FFE5DDF5"/>
      <color rgb="FFF9DFC8"/>
      <color rgb="FFF8F1C7"/>
      <color rgb="FFE8D1DC"/>
      <color rgb="FF6F1A47"/>
      <color rgb="FFFFE69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Normal="100" zoomScaleSheetLayoutView="140" workbookViewId="0">
      <selection activeCell="D18" sqref="D18"/>
    </sheetView>
  </sheetViews>
  <sheetFormatPr defaultColWidth="8.81640625" defaultRowHeight="12.5" x14ac:dyDescent="0.25"/>
  <cols>
    <col min="1" max="1" width="1" customWidth="1"/>
    <col min="2" max="2" width="1.453125" customWidth="1"/>
    <col min="3" max="3" width="3.453125" customWidth="1"/>
    <col min="4" max="4" width="12.36328125" customWidth="1"/>
    <col min="5" max="5" width="1.453125" customWidth="1"/>
    <col min="6" max="6" width="12" customWidth="1"/>
    <col min="7" max="7" width="9.36328125" customWidth="1"/>
    <col min="8" max="8" width="10.1796875" customWidth="1"/>
    <col min="9" max="9" width="11.36328125" customWidth="1"/>
    <col min="10" max="10" width="12.453125" customWidth="1"/>
    <col min="11" max="11" width="14" customWidth="1"/>
    <col min="12" max="12" width="1.453125" customWidth="1"/>
    <col min="13" max="13" width="1" customWidth="1"/>
  </cols>
  <sheetData>
    <row r="1" spans="1:14" ht="5.25" customHeight="1" x14ac:dyDescent="0.25">
      <c r="A1" s="44"/>
      <c r="B1" s="83"/>
      <c r="C1" s="83"/>
      <c r="D1" s="83"/>
      <c r="E1" s="83"/>
      <c r="F1" s="83"/>
      <c r="G1" s="83"/>
      <c r="H1" s="83"/>
      <c r="I1" s="83"/>
      <c r="J1" s="83"/>
      <c r="K1" s="83"/>
      <c r="L1" s="83"/>
      <c r="M1" s="44"/>
    </row>
    <row r="2" spans="1:14" ht="12.75" customHeight="1" x14ac:dyDescent="0.25">
      <c r="A2" s="81"/>
      <c r="B2" s="84"/>
      <c r="C2" s="93"/>
      <c r="D2" s="93"/>
      <c r="E2" s="93"/>
      <c r="F2" s="93"/>
      <c r="G2" s="93"/>
      <c r="H2" s="93"/>
      <c r="I2" s="93"/>
      <c r="J2" s="93"/>
      <c r="K2" s="93"/>
      <c r="L2" s="85"/>
      <c r="M2" s="82"/>
    </row>
    <row r="3" spans="1:14" ht="45" customHeight="1" x14ac:dyDescent="0.25">
      <c r="A3" s="81"/>
      <c r="B3" s="91"/>
      <c r="C3" s="228" t="s">
        <v>74</v>
      </c>
      <c r="D3" s="229"/>
      <c r="E3" s="229"/>
      <c r="F3" s="229"/>
      <c r="G3" s="229"/>
      <c r="H3" s="229"/>
      <c r="I3" s="229"/>
      <c r="J3" s="229"/>
      <c r="K3" s="230"/>
      <c r="L3" s="92"/>
      <c r="M3" s="82"/>
    </row>
    <row r="4" spans="1:14" ht="13" x14ac:dyDescent="0.25">
      <c r="A4" s="81"/>
      <c r="B4" s="60"/>
      <c r="C4" s="94"/>
      <c r="D4" s="94"/>
      <c r="E4" s="94"/>
      <c r="F4" s="94"/>
      <c r="G4" s="94"/>
      <c r="H4" s="94"/>
      <c r="I4" s="94"/>
      <c r="J4" s="94"/>
      <c r="K4" s="94"/>
      <c r="L4" s="51"/>
      <c r="M4" s="82"/>
    </row>
    <row r="5" spans="1:14" ht="14" x14ac:dyDescent="0.3">
      <c r="A5" s="81"/>
      <c r="B5" s="86"/>
      <c r="C5" s="231" t="s">
        <v>28</v>
      </c>
      <c r="D5" s="231"/>
      <c r="E5" s="231"/>
      <c r="F5" s="231"/>
      <c r="G5" s="231"/>
      <c r="H5" s="231"/>
      <c r="I5" s="231"/>
      <c r="J5" s="231"/>
      <c r="K5" s="231"/>
      <c r="L5" s="87"/>
      <c r="M5" s="82"/>
      <c r="N5" s="22"/>
    </row>
    <row r="6" spans="1:14" ht="14" x14ac:dyDescent="0.3">
      <c r="A6" s="81"/>
      <c r="B6" s="60"/>
      <c r="C6" s="24"/>
      <c r="D6" s="232"/>
      <c r="E6" s="233"/>
      <c r="F6" s="233"/>
      <c r="G6" s="233"/>
      <c r="H6" s="233"/>
      <c r="I6" s="233"/>
      <c r="J6" s="233"/>
      <c r="K6" s="234"/>
      <c r="L6" s="87"/>
      <c r="M6" s="82"/>
      <c r="N6" s="22"/>
    </row>
    <row r="7" spans="1:14" ht="14" x14ac:dyDescent="0.3">
      <c r="A7" s="81"/>
      <c r="B7" s="60"/>
      <c r="C7" s="24">
        <v>1</v>
      </c>
      <c r="D7" s="232" t="s">
        <v>84</v>
      </c>
      <c r="E7" s="233"/>
      <c r="F7" s="233"/>
      <c r="G7" s="233"/>
      <c r="H7" s="233"/>
      <c r="I7" s="233"/>
      <c r="J7" s="233"/>
      <c r="K7" s="234"/>
      <c r="L7" s="87"/>
      <c r="M7" s="82"/>
      <c r="N7" s="22"/>
    </row>
    <row r="8" spans="1:14" ht="14.25" customHeight="1" x14ac:dyDescent="0.3">
      <c r="A8" s="81"/>
      <c r="B8" s="60"/>
      <c r="C8" s="24">
        <v>2</v>
      </c>
      <c r="D8" s="224" t="s">
        <v>36</v>
      </c>
      <c r="E8" s="225"/>
      <c r="F8" s="225"/>
      <c r="G8" s="225"/>
      <c r="H8" s="225"/>
      <c r="I8" s="225"/>
      <c r="J8" s="225"/>
      <c r="K8" s="226"/>
      <c r="L8" s="87"/>
      <c r="M8" s="82"/>
      <c r="N8" s="22"/>
    </row>
    <row r="9" spans="1:14" ht="26.25" customHeight="1" x14ac:dyDescent="0.3">
      <c r="A9" s="81"/>
      <c r="B9" s="60"/>
      <c r="C9" s="24">
        <v>3</v>
      </c>
      <c r="D9" s="238" t="s">
        <v>89</v>
      </c>
      <c r="E9" s="239"/>
      <c r="F9" s="239"/>
      <c r="G9" s="239"/>
      <c r="H9" s="239"/>
      <c r="I9" s="239"/>
      <c r="J9" s="239"/>
      <c r="K9" s="188"/>
      <c r="L9" s="190"/>
      <c r="M9" s="82"/>
      <c r="N9" s="22"/>
    </row>
    <row r="10" spans="1:14" ht="26.25" customHeight="1" x14ac:dyDescent="0.3">
      <c r="A10" s="81"/>
      <c r="B10" s="60"/>
      <c r="C10" s="24">
        <v>4</v>
      </c>
      <c r="D10" s="238" t="s">
        <v>90</v>
      </c>
      <c r="E10" s="239"/>
      <c r="F10" s="239"/>
      <c r="G10" s="239"/>
      <c r="H10" s="239"/>
      <c r="I10" s="239"/>
      <c r="J10" s="239"/>
      <c r="K10" s="189"/>
      <c r="L10" s="87"/>
      <c r="M10" s="82"/>
      <c r="N10" s="22"/>
    </row>
    <row r="11" spans="1:14" ht="26.5" customHeight="1" x14ac:dyDescent="0.3">
      <c r="A11" s="81"/>
      <c r="B11" s="60"/>
      <c r="C11" s="24">
        <v>5</v>
      </c>
      <c r="D11" s="224" t="s">
        <v>85</v>
      </c>
      <c r="E11" s="225"/>
      <c r="F11" s="225"/>
      <c r="G11" s="225"/>
      <c r="H11" s="225"/>
      <c r="I11" s="225"/>
      <c r="J11" s="225"/>
      <c r="K11" s="226"/>
      <c r="L11" s="87"/>
      <c r="M11" s="82"/>
      <c r="N11" s="22"/>
    </row>
    <row r="12" spans="1:14" ht="26" customHeight="1" x14ac:dyDescent="0.3">
      <c r="A12" s="81"/>
      <c r="B12" s="60"/>
      <c r="C12" s="24">
        <v>6</v>
      </c>
      <c r="D12" s="235" t="s">
        <v>86</v>
      </c>
      <c r="E12" s="236"/>
      <c r="F12" s="236"/>
      <c r="G12" s="236"/>
      <c r="H12" s="236"/>
      <c r="I12" s="236"/>
      <c r="J12" s="236"/>
      <c r="K12" s="237"/>
      <c r="L12" s="87"/>
      <c r="M12" s="82"/>
      <c r="N12" s="22"/>
    </row>
    <row r="13" spans="1:14" ht="14" x14ac:dyDescent="0.3">
      <c r="A13" s="81"/>
      <c r="B13" s="60"/>
      <c r="C13" s="24">
        <v>7</v>
      </c>
      <c r="D13" s="235" t="s">
        <v>87</v>
      </c>
      <c r="E13" s="236"/>
      <c r="F13" s="236"/>
      <c r="G13" s="236"/>
      <c r="H13" s="236"/>
      <c r="I13" s="236"/>
      <c r="J13" s="236"/>
      <c r="K13" s="237"/>
      <c r="L13" s="87"/>
      <c r="M13" s="82"/>
      <c r="N13" s="22"/>
    </row>
    <row r="14" spans="1:14" ht="14" x14ac:dyDescent="0.3">
      <c r="A14" s="81"/>
      <c r="B14" s="60"/>
      <c r="C14" s="24">
        <v>8</v>
      </c>
      <c r="D14" s="235" t="s">
        <v>88</v>
      </c>
      <c r="E14" s="236"/>
      <c r="F14" s="236"/>
      <c r="G14" s="236"/>
      <c r="H14" s="236"/>
      <c r="I14" s="236"/>
      <c r="J14" s="236"/>
      <c r="K14" s="237"/>
      <c r="L14" s="87"/>
      <c r="M14" s="82"/>
      <c r="N14" s="22"/>
    </row>
    <row r="15" spans="1:14" ht="28.25" customHeight="1" x14ac:dyDescent="0.3">
      <c r="A15" s="81"/>
      <c r="B15" s="86"/>
      <c r="C15" s="227" t="s">
        <v>30</v>
      </c>
      <c r="D15" s="227"/>
      <c r="E15" s="227"/>
      <c r="F15" s="227"/>
      <c r="G15" s="227"/>
      <c r="H15" s="227"/>
      <c r="I15" s="227"/>
      <c r="J15" s="227"/>
      <c r="K15" s="227"/>
      <c r="L15" s="87"/>
      <c r="M15" s="82"/>
      <c r="N15" s="22"/>
    </row>
    <row r="16" spans="1:14" ht="20.25" customHeight="1" x14ac:dyDescent="0.3">
      <c r="A16" s="81"/>
      <c r="B16" s="86"/>
      <c r="C16" s="23"/>
      <c r="D16" s="131" t="s">
        <v>91</v>
      </c>
      <c r="E16" s="25"/>
      <c r="F16" s="223" t="s">
        <v>77</v>
      </c>
      <c r="G16" s="223"/>
      <c r="H16" s="223"/>
      <c r="I16" s="223"/>
      <c r="J16" s="223"/>
      <c r="K16" s="223"/>
      <c r="L16" s="87"/>
      <c r="M16" s="82"/>
      <c r="N16" s="22"/>
    </row>
    <row r="17" spans="1:14" ht="5" customHeight="1" x14ac:dyDescent="0.3">
      <c r="A17" s="81"/>
      <c r="B17" s="86"/>
      <c r="C17" s="23"/>
      <c r="D17" s="222"/>
      <c r="E17" s="222"/>
      <c r="F17" s="222"/>
      <c r="G17" s="222"/>
      <c r="H17" s="222"/>
      <c r="I17" s="222"/>
      <c r="J17" s="222"/>
      <c r="K17" s="222"/>
      <c r="L17" s="87"/>
      <c r="M17" s="82"/>
      <c r="N17" s="22"/>
    </row>
    <row r="18" spans="1:14" ht="17" customHeight="1" x14ac:dyDescent="0.3">
      <c r="A18" s="81"/>
      <c r="B18" s="86"/>
      <c r="C18" s="23"/>
      <c r="D18" s="131" t="s">
        <v>91</v>
      </c>
      <c r="E18" s="26"/>
      <c r="F18" s="26" t="s">
        <v>29</v>
      </c>
      <c r="G18" s="26"/>
      <c r="H18" s="26"/>
      <c r="I18" s="26"/>
      <c r="J18" s="26"/>
      <c r="K18" s="26"/>
      <c r="L18" s="87"/>
      <c r="M18" s="82"/>
      <c r="N18" s="22"/>
    </row>
    <row r="19" spans="1:14" ht="14" x14ac:dyDescent="0.3">
      <c r="A19" s="81"/>
      <c r="B19" s="86"/>
      <c r="C19" s="23"/>
      <c r="D19" s="23"/>
      <c r="E19" s="23"/>
      <c r="F19" s="23"/>
      <c r="G19" s="23"/>
      <c r="H19" s="23"/>
      <c r="I19" s="23"/>
      <c r="J19" s="23"/>
      <c r="K19" s="23"/>
      <c r="L19" s="87"/>
      <c r="M19" s="82"/>
      <c r="N19" s="22"/>
    </row>
    <row r="20" spans="1:14" ht="17" customHeight="1" x14ac:dyDescent="0.25">
      <c r="A20" s="81"/>
      <c r="B20" s="60"/>
      <c r="C20" s="45"/>
      <c r="D20" s="44"/>
      <c r="E20" s="44"/>
      <c r="F20" s="44"/>
      <c r="G20" s="3"/>
      <c r="H20" s="3"/>
      <c r="I20" s="3"/>
      <c r="J20" s="3"/>
      <c r="K20" s="132" t="s">
        <v>31</v>
      </c>
      <c r="L20" s="51"/>
      <c r="M20" s="82"/>
    </row>
    <row r="21" spans="1:14" x14ac:dyDescent="0.25">
      <c r="A21" s="81"/>
      <c r="B21" s="73"/>
      <c r="C21" s="88"/>
      <c r="D21" s="89"/>
      <c r="E21" s="89"/>
      <c r="F21" s="89"/>
      <c r="G21" s="89"/>
      <c r="H21" s="89"/>
      <c r="I21" s="89"/>
      <c r="J21" s="89"/>
      <c r="K21" s="89"/>
      <c r="L21" s="90"/>
      <c r="M21" s="82"/>
    </row>
    <row r="22" spans="1:14" ht="5.25" customHeight="1" x14ac:dyDescent="0.25">
      <c r="A22" s="44"/>
      <c r="B22" s="80"/>
      <c r="C22" s="80"/>
      <c r="D22" s="80"/>
      <c r="E22" s="80"/>
      <c r="F22" s="80"/>
      <c r="G22" s="80"/>
      <c r="H22" s="80"/>
      <c r="I22" s="80"/>
      <c r="J22" s="80"/>
      <c r="K22" s="80"/>
      <c r="L22" s="80"/>
      <c r="M22" s="44"/>
    </row>
  </sheetData>
  <sheetProtection algorithmName="SHA-512" hashValue="R4ZeelGSKhfrlYGH54U52pTMHxOwZfmJdlC9BP2+QpG9WGrL4cEmTzM3p9I6IMgv/vOwUNE5GHAJGoBtMPiFqg==" saltValue="8CT3Kqf+tKuekBF4LzM+zg==" spinCount="100000" sheet="1" selectLockedCells="1"/>
  <mergeCells count="14">
    <mergeCell ref="D17:K17"/>
    <mergeCell ref="F16:K16"/>
    <mergeCell ref="D11:K11"/>
    <mergeCell ref="C15:K15"/>
    <mergeCell ref="C3:K3"/>
    <mergeCell ref="C5:K5"/>
    <mergeCell ref="D7:K7"/>
    <mergeCell ref="D6:K6"/>
    <mergeCell ref="D8:K8"/>
    <mergeCell ref="D14:K14"/>
    <mergeCell ref="D12:K12"/>
    <mergeCell ref="D13:K13"/>
    <mergeCell ref="D10:J10"/>
    <mergeCell ref="D9:J9"/>
  </mergeCells>
  <conditionalFormatting sqref="D16">
    <cfRule type="containsText" dxfId="33" priority="2" operator="containsText" text="I disagree">
      <formula>NOT(ISERROR(SEARCH("I disagree",D16)))</formula>
    </cfRule>
    <cfRule type="containsText" dxfId="32" priority="3" operator="containsText" text="I agree">
      <formula>NOT(ISERROR(SEARCH("I agree",D16)))</formula>
    </cfRule>
  </conditionalFormatting>
  <conditionalFormatting sqref="D18">
    <cfRule type="containsText" dxfId="31" priority="1" operator="containsText" text="I disagree">
      <formula>NOT(ISERROR(SEARCH("I disagree",D18)))</formula>
    </cfRule>
    <cfRule type="containsText" dxfId="30" priority="4" operator="containsText" text="I agree">
      <formula>NOT(ISERROR(SEARCH("I agree",D18)))</formula>
    </cfRule>
  </conditionalFormatting>
  <dataValidations count="2">
    <dataValidation type="list" allowBlank="1" showInputMessage="1" showErrorMessage="1" sqref="D17" xr:uid="{00000000-0002-0000-0000-000000000000}">
      <formula1>"I agree/disagree, I agree, I disagree"</formula1>
    </dataValidation>
    <dataValidation type="list" allowBlank="1" showInputMessage="1" showErrorMessage="1" sqref="D16 D18" xr:uid="{00000000-0002-0000-0000-000001000000}">
      <formula1>"Select here, I agree, I disagree"</formula1>
    </dataValidation>
  </dataValidations>
  <hyperlinks>
    <hyperlink ref="K20" location="'Course Map'!D6" display="NEXT" xr:uid="{00000000-0004-0000-00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K62"/>
  <sheetViews>
    <sheetView zoomScale="85" zoomScaleNormal="85" zoomScaleSheetLayoutView="110" workbookViewId="0">
      <selection activeCell="C54" sqref="C54:I60"/>
    </sheetView>
  </sheetViews>
  <sheetFormatPr defaultColWidth="14.453125" defaultRowHeight="15" customHeight="1" x14ac:dyDescent="0.25"/>
  <cols>
    <col min="1" max="1" width="1" customWidth="1"/>
    <col min="2" max="2" width="2.453125" customWidth="1"/>
    <col min="3" max="3" width="20.453125" customWidth="1"/>
    <col min="4" max="4" width="19.36328125" customWidth="1"/>
    <col min="5" max="8" width="12.81640625" customWidth="1"/>
    <col min="9" max="9" width="12.453125" style="17" customWidth="1"/>
    <col min="10" max="10" width="3.36328125" customWidth="1"/>
    <col min="11" max="11" width="1" customWidth="1"/>
  </cols>
  <sheetData>
    <row r="1" spans="1:11" ht="5.25" customHeight="1" x14ac:dyDescent="0.25">
      <c r="A1" s="53"/>
      <c r="B1" s="53"/>
      <c r="C1" s="53"/>
      <c r="D1" s="53"/>
      <c r="E1" s="53"/>
      <c r="F1" s="53"/>
      <c r="G1" s="53"/>
      <c r="H1" s="53"/>
      <c r="I1" s="53"/>
      <c r="J1" s="53"/>
      <c r="K1" s="53"/>
    </row>
    <row r="2" spans="1:11" ht="12.75" customHeight="1" x14ac:dyDescent="0.25">
      <c r="A2" s="75"/>
      <c r="B2" s="76"/>
      <c r="C2" s="77"/>
      <c r="D2" s="77"/>
      <c r="E2" s="77"/>
      <c r="F2" s="77"/>
      <c r="G2" s="77"/>
      <c r="H2" s="77"/>
      <c r="I2" s="77"/>
      <c r="J2" s="78"/>
      <c r="K2" s="74"/>
    </row>
    <row r="3" spans="1:11" ht="36" customHeight="1" x14ac:dyDescent="0.25">
      <c r="A3" s="71"/>
      <c r="B3" s="56"/>
      <c r="C3" s="249" t="s">
        <v>74</v>
      </c>
      <c r="D3" s="250"/>
      <c r="E3" s="250"/>
      <c r="F3" s="250"/>
      <c r="G3" s="250"/>
      <c r="H3" s="250"/>
      <c r="I3" s="251"/>
      <c r="J3" s="57"/>
      <c r="K3" s="74"/>
    </row>
    <row r="4" spans="1:11" s="6" customFormat="1" ht="21" customHeight="1" x14ac:dyDescent="0.25">
      <c r="A4" s="196"/>
      <c r="B4" s="197"/>
      <c r="C4" s="254" t="s">
        <v>48</v>
      </c>
      <c r="D4" s="254"/>
      <c r="E4" s="254"/>
      <c r="F4" s="254"/>
      <c r="G4" s="254"/>
      <c r="H4" s="254"/>
      <c r="I4" s="255"/>
      <c r="J4" s="198"/>
      <c r="K4" s="199"/>
    </row>
    <row r="5" spans="1:11" s="6" customFormat="1" ht="9" customHeight="1" x14ac:dyDescent="0.25">
      <c r="A5" s="196"/>
      <c r="B5" s="200"/>
      <c r="C5" s="252"/>
      <c r="D5" s="252"/>
      <c r="E5" s="252"/>
      <c r="F5" s="252"/>
      <c r="G5" s="252"/>
      <c r="H5" s="252"/>
      <c r="I5" s="253"/>
      <c r="J5" s="201"/>
      <c r="K5" s="199"/>
    </row>
    <row r="6" spans="1:11" s="6" customFormat="1" ht="12.75" customHeight="1" x14ac:dyDescent="0.25">
      <c r="A6" s="196"/>
      <c r="B6" s="200"/>
      <c r="C6" s="195" t="s">
        <v>0</v>
      </c>
      <c r="D6" s="256"/>
      <c r="E6" s="257"/>
      <c r="F6" s="202"/>
      <c r="G6" s="334"/>
      <c r="H6" s="337" t="s">
        <v>27</v>
      </c>
      <c r="I6" s="337"/>
      <c r="J6" s="59"/>
      <c r="K6" s="199"/>
    </row>
    <row r="7" spans="1:11" s="6" customFormat="1" ht="12.75" customHeight="1" x14ac:dyDescent="0.25">
      <c r="A7" s="196"/>
      <c r="B7" s="200"/>
      <c r="C7" s="195" t="s">
        <v>2</v>
      </c>
      <c r="D7" s="258"/>
      <c r="E7" s="257"/>
      <c r="F7" s="202"/>
      <c r="G7" s="202"/>
      <c r="H7" s="335" t="s">
        <v>1</v>
      </c>
      <c r="I7" s="336">
        <f>SUM(I8:I9)</f>
        <v>0</v>
      </c>
      <c r="J7" s="201"/>
      <c r="K7" s="199"/>
    </row>
    <row r="8" spans="1:11" s="6" customFormat="1" ht="12.75" customHeight="1" x14ac:dyDescent="0.25">
      <c r="A8" s="196"/>
      <c r="B8" s="200"/>
      <c r="C8" s="195" t="s">
        <v>3</v>
      </c>
      <c r="D8" s="259"/>
      <c r="E8" s="260"/>
      <c r="F8" s="202"/>
      <c r="G8" s="202"/>
      <c r="H8" s="126" t="s">
        <v>50</v>
      </c>
      <c r="I8" s="121">
        <f>COUNTIF($D$20:$D$50,"???4???")+'Credit (Advanced Standing)'!$C$19+COUNTIF('Credit (Advanced Standing)'!$C$24:$C$39,"???4???")</f>
        <v>0</v>
      </c>
      <c r="J8" s="201"/>
      <c r="K8" s="199"/>
    </row>
    <row r="9" spans="1:11" s="6" customFormat="1" ht="12.75" customHeight="1" x14ac:dyDescent="0.25">
      <c r="A9" s="196"/>
      <c r="B9" s="200"/>
      <c r="C9" s="124"/>
      <c r="D9" s="124"/>
      <c r="E9" s="124"/>
      <c r="F9" s="28"/>
      <c r="G9" s="28"/>
      <c r="H9" s="126" t="s">
        <v>51</v>
      </c>
      <c r="I9" s="121">
        <f>COUNTIF($D$20:$D$50,"???5???")+'Credit (Advanced Standing)'!$C$20+COUNTIF('Credit (Advanced Standing)'!$C$24:$C$39,"???5???")</f>
        <v>0</v>
      </c>
      <c r="J9" s="201"/>
      <c r="K9" s="199"/>
    </row>
    <row r="10" spans="1:11" s="6" customFormat="1" ht="12.75" customHeight="1" x14ac:dyDescent="0.25">
      <c r="A10" s="196"/>
      <c r="B10" s="200"/>
      <c r="C10" s="195" t="s">
        <v>4</v>
      </c>
      <c r="D10" s="331" t="s">
        <v>94</v>
      </c>
      <c r="E10" s="331"/>
      <c r="F10" s="332" t="str">
        <f>IF(D10="Select Intake Year here"," &lt;= Please pick your intake year via dropdown list"," ")</f>
        <v xml:space="preserve"> &lt;= Please pick your intake year via dropdown list</v>
      </c>
      <c r="G10" s="26"/>
      <c r="H10" s="26"/>
      <c r="I10" s="203"/>
      <c r="J10" s="201"/>
      <c r="K10" s="199"/>
    </row>
    <row r="11" spans="1:11" s="6" customFormat="1" ht="12.75" customHeight="1" x14ac:dyDescent="0.25">
      <c r="A11" s="196"/>
      <c r="B11" s="200"/>
      <c r="C11" s="195" t="s">
        <v>45</v>
      </c>
      <c r="D11" s="331" t="s">
        <v>93</v>
      </c>
      <c r="E11" s="331"/>
      <c r="F11" s="333" t="str">
        <f>IF(D11="Select Intake Semester here"," &lt;= Please pick your intake semester via dropdown list"," ")</f>
        <v xml:space="preserve"> &lt;= Please pick your intake semester via dropdown list</v>
      </c>
      <c r="G11" s="204"/>
      <c r="H11" s="204"/>
      <c r="I11" s="205"/>
      <c r="J11" s="201"/>
      <c r="K11" s="199"/>
    </row>
    <row r="12" spans="1:11" s="6" customFormat="1" ht="12.75" customHeight="1" x14ac:dyDescent="0.25">
      <c r="A12" s="196"/>
      <c r="B12" s="200"/>
      <c r="C12" s="206" t="s">
        <v>21</v>
      </c>
      <c r="D12" s="240" t="s">
        <v>81</v>
      </c>
      <c r="E12" s="240"/>
      <c r="F12" s="194"/>
      <c r="G12" s="28"/>
      <c r="H12" s="207" t="s">
        <v>21</v>
      </c>
      <c r="I12" s="121">
        <f>COUNTIF($E$20:$E$50,"*Core*")+COUNTIF($E$20:$E$50,"*Additional*")+COUNTIF('Credit (Advanced Standing)'!$D$24:$D$39,"*Core*")</f>
        <v>0</v>
      </c>
      <c r="J12" s="201"/>
      <c r="K12" s="199"/>
    </row>
    <row r="13" spans="1:11" s="6" customFormat="1" ht="12.75" customHeight="1" x14ac:dyDescent="0.25">
      <c r="A13" s="196"/>
      <c r="B13" s="200"/>
      <c r="C13" s="206" t="s">
        <v>22</v>
      </c>
      <c r="D13" s="240" t="s">
        <v>79</v>
      </c>
      <c r="E13" s="240"/>
      <c r="F13" s="194"/>
      <c r="G13" s="28"/>
      <c r="H13" s="207" t="s">
        <v>22</v>
      </c>
      <c r="I13" s="121">
        <f>COUNTIF($F$20:$F$50,"*Core*")+COUNTIF($F$20:$F$50,"*Additional*")+COUNTIF('Credit (Advanced Standing)'!$E$24:$E$39,"*Core*")</f>
        <v>0</v>
      </c>
      <c r="J13" s="201"/>
      <c r="K13" s="199"/>
    </row>
    <row r="14" spans="1:11" s="6" customFormat="1" ht="12.75" customHeight="1" x14ac:dyDescent="0.25">
      <c r="A14" s="196"/>
      <c r="B14" s="200"/>
      <c r="C14" s="206" t="s">
        <v>49</v>
      </c>
      <c r="D14" s="240" t="s">
        <v>80</v>
      </c>
      <c r="E14" s="240"/>
      <c r="F14" s="194"/>
      <c r="G14" s="28"/>
      <c r="H14" s="207" t="s">
        <v>49</v>
      </c>
      <c r="I14" s="121">
        <f>COUNTIF($G$20:$G$50,"*Core*")+COUNTIF($G$20:$G$50,"*Additional*")+COUNTIF($H$20:$H$50,"*Additional*")+COUNTIF('Credit (Advanced Standing)'!$F$24:$F$39,"*Core*")+COUNTIF('Credit (Advanced Standing)'!$G$24:$G$39,"*Additional*")</f>
        <v>0</v>
      </c>
      <c r="J14" s="201"/>
      <c r="K14" s="199"/>
    </row>
    <row r="15" spans="1:11" s="6" customFormat="1" ht="12.75" customHeight="1" x14ac:dyDescent="0.25">
      <c r="A15" s="196"/>
      <c r="B15" s="200"/>
      <c r="C15" s="202"/>
      <c r="D15" s="208"/>
      <c r="E15" s="208"/>
      <c r="F15" s="209"/>
      <c r="G15" s="28"/>
      <c r="H15" s="28"/>
      <c r="I15" s="205"/>
      <c r="J15" s="201"/>
      <c r="K15" s="199"/>
    </row>
    <row r="16" spans="1:11" s="6" customFormat="1" ht="12.75" customHeight="1" x14ac:dyDescent="0.25">
      <c r="A16" s="196"/>
      <c r="B16" s="200"/>
      <c r="C16" s="28"/>
      <c r="D16" s="28"/>
      <c r="E16" s="28"/>
      <c r="F16" s="28"/>
      <c r="G16" s="28"/>
      <c r="H16" s="28"/>
      <c r="I16" s="28"/>
      <c r="J16" s="201"/>
      <c r="K16" s="199"/>
    </row>
    <row r="17" spans="1:11" s="6" customFormat="1" ht="12.75" customHeight="1" x14ac:dyDescent="0.25">
      <c r="A17" s="196"/>
      <c r="B17" s="200"/>
      <c r="C17" s="245" t="s">
        <v>92</v>
      </c>
      <c r="D17" s="246"/>
      <c r="E17" s="246"/>
      <c r="F17" s="246"/>
      <c r="G17" s="246"/>
      <c r="H17" s="246"/>
      <c r="I17" s="247"/>
      <c r="J17" s="201"/>
      <c r="K17" s="199"/>
    </row>
    <row r="18" spans="1:11" ht="12.75" customHeight="1" x14ac:dyDescent="0.25">
      <c r="A18" s="71"/>
      <c r="B18" s="60"/>
      <c r="C18" s="241" t="s">
        <v>5</v>
      </c>
      <c r="D18" s="243" t="s">
        <v>76</v>
      </c>
      <c r="E18" s="125" t="s">
        <v>21</v>
      </c>
      <c r="F18" s="125" t="s">
        <v>22</v>
      </c>
      <c r="G18" s="125" t="s">
        <v>49</v>
      </c>
      <c r="H18" s="125"/>
      <c r="I18" s="248" t="s">
        <v>23</v>
      </c>
      <c r="J18" s="51"/>
      <c r="K18" s="74"/>
    </row>
    <row r="19" spans="1:11" ht="22" customHeight="1" x14ac:dyDescent="0.25">
      <c r="A19" s="71"/>
      <c r="B19" s="60"/>
      <c r="C19" s="242"/>
      <c r="D19" s="244"/>
      <c r="E19" s="127" t="str">
        <f>D12</f>
        <v>Advanced Preparatory Studies</v>
      </c>
      <c r="F19" s="127" t="str">
        <f>D13</f>
        <v>Core Studies</v>
      </c>
      <c r="G19" s="127" t="str">
        <f>D14</f>
        <v>Discipline Studies</v>
      </c>
      <c r="H19" s="128"/>
      <c r="I19" s="248"/>
      <c r="J19" s="51"/>
      <c r="K19" s="74"/>
    </row>
    <row r="20" spans="1:11" ht="17.25" customHeight="1" x14ac:dyDescent="0.25">
      <c r="A20" s="71"/>
      <c r="B20" s="60"/>
      <c r="C20" s="282" t="str">
        <f>IF($D$11&lt;&gt;"Select Intake Semester here",IF($D$11="February Intake",$D$10,IF($D$11="July Intake",$D$10,$D$10)),"-")</f>
        <v>-</v>
      </c>
      <c r="D20" s="210"/>
      <c r="E20" s="153" t="str">
        <f>IFERROR(IF(ISBLANK($D20),"",(INDEX('Unit Schedule (Year 2025)'!$A:$H,MATCH('Course Map'!$D20,'Unit Schedule (Year 2025)'!$A:$A,0),MATCH('Course Map'!E$19,'Unit Schedule (Year 2025)'!$1:$1,0)))),"-")</f>
        <v/>
      </c>
      <c r="F20" s="154" t="str">
        <f>IFERROR(IF(ISBLANK($D20),"",(INDEX('Unit Schedule (Year 2025)'!$A:$H,MATCH('Course Map'!$D20,'Unit Schedule (Year 2025)'!$A:$A,0),MATCH('Course Map'!F$19,'Unit Schedule (Year 2025)'!$1:$1,0)))),"-")</f>
        <v/>
      </c>
      <c r="G20" s="155" t="str">
        <f>IFERROR(IF(ISBLANK($D20),"",(INDEX('Unit Schedule (Year 2025)'!$A:$H,MATCH('Course Map'!$D20,'Unit Schedule (Year 2025)'!$A:$A,0),MATCH('Course Map'!G$19,'Unit Schedule (Year 2025)'!$1:$1,0)))),"-")</f>
        <v/>
      </c>
      <c r="H20" s="156" t="str">
        <f t="shared" ref="H20:H31" si="0">IF(ISBLANK(D20),"",IF(AND(E20="-",F20="-",G20="-",OR(COUNTIF(D20,"???4???"),COUNTIF(D20,"???5???"))),"Additional",""))</f>
        <v/>
      </c>
      <c r="I20" s="157" t="str">
        <f>IF($H20="Additional","refer to handbook",IF(ISBLANK(D20),"",IF(ISNUMBER(SEARCH($C$22,INDEX('Unit Schedule (Year 2025)'!$A:$H,MATCH('Course Map'!D20,'Unit Schedule (Year 2025)'!$A:$A,0),4))),"Yes","No")))</f>
        <v/>
      </c>
      <c r="J20" s="51"/>
      <c r="K20" s="74"/>
    </row>
    <row r="21" spans="1:11" ht="17.25" customHeight="1" x14ac:dyDescent="0.25">
      <c r="A21" s="71"/>
      <c r="B21" s="60"/>
      <c r="C21" s="282"/>
      <c r="D21" s="211"/>
      <c r="E21" s="158" t="str">
        <f>IFERROR(IF(ISBLANK($D21),"",(INDEX('Unit Schedule (Year 2025)'!$A:$H,MATCH('Course Map'!$D21,'Unit Schedule (Year 2025)'!$A:$A,0),MATCH('Course Map'!E$19,'Unit Schedule (Year 2025)'!$1:$1,0)))),"-")</f>
        <v/>
      </c>
      <c r="F21" s="159" t="str">
        <f>IFERROR(IF(ISBLANK($D21),"",(INDEX('Unit Schedule (Year 2025)'!$A:$H,MATCH('Course Map'!$D21,'Unit Schedule (Year 2025)'!$A:$A,0),MATCH('Course Map'!F$19,'Unit Schedule (Year 2025)'!$1:$1,0)))),"-")</f>
        <v/>
      </c>
      <c r="G21" s="160" t="str">
        <f>IFERROR(IF(ISBLANK($D21),"",(INDEX('Unit Schedule (Year 2025)'!$A:$H,MATCH('Course Map'!$D21,'Unit Schedule (Year 2025)'!$A:$A,0),MATCH('Course Map'!G$19,'Unit Schedule (Year 2025)'!$1:$1,0)))),"-")</f>
        <v/>
      </c>
      <c r="H21" s="161" t="str">
        <f t="shared" si="0"/>
        <v/>
      </c>
      <c r="I21" s="162" t="str">
        <f>IF($H21="X","refer to handbook",IF(ISBLANK(D21),"",IF(ISNUMBER(SEARCH($C$22,INDEX('Unit Schedule (Year 2025)'!$A:$H,MATCH('Course Map'!D21,'Unit Schedule (Year 2025)'!$A:$A,0),4))),"Yes","No")))</f>
        <v/>
      </c>
      <c r="J21" s="51"/>
      <c r="K21" s="74"/>
    </row>
    <row r="22" spans="1:11" ht="17.25" customHeight="1" x14ac:dyDescent="0.25">
      <c r="A22" s="71"/>
      <c r="B22" s="60"/>
      <c r="C22" s="283" t="str">
        <f>IF($D$11&lt;&gt;"Select Intake Semester here",IF($D$11="February Intake","Semester 1",IF($D$11="July Intake","Semester 2","October")),"Please select semester")</f>
        <v>Please select semester</v>
      </c>
      <c r="D22" s="211"/>
      <c r="E22" s="158" t="str">
        <f>IFERROR(IF(ISBLANK($D22),"",(INDEX('Unit Schedule (Year 2025)'!$A:$H,MATCH('Course Map'!$D22,'Unit Schedule (Year 2025)'!$A:$A,0),MATCH('Course Map'!E$19,'Unit Schedule (Year 2025)'!$1:$1,0)))),"-")</f>
        <v/>
      </c>
      <c r="F22" s="159" t="str">
        <f>IFERROR(IF(ISBLANK($D22),"",(INDEX('Unit Schedule (Year 2025)'!$A:$H,MATCH('Course Map'!$D22,'Unit Schedule (Year 2025)'!$A:$A,0),MATCH('Course Map'!F$19,'Unit Schedule (Year 2025)'!$1:$1,0)))),"-")</f>
        <v/>
      </c>
      <c r="G22" s="160" t="str">
        <f>IFERROR(IF(ISBLANK($D22),"",(INDEX('Unit Schedule (Year 2025)'!$A:$H,MATCH('Course Map'!$D22,'Unit Schedule (Year 2025)'!$A:$A,0),MATCH('Course Map'!G$19,'Unit Schedule (Year 2025)'!$1:$1,0)))),"-")</f>
        <v/>
      </c>
      <c r="H22" s="161" t="str">
        <f t="shared" si="0"/>
        <v/>
      </c>
      <c r="I22" s="162" t="str">
        <f>IF($H22="YES","refer to handbook",IF(ISBLANK(D22),"",IF(ISNUMBER(SEARCH($C$22,INDEX('Unit Schedule (Year 2025)'!$A:$H,MATCH('Course Map'!D22,'Unit Schedule (Year 2025)'!$A:$A,0),4))),"Yes","No")))</f>
        <v/>
      </c>
      <c r="J22" s="51"/>
      <c r="K22" s="74"/>
    </row>
    <row r="23" spans="1:11" ht="17.25" customHeight="1" x14ac:dyDescent="0.25">
      <c r="A23" s="71"/>
      <c r="B23" s="60"/>
      <c r="C23" s="283"/>
      <c r="D23" s="212"/>
      <c r="E23" s="163" t="str">
        <f>IFERROR(IF(ISBLANK($D23),"",(INDEX('Unit Schedule (Year 2025)'!$A:$H,MATCH('Course Map'!$D23,'Unit Schedule (Year 2025)'!$A:$A,0),MATCH('Course Map'!E$19,'Unit Schedule (Year 2025)'!$1:$1,0)))),"-")</f>
        <v/>
      </c>
      <c r="F23" s="164" t="str">
        <f>IFERROR(IF(ISBLANK($D23),"",(INDEX('Unit Schedule (Year 2025)'!$A:$H,MATCH('Course Map'!$D23,'Unit Schedule (Year 2025)'!$A:$A,0),MATCH('Course Map'!F$19,'Unit Schedule (Year 2025)'!$1:$1,0)))),"-")</f>
        <v/>
      </c>
      <c r="G23" s="165" t="str">
        <f>IFERROR(IF(ISBLANK($D23),"",(INDEX('Unit Schedule (Year 2025)'!$A:$H,MATCH('Course Map'!$D23,'Unit Schedule (Year 2025)'!$A:$A,0),MATCH('Course Map'!G$19,'Unit Schedule (Year 2025)'!$1:$1,0)))),"-")</f>
        <v/>
      </c>
      <c r="H23" s="166" t="str">
        <f t="shared" si="0"/>
        <v/>
      </c>
      <c r="I23" s="167" t="str">
        <f>IF($H23="YES","refer to handbook",IF(ISBLANK(D23),"",IF(ISNUMBER(SEARCH($C$22,INDEX('Unit Schedule (Year 2025)'!$A:$H,MATCH('Course Map'!D23,'Unit Schedule (Year 2025)'!$A:$A,0),4))),"Yes","No")))</f>
        <v/>
      </c>
      <c r="J23" s="51"/>
      <c r="K23" s="74"/>
    </row>
    <row r="24" spans="1:11" ht="17.25" customHeight="1" x14ac:dyDescent="0.25">
      <c r="A24" s="71"/>
      <c r="B24" s="56"/>
      <c r="C24" s="284" t="str">
        <f>IF($D$11&lt;&gt;"Select Intake Semester here",IF($D$11="February Intake",$D$10,IF($D$11="July Intake",$D$10+1,$D$10+1)),"-")</f>
        <v>-</v>
      </c>
      <c r="D24" s="210"/>
      <c r="E24" s="168" t="str">
        <f>IFERROR(IF(ISBLANK($D24),"",(INDEX('Unit Schedule (Year 2025)'!$A:$H,MATCH('Course Map'!$D24,'Unit Schedule (Year 2025)'!$A:$A,0),MATCH('Course Map'!E$19,'Unit Schedule (Year 2025)'!$1:$1,0)))),"-")</f>
        <v/>
      </c>
      <c r="F24" s="169" t="str">
        <f>IFERROR(IF(ISBLANK($D24),"",(INDEX('Unit Schedule (Year 2025)'!$A:$H,MATCH('Course Map'!$D24,'Unit Schedule (Year 2025)'!$A:$A,0),MATCH('Course Map'!F$19,'Unit Schedule (Year 2025)'!$1:$1,0)))),"-")</f>
        <v/>
      </c>
      <c r="G24" s="170" t="str">
        <f>IFERROR(IF(ISBLANK($D24),"",(INDEX('Unit Schedule (Year 2025)'!$A:$H,MATCH('Course Map'!$D24,'Unit Schedule (Year 2025)'!$A:$A,0),MATCH('Course Map'!G$19,'Unit Schedule (Year 2025)'!$1:$1,0)))),"-")</f>
        <v/>
      </c>
      <c r="H24" s="156" t="str">
        <f t="shared" si="0"/>
        <v/>
      </c>
      <c r="I24" s="171" t="str">
        <f>IF($H24="YES","refer to handbook",IF(ISBLANK(D24),"",IF(ISNUMBER(SEARCH($C$26,INDEX('Unit Schedule (Year 2025)'!$A:$H,MATCH('Course Map'!D24,'Unit Schedule (Year 2025)'!$A:$A,0),4))),"Yes","No")))</f>
        <v/>
      </c>
      <c r="J24" s="51"/>
      <c r="K24" s="74"/>
    </row>
    <row r="25" spans="1:11" ht="17.25" customHeight="1" x14ac:dyDescent="0.25">
      <c r="A25" s="71"/>
      <c r="B25" s="56"/>
      <c r="C25" s="285"/>
      <c r="D25" s="211"/>
      <c r="E25" s="158" t="str">
        <f>IFERROR(IF(ISBLANK($D25),"",(INDEX('Unit Schedule (Year 2025)'!$A:$H,MATCH('Course Map'!$D25,'Unit Schedule (Year 2025)'!$A:$A,0),MATCH('Course Map'!E$19,'Unit Schedule (Year 2025)'!$1:$1,0)))),"-")</f>
        <v/>
      </c>
      <c r="F25" s="159" t="str">
        <f>IFERROR(IF(ISBLANK($D25),"",(INDEX('Unit Schedule (Year 2025)'!$A:$H,MATCH('Course Map'!$D25,'Unit Schedule (Year 2025)'!$A:$A,0),MATCH('Course Map'!F$19,'Unit Schedule (Year 2025)'!$1:$1,0)))),"-")</f>
        <v/>
      </c>
      <c r="G25" s="160" t="str">
        <f>IFERROR(IF(ISBLANK($D25),"",(INDEX('Unit Schedule (Year 2025)'!$A:$H,MATCH('Course Map'!$D25,'Unit Schedule (Year 2025)'!$A:$A,0),MATCH('Course Map'!G$19,'Unit Schedule (Year 2025)'!$1:$1,0)))),"-")</f>
        <v/>
      </c>
      <c r="H25" s="161" t="str">
        <f t="shared" si="0"/>
        <v/>
      </c>
      <c r="I25" s="162" t="str">
        <f>IF($H25="YES","refer to handbook",IF(ISBLANK(D25),"",IF(ISNUMBER(SEARCH($C$26,INDEX('Unit Schedule (Year 2025)'!$A:$H,MATCH('Course Map'!D25,'Unit Schedule (Year 2025)'!$A:$A,0),4))),"Yes","No")))</f>
        <v/>
      </c>
      <c r="J25" s="51"/>
      <c r="K25" s="74"/>
    </row>
    <row r="26" spans="1:11" ht="17.25" customHeight="1" x14ac:dyDescent="0.25">
      <c r="A26" s="71"/>
      <c r="B26" s="56"/>
      <c r="C26" s="286" t="str">
        <f>IF($D$11&lt;&gt;"Select Intake Semester here",IF($D$11="February Intake","Semester 2",IF($D$11="July Intake","Semester 1","Semester 1")),"Please select semester")</f>
        <v>Please select semester</v>
      </c>
      <c r="D26" s="211"/>
      <c r="E26" s="158" t="str">
        <f>IFERROR(IF(ISBLANK($D26),"",(INDEX('Unit Schedule (Year 2025)'!$A:$H,MATCH('Course Map'!$D26,'Unit Schedule (Year 2025)'!$A:$A,0),MATCH('Course Map'!E$19,'Unit Schedule (Year 2025)'!$1:$1,0)))),"-")</f>
        <v/>
      </c>
      <c r="F26" s="159" t="str">
        <f>IFERROR(IF(ISBLANK($D26),"",(INDEX('Unit Schedule (Year 2025)'!$A:$H,MATCH('Course Map'!$D26,'Unit Schedule (Year 2025)'!$A:$A,0),MATCH('Course Map'!F$19,'Unit Schedule (Year 2025)'!$1:$1,0)))),"-")</f>
        <v/>
      </c>
      <c r="G26" s="160" t="str">
        <f>IFERROR(IF(ISBLANK($D26),"",(INDEX('Unit Schedule (Year 2025)'!$A:$H,MATCH('Course Map'!$D26,'Unit Schedule (Year 2025)'!$A:$A,0),MATCH('Course Map'!G$19,'Unit Schedule (Year 2025)'!$1:$1,0)))),"-")</f>
        <v/>
      </c>
      <c r="H26" s="161" t="str">
        <f t="shared" si="0"/>
        <v/>
      </c>
      <c r="I26" s="162" t="str">
        <f>IF($H26="YES","refer to handbook",IF(ISBLANK(D26),"",IF(ISNUMBER(SEARCH($C$26,INDEX('Unit Schedule (Year 2025)'!$A:$H,MATCH('Course Map'!D26,'Unit Schedule (Year 2025)'!$A:$A,0),4))),"Yes","No")))</f>
        <v/>
      </c>
      <c r="J26" s="51"/>
      <c r="K26" s="74"/>
    </row>
    <row r="27" spans="1:11" ht="17.25" customHeight="1" x14ac:dyDescent="0.25">
      <c r="A27" s="71"/>
      <c r="B27" s="56"/>
      <c r="C27" s="287"/>
      <c r="D27" s="212"/>
      <c r="E27" s="172" t="str">
        <f>IFERROR(IF(ISBLANK($D27),"",(INDEX('Unit Schedule (Year 2025)'!$A:$H,MATCH('Course Map'!$D27,'Unit Schedule (Year 2025)'!$A:$A,0),MATCH('Course Map'!E$19,'Unit Schedule (Year 2025)'!$1:$1,0)))),"-")</f>
        <v/>
      </c>
      <c r="F27" s="173" t="str">
        <f>IFERROR(IF(ISBLANK($D27),"",(INDEX('Unit Schedule (Year 2025)'!$A:$H,MATCH('Course Map'!$D27,'Unit Schedule (Year 2025)'!$A:$A,0),MATCH('Course Map'!F$19,'Unit Schedule (Year 2025)'!$1:$1,0)))),"-")</f>
        <v/>
      </c>
      <c r="G27" s="174" t="str">
        <f>IFERROR(IF(ISBLANK($D27),"",(INDEX('Unit Schedule (Year 2025)'!$A:$H,MATCH('Course Map'!$D27,'Unit Schedule (Year 2025)'!$A:$A,0),MATCH('Course Map'!G$19,'Unit Schedule (Year 2025)'!$1:$1,0)))),"-")</f>
        <v/>
      </c>
      <c r="H27" s="175" t="str">
        <f t="shared" si="0"/>
        <v/>
      </c>
      <c r="I27" s="176" t="str">
        <f>IF($H27="YES","refer to handbook",IF(ISBLANK(D27),"",IF(ISNUMBER(SEARCH($C$26,INDEX('Unit Schedule (Year 2025)'!$A:$H,MATCH('Course Map'!D27,'Unit Schedule (Year 2025)'!$A:$A,0),4))),"Yes","No")))</f>
        <v/>
      </c>
      <c r="J27" s="51"/>
      <c r="K27" s="74"/>
    </row>
    <row r="28" spans="1:11" ht="17.25" customHeight="1" x14ac:dyDescent="0.25">
      <c r="A28" s="71"/>
      <c r="B28" s="60"/>
      <c r="C28" s="281" t="str">
        <f>IF($D$11&lt;&gt;"Select Intake Semester here",IF($D$11="February Intake",$D$10+1,IF($D$11="July Intake",$D$10+1,$D$10+1)),"-")</f>
        <v>-</v>
      </c>
      <c r="D28" s="213"/>
      <c r="E28" s="177" t="str">
        <f>IFERROR(IF(ISBLANK($D28),"",(INDEX('Unit Schedule (Year 2025)'!$A:$H,MATCH('Course Map'!$D28,'Unit Schedule (Year 2025)'!$A:$A,0),MATCH('Course Map'!E$19,'Unit Schedule (Year 2025)'!$1:$1,0)))),"-")</f>
        <v/>
      </c>
      <c r="F28" s="178" t="str">
        <f>IFERROR(IF(ISBLANK($D28),"",(INDEX('Unit Schedule (Year 2025)'!$A:$H,MATCH('Course Map'!$D28,'Unit Schedule (Year 2025)'!$A:$A,0),MATCH('Course Map'!F$19,'Unit Schedule (Year 2025)'!$1:$1,0)))),"-")</f>
        <v/>
      </c>
      <c r="G28" s="177" t="str">
        <f>IFERROR(IF(ISBLANK($D28),"",(INDEX('Unit Schedule (Year 2025)'!$A:$H,MATCH('Course Map'!$D28,'Unit Schedule (Year 2025)'!$A:$A,0),MATCH('Course Map'!G$19,'Unit Schedule (Year 2025)'!$1:$1,0)))),"-")</f>
        <v/>
      </c>
      <c r="H28" s="156" t="str">
        <f t="shared" si="0"/>
        <v/>
      </c>
      <c r="I28" s="179" t="str">
        <f>IF($H28="YES","refer to handbook",IF(ISBLANK(D28),"",IF(ISNUMBER(SEARCH($C$30,INDEX('Unit Schedule (Year 2025)'!$A:$H,MATCH('Course Map'!D28,'Unit Schedule (Year 2025)'!$A:$A,0),4))),"Yes","No")))</f>
        <v/>
      </c>
      <c r="J28" s="57"/>
      <c r="K28" s="74"/>
    </row>
    <row r="29" spans="1:11" ht="17.25" customHeight="1" x14ac:dyDescent="0.25">
      <c r="A29" s="71"/>
      <c r="B29" s="60"/>
      <c r="C29" s="281"/>
      <c r="D29" s="214"/>
      <c r="E29" s="160" t="str">
        <f>IFERROR(IF(ISBLANK($D29),"",(INDEX('Unit Schedule (Year 2025)'!$A:$H,MATCH('Course Map'!$D29,'Unit Schedule (Year 2025)'!$A:$A,0),MATCH('Course Map'!E$19,'Unit Schedule (Year 2025)'!$1:$1,0)))),"-")</f>
        <v/>
      </c>
      <c r="F29" s="159" t="str">
        <f>IFERROR(IF(ISBLANK($D29),"",(INDEX('Unit Schedule (Year 2025)'!$A:$H,MATCH('Course Map'!$D29,'Unit Schedule (Year 2025)'!$A:$A,0),MATCH('Course Map'!F$19,'Unit Schedule (Year 2025)'!$1:$1,0)))),"-")</f>
        <v/>
      </c>
      <c r="G29" s="160" t="str">
        <f>IFERROR(IF(ISBLANK($D29),"",(INDEX('Unit Schedule (Year 2025)'!$A:$H,MATCH('Course Map'!$D29,'Unit Schedule (Year 2025)'!$A:$A,0),MATCH('Course Map'!G$19,'Unit Schedule (Year 2025)'!$1:$1,0)))),"-")</f>
        <v/>
      </c>
      <c r="H29" s="161" t="str">
        <f t="shared" si="0"/>
        <v/>
      </c>
      <c r="I29" s="180" t="str">
        <f>IF($H29="YES","refer to handbook",IF(ISBLANK(D29),"",IF(ISNUMBER(SEARCH($C$30,INDEX('Unit Schedule (Year 2025)'!$A:$H,MATCH('Course Map'!D29,'Unit Schedule (Year 2025)'!$A:$A,0),4))),"Yes","No")))</f>
        <v/>
      </c>
      <c r="J29" s="57"/>
      <c r="K29" s="74"/>
    </row>
    <row r="30" spans="1:11" ht="17.25" customHeight="1" x14ac:dyDescent="0.25">
      <c r="A30" s="71"/>
      <c r="B30" s="60"/>
      <c r="C30" s="272" t="str">
        <f>IF($D$11&lt;&gt;"Select Intake Semester here",IF($D$11="February Intake","Semester 1",IF($D$11="July Intake","Semester 2","Semester 2")),"Please select semester")</f>
        <v>Please select semester</v>
      </c>
      <c r="D30" s="214"/>
      <c r="E30" s="160" t="str">
        <f>IFERROR(IF(ISBLANK($D30),"",(INDEX('Unit Schedule (Year 2025)'!$A:$H,MATCH('Course Map'!$D30,'Unit Schedule (Year 2025)'!$A:$A,0),MATCH('Course Map'!E$19,'Unit Schedule (Year 2025)'!$1:$1,0)))),"-")</f>
        <v/>
      </c>
      <c r="F30" s="159" t="str">
        <f>IFERROR(IF(ISBLANK($D30),"",(INDEX('Unit Schedule (Year 2025)'!$A:$H,MATCH('Course Map'!$D30,'Unit Schedule (Year 2025)'!$A:$A,0),MATCH('Course Map'!F$19,'Unit Schedule (Year 2025)'!$1:$1,0)))),"-")</f>
        <v/>
      </c>
      <c r="G30" s="160" t="str">
        <f>IFERROR(IF(ISBLANK($D30),"",(INDEX('Unit Schedule (Year 2025)'!$A:$H,MATCH('Course Map'!$D30,'Unit Schedule (Year 2025)'!$A:$A,0),MATCH('Course Map'!G$19,'Unit Schedule (Year 2025)'!$1:$1,0)))),"-")</f>
        <v/>
      </c>
      <c r="H30" s="161" t="str">
        <f t="shared" si="0"/>
        <v/>
      </c>
      <c r="I30" s="180" t="str">
        <f>IF($H30="YES","refer to handbook",IF(ISBLANK(D30),"",IF(ISNUMBER(SEARCH($C$30,INDEX('Unit Schedule (Year 2025)'!$A:$H,MATCH('Course Map'!D30,'Unit Schedule (Year 2025)'!$A:$A,0),4))),"Yes","No")))</f>
        <v/>
      </c>
      <c r="J30" s="57"/>
      <c r="K30" s="74"/>
    </row>
    <row r="31" spans="1:11" ht="17.25" customHeight="1" x14ac:dyDescent="0.25">
      <c r="A31" s="71"/>
      <c r="B31" s="60"/>
      <c r="C31" s="273"/>
      <c r="D31" s="215"/>
      <c r="E31" s="181" t="str">
        <f>IFERROR(IF(ISBLANK($D31),"",(INDEX('Unit Schedule (Year 2025)'!$A:$H,MATCH('Course Map'!$D31,'Unit Schedule (Year 2025)'!$A:$A,0),MATCH('Course Map'!E$19,'Unit Schedule (Year 2025)'!$1:$1,0)))),"-")</f>
        <v/>
      </c>
      <c r="F31" s="182" t="str">
        <f>IFERROR(IF(ISBLANK($D31),"",(INDEX('Unit Schedule (Year 2025)'!$A:$H,MATCH('Course Map'!$D31,'Unit Schedule (Year 2025)'!$A:$A,0),MATCH('Course Map'!F$19,'Unit Schedule (Year 2025)'!$1:$1,0)))),"-")</f>
        <v/>
      </c>
      <c r="G31" s="181" t="str">
        <f>IFERROR(IF(ISBLANK($D31),"",(INDEX('Unit Schedule (Year 2025)'!$A:$H,MATCH('Course Map'!$D31,'Unit Schedule (Year 2025)'!$A:$A,0),MATCH('Course Map'!G$19,'Unit Schedule (Year 2025)'!$1:$1,0)))),"-")</f>
        <v/>
      </c>
      <c r="H31" s="166" t="str">
        <f t="shared" si="0"/>
        <v/>
      </c>
      <c r="I31" s="183" t="str">
        <f>IF($H31="YES","refer to handbook",IF(ISBLANK(D31),"",IF(ISNUMBER(SEARCH($C$30,INDEX('Unit Schedule (Year 2025)'!$A:$H,MATCH('Course Map'!D31,'Unit Schedule (Year 2025)'!$A:$A,0),4))),"Yes","No")))</f>
        <v/>
      </c>
      <c r="J31" s="57"/>
      <c r="K31" s="74"/>
    </row>
    <row r="32" spans="1:11" ht="17.25" hidden="1" customHeight="1" x14ac:dyDescent="0.25">
      <c r="A32" s="71"/>
      <c r="B32" s="60"/>
      <c r="C32" s="281" t="e">
        <f>IF($D$11&lt;&gt;"Select Intake Semester",IF($D$11="February Intake",$D$10+1,IF($D$11="July Intake",$D$10+2,$D$10+2)),"-")</f>
        <v>#VALUE!</v>
      </c>
      <c r="D32" s="142"/>
      <c r="E32" s="32" t="str">
        <f>IFERROR(IF(ISBLANK($D32),"",(INDEX('Unit Schedule (Year 2025)'!$A:$H,MATCH('Course Map'!$D32,'Unit Schedule (Year 2025)'!$A:$A,0),MATCH('Course Map'!E$19,'Unit Schedule (Year 2025)'!$1:$1,0)))),"-")</f>
        <v/>
      </c>
      <c r="F32" s="36" t="str">
        <f>IFERROR(IF(ISBLANK($D32),"",(INDEX('Unit Schedule (Year 2025)'!$A:$H,MATCH('Course Map'!$D32,'Unit Schedule (Year 2025)'!$A:$A,0),MATCH('Course Map'!F$19,'Unit Schedule (Year 2025)'!$1:$1,0)))),"-")</f>
        <v/>
      </c>
      <c r="G32" s="32" t="str">
        <f>IFERROR(IF(ISBLANK($D32),"",(INDEX('Unit Schedule (Year 2025)'!$A:$H,MATCH('Course Map'!$D32,'Unit Schedule (Year 2025)'!$A:$A,0),MATCH('Course Map'!G$19,'Unit Schedule (Year 2025)'!$1:$1,0)))),"-")</f>
        <v/>
      </c>
      <c r="H32" s="143" t="str">
        <f t="shared" ref="H32:H35" si="1">IF(ISBLANK(D32),"",IF(AND(E32="-",F32="-",G32="-",OR(COUNTIF(D32,"???4???"),COUNTIF(D32,"???5???"))),"Additional","-"))</f>
        <v/>
      </c>
      <c r="I32" s="103" t="str">
        <f>IF($H32="YES","refer to handbook",IF(ISBLANK(D32),"",IF(ISNUMBER(SEARCH($C$34,INDEX('Unit Schedule (Year 2025)'!$A:$H,MATCH('Course Map'!D32,'Unit Schedule (Year 2025)'!$A:$A,0),4))),"Yes","No")))</f>
        <v/>
      </c>
      <c r="J32" s="51"/>
      <c r="K32" s="74"/>
    </row>
    <row r="33" spans="1:11" ht="17.25" hidden="1" customHeight="1" x14ac:dyDescent="0.25">
      <c r="A33" s="71"/>
      <c r="B33" s="60"/>
      <c r="C33" s="281"/>
      <c r="D33" s="122"/>
      <c r="E33" s="30" t="str">
        <f>IFERROR(IF(ISBLANK($D33),"",(INDEX('Unit Schedule (Year 2025)'!$A:$H,MATCH('Course Map'!$D33,'Unit Schedule (Year 2025)'!$A:$A,0),MATCH('Course Map'!E$19,'Unit Schedule (Year 2025)'!$1:$1,0)))),"-")</f>
        <v/>
      </c>
      <c r="F33" s="34" t="str">
        <f>IFERROR(IF(ISBLANK($D33),"",(INDEX('Unit Schedule (Year 2025)'!$A:$H,MATCH('Course Map'!$D33,'Unit Schedule (Year 2025)'!$A:$A,0),MATCH('Course Map'!F$19,'Unit Schedule (Year 2025)'!$1:$1,0)))),"-")</f>
        <v/>
      </c>
      <c r="G33" s="30" t="str">
        <f>IFERROR(IF(ISBLANK($D33),"",(INDEX('Unit Schedule (Year 2025)'!$A:$H,MATCH('Course Map'!$D33,'Unit Schedule (Year 2025)'!$A:$A,0),MATCH('Course Map'!G$19,'Unit Schedule (Year 2025)'!$1:$1,0)))),"-")</f>
        <v/>
      </c>
      <c r="H33" s="96" t="str">
        <f t="shared" si="1"/>
        <v/>
      </c>
      <c r="I33" s="104" t="str">
        <f>IF($H33="YES","refer to handbook",IF(ISBLANK(D33),"",IF(ISNUMBER(SEARCH($C$34,INDEX('Unit Schedule (Year 2025)'!$A:$H,MATCH('Course Map'!D33,'Unit Schedule (Year 2025)'!$A:$A,0),4))),"Yes","No")))</f>
        <v/>
      </c>
      <c r="J33" s="51"/>
      <c r="K33" s="74"/>
    </row>
    <row r="34" spans="1:11" ht="17.25" hidden="1" customHeight="1" x14ac:dyDescent="0.25">
      <c r="A34" s="71"/>
      <c r="B34" s="60"/>
      <c r="C34" s="272" t="str">
        <f>IF($D$11&lt;&gt;"Select Intake Semester",IF($D$11="February Intake","Semester 2",IF($D$11="July Intake","Semester 1","Semester 1")),"Please select semester")</f>
        <v>Semester 1</v>
      </c>
      <c r="D34" s="122"/>
      <c r="E34" s="30" t="str">
        <f>IFERROR(IF(ISBLANK($D34),"",(INDEX('Unit Schedule (Year 2025)'!$A:$H,MATCH('Course Map'!$D34,'Unit Schedule (Year 2025)'!$A:$A,0),MATCH('Course Map'!E$19,'Unit Schedule (Year 2025)'!$1:$1,0)))),"-")</f>
        <v/>
      </c>
      <c r="F34" s="34" t="str">
        <f>IFERROR(IF(ISBLANK($D34),"",(INDEX('Unit Schedule (Year 2025)'!$A:$H,MATCH('Course Map'!$D34,'Unit Schedule (Year 2025)'!$A:$A,0),MATCH('Course Map'!F$19,'Unit Schedule (Year 2025)'!$1:$1,0)))),"-")</f>
        <v/>
      </c>
      <c r="G34" s="30" t="str">
        <f>IFERROR(IF(ISBLANK($D34),"",(INDEX('Unit Schedule (Year 2025)'!$A:$H,MATCH('Course Map'!$D34,'Unit Schedule (Year 2025)'!$A:$A,0),MATCH('Course Map'!G$19,'Unit Schedule (Year 2025)'!$1:$1,0)))),"-")</f>
        <v/>
      </c>
      <c r="H34" s="96" t="str">
        <f t="shared" si="1"/>
        <v/>
      </c>
      <c r="I34" s="104" t="str">
        <f>IF($H34="YES","refer to handbook",IF(ISBLANK(D34),"",IF(ISNUMBER(SEARCH($C$34,INDEX('Unit Schedule (Year 2025)'!$A:$H,MATCH('Course Map'!D34,'Unit Schedule (Year 2025)'!$A:$A,0),4))),"Yes","No")))</f>
        <v/>
      </c>
      <c r="J34" s="51"/>
      <c r="K34" s="74"/>
    </row>
    <row r="35" spans="1:11" ht="17.25" hidden="1" customHeight="1" x14ac:dyDescent="0.25">
      <c r="A35" s="71"/>
      <c r="B35" s="60"/>
      <c r="C35" s="280"/>
      <c r="D35" s="123"/>
      <c r="E35" s="31" t="str">
        <f>IFERROR(IF(ISBLANK($D35),"",(INDEX('Unit Schedule (Year 2025)'!$A:$H,MATCH('Course Map'!$D35,'Unit Schedule (Year 2025)'!$A:$A,0),MATCH('Course Map'!E$19,'Unit Schedule (Year 2025)'!$1:$1,0)))),"-")</f>
        <v/>
      </c>
      <c r="F35" s="35" t="str">
        <f>IFERROR(IF(ISBLANK($D35),"",(INDEX('Unit Schedule (Year 2025)'!$A:$H,MATCH('Course Map'!$D35,'Unit Schedule (Year 2025)'!$A:$A,0),MATCH('Course Map'!F$19,'Unit Schedule (Year 2025)'!$1:$1,0)))),"-")</f>
        <v/>
      </c>
      <c r="G35" s="31" t="str">
        <f>IFERROR(IF(ISBLANK($D35),"",(INDEX('Unit Schedule (Year 2025)'!$A:$H,MATCH('Course Map'!$D35,'Unit Schedule (Year 2025)'!$A:$A,0),MATCH('Course Map'!G$19,'Unit Schedule (Year 2025)'!$1:$1,0)))),"-")</f>
        <v/>
      </c>
      <c r="H35" s="97" t="str">
        <f t="shared" si="1"/>
        <v/>
      </c>
      <c r="I35" s="101" t="str">
        <f>IF($H35="YES","refer to handbook",IF(ISBLANK(D35),"",IF(ISNUMBER(SEARCH($C$34,INDEX('Unit Schedule (Year 2025)'!$A:$H,MATCH('Course Map'!D35,'Unit Schedule (Year 2025)'!$A:$A,0),4))),"Yes","No")))</f>
        <v/>
      </c>
      <c r="J35" s="51"/>
      <c r="K35" s="74"/>
    </row>
    <row r="36" spans="1:11" ht="13.5" customHeight="1" x14ac:dyDescent="0.25">
      <c r="A36" s="71"/>
      <c r="B36" s="60"/>
      <c r="C36" s="3"/>
      <c r="D36" s="3"/>
      <c r="E36" s="3"/>
      <c r="F36" s="3"/>
      <c r="G36" s="3"/>
      <c r="H36" s="3"/>
      <c r="I36" s="3"/>
      <c r="J36" s="51"/>
      <c r="K36" s="74"/>
    </row>
    <row r="37" spans="1:11" ht="13.5" customHeight="1" x14ac:dyDescent="0.25">
      <c r="A37" s="71"/>
      <c r="B37" s="60"/>
      <c r="C37" s="3"/>
      <c r="D37" s="3"/>
      <c r="E37" s="3"/>
      <c r="F37" s="3"/>
      <c r="G37" s="3"/>
      <c r="H37" s="3"/>
      <c r="I37" s="3"/>
      <c r="J37" s="51"/>
      <c r="K37" s="74"/>
    </row>
    <row r="38" spans="1:11" ht="13.5" customHeight="1" x14ac:dyDescent="0.25">
      <c r="A38" s="71"/>
      <c r="B38" s="60"/>
      <c r="C38" s="52" t="s">
        <v>32</v>
      </c>
      <c r="D38" s="4"/>
      <c r="E38" s="4"/>
      <c r="F38" s="4"/>
      <c r="G38" s="4"/>
      <c r="H38" s="3"/>
      <c r="I38" s="3"/>
      <c r="J38" s="51"/>
      <c r="K38" s="74"/>
    </row>
    <row r="39" spans="1:11" ht="17.25" hidden="1" customHeight="1" x14ac:dyDescent="0.25">
      <c r="A39" s="71"/>
      <c r="B39" s="56"/>
      <c r="C39" s="116" t="s">
        <v>35</v>
      </c>
      <c r="D39" s="41"/>
      <c r="E39" s="29" t="str">
        <f>IFERROR(IF(ISBLANK($D39),"",(INDEX('Unit Schedule (Year 2025)'!$A:$H,MATCH('Course Map'!$D39,'Unit Schedule (Year 2025)'!$A:$A,0),MATCH('Course Map'!E$19,'Unit Schedule (Year 2025)'!$1:$1,0)))),"-")</f>
        <v/>
      </c>
      <c r="F39" s="33" t="str">
        <f>IFERROR(IF(ISBLANK($D39),"",(INDEX('Unit Schedule (Year 2025)'!$A:$H,MATCH('Course Map'!$D39,'Unit Schedule (Year 2025)'!$A:$A,0),MATCH('Course Map'!F$19,'Unit Schedule (Year 2025)'!$1:$1,0)))),"-")</f>
        <v/>
      </c>
      <c r="G39" s="98" t="str">
        <f>IFERROR(IF(ISBLANK($D39),"",(INDEX('Unit Schedule (Year 2025)'!$A:$H,MATCH('Course Map'!$D39,'Unit Schedule (Year 2025)'!$A:$A,0),MATCH('Course Map'!G$19,'Unit Schedule (Year 2025)'!$1:$1,0)))),"-")</f>
        <v/>
      </c>
      <c r="H39" s="95" t="str">
        <f t="shared" ref="H39:H42" si="2">IF(ISBLANK(D39),"",IF(AND(E39="-",F39="-",G39="-",OR(COUNTIF(D39,"???4???"),COUNTIF(D39,"???5???"))),"Additional","-"))</f>
        <v/>
      </c>
      <c r="I39" s="100" t="str">
        <f>IF($H39="YES","refer to handbook",IF(ISBLANK(D39),"",IF(ISNUMBER(SEARCH($C$40,INDEX('Unit Schedule (Year 2025)'!$A:$H,MATCH('Course Map'!D39,'Unit Schedule (Year 2025)'!$A:$A,0),4))),"Yes","No")))</f>
        <v/>
      </c>
      <c r="J39" s="51"/>
      <c r="K39" s="74"/>
    </row>
    <row r="40" spans="1:11" ht="17.25" hidden="1" customHeight="1" x14ac:dyDescent="0.25">
      <c r="A40" s="71"/>
      <c r="B40" s="56"/>
      <c r="C40" s="117" t="s">
        <v>43</v>
      </c>
      <c r="D40" s="42"/>
      <c r="E40" s="31" t="str">
        <f>IFERROR(IF(ISBLANK($D40),"",(INDEX('Unit Schedule (Year 2025)'!$A:$H,MATCH('Course Map'!$D40,'Unit Schedule (Year 2025)'!$A:$A,0),MATCH('Course Map'!E$19,'Unit Schedule (Year 2025)'!$1:$1,0)))),"-")</f>
        <v/>
      </c>
      <c r="F40" s="35" t="str">
        <f>IFERROR(IF(ISBLANK($D40),"",(INDEX('Unit Schedule (Year 2025)'!$A:$H,MATCH('Course Map'!$D40,'Unit Schedule (Year 2025)'!$A:$A,0),MATCH('Course Map'!F$19,'Unit Schedule (Year 2025)'!$1:$1,0)))),"-")</f>
        <v/>
      </c>
      <c r="G40" s="99" t="str">
        <f>IFERROR(IF(ISBLANK($D40),"",(INDEX('Unit Schedule (Year 2025)'!$A:$H,MATCH('Course Map'!$D40,'Unit Schedule (Year 2025)'!$A:$A,0),MATCH('Course Map'!G$19,'Unit Schedule (Year 2025)'!$1:$1,0)))),"-")</f>
        <v/>
      </c>
      <c r="H40" s="97" t="str">
        <f t="shared" si="2"/>
        <v/>
      </c>
      <c r="I40" s="101" t="str">
        <f>IF($H40="YES","refer to handbook",IF(ISBLANK(D40),"",IF(ISNUMBER(SEARCH($C$40,INDEX('Unit Schedule (Year 2025)'!$A:$H,MATCH('Course Map'!D40,'Unit Schedule (Year 2025)'!$A:$A,0),4))),"Yes","No")))</f>
        <v/>
      </c>
      <c r="J40" s="51"/>
      <c r="K40" s="74"/>
    </row>
    <row r="41" spans="1:11" ht="17.25" hidden="1" customHeight="1" x14ac:dyDescent="0.25">
      <c r="A41" s="71"/>
      <c r="B41" s="56"/>
      <c r="C41" s="129" t="s">
        <v>35</v>
      </c>
      <c r="D41" s="43"/>
      <c r="E41" s="32" t="str">
        <f>IFERROR(IF(ISBLANK($D41),"",(INDEX('Unit Schedule (Year 2025)'!$A:$H,MATCH('Course Map'!$D41,'Unit Schedule (Year 2025)'!$A:$A,0),MATCH('Course Map'!E$19,'Unit Schedule (Year 2025)'!$1:$1,0)))),"-")</f>
        <v/>
      </c>
      <c r="F41" s="36" t="str">
        <f>IFERROR(IF(ISBLANK($D41),"",(INDEX('Unit Schedule (Year 2025)'!$A:$H,MATCH('Course Map'!$D41,'Unit Schedule (Year 2025)'!$A:$A,0),MATCH('Course Map'!F$19,'Unit Schedule (Year 2025)'!$1:$1,0)))),"-")</f>
        <v/>
      </c>
      <c r="G41" s="102" t="str">
        <f>IFERROR(IF(ISBLANK($D41),"",(INDEX('Unit Schedule (Year 2025)'!$A:$H,MATCH('Course Map'!$D41,'Unit Schedule (Year 2025)'!$A:$A,0),MATCH('Course Map'!G$19,'Unit Schedule (Year 2025)'!$1:$1,0)))),"-")</f>
        <v/>
      </c>
      <c r="H41" s="95" t="str">
        <f t="shared" si="2"/>
        <v/>
      </c>
      <c r="I41" s="103" t="str">
        <f>IF($H41="YES","refer to handbook",IF(ISBLANK(D41),"",IF(ISNUMBER(SEARCH($C$42,INDEX('Unit Schedule (Year 2025)'!$A:$H,MATCH('Course Map'!D41,'Unit Schedule (Year 2025)'!$A:$A,0),4))),"Yes","No")))</f>
        <v/>
      </c>
      <c r="J41" s="51"/>
      <c r="K41" s="74"/>
    </row>
    <row r="42" spans="1:11" ht="17.25" hidden="1" customHeight="1" x14ac:dyDescent="0.25">
      <c r="A42" s="71"/>
      <c r="B42" s="56"/>
      <c r="C42" s="130" t="s">
        <v>43</v>
      </c>
      <c r="D42" s="42"/>
      <c r="E42" s="31" t="str">
        <f>IFERROR(IF(ISBLANK($D42),"",(INDEX('Unit Schedule (Year 2025)'!$A:$H,MATCH('Course Map'!$D42,'Unit Schedule (Year 2025)'!$A:$A,0),MATCH('Course Map'!E$19,'Unit Schedule (Year 2025)'!$1:$1,0)))),"-")</f>
        <v/>
      </c>
      <c r="F42" s="35" t="str">
        <f>IFERROR(IF(ISBLANK($D42),"",(INDEX('Unit Schedule (Year 2025)'!$A:$H,MATCH('Course Map'!$D42,'Unit Schedule (Year 2025)'!$A:$A,0),MATCH('Course Map'!F$19,'Unit Schedule (Year 2025)'!$1:$1,0)))),"-")</f>
        <v/>
      </c>
      <c r="G42" s="99" t="str">
        <f>IFERROR(IF(ISBLANK($D42),"",(INDEX('Unit Schedule (Year 2025)'!$A:$H,MATCH('Course Map'!$D42,'Unit Schedule (Year 2025)'!$A:$A,0),MATCH('Course Map'!G$19,'Unit Schedule (Year 2025)'!$1:$1,0)))),"-")</f>
        <v/>
      </c>
      <c r="H42" s="97" t="str">
        <f t="shared" si="2"/>
        <v/>
      </c>
      <c r="I42" s="101" t="str">
        <f>IF($H42="YES","refer to handbook",IF(ISBLANK(D42),"",IF(ISNUMBER(SEARCH($C$42,INDEX('Unit Schedule (Year 2025)'!$A:$H,MATCH('Course Map'!D42,'Unit Schedule (Year 2025)'!$A:$A,0),4))),"Yes","No")))</f>
        <v/>
      </c>
      <c r="J42" s="51"/>
      <c r="K42" s="74"/>
    </row>
    <row r="43" spans="1:11" ht="17.25" customHeight="1" x14ac:dyDescent="0.25">
      <c r="A43" s="71"/>
      <c r="B43" s="60"/>
      <c r="C43" s="270" t="s">
        <v>35</v>
      </c>
      <c r="D43" s="216"/>
      <c r="E43" s="177" t="str">
        <f>IFERROR(IF(ISBLANK($D43),"",(INDEX('Unit Schedule (Year 2025)'!$A:$H,MATCH('Course Map'!$D43,'Unit Schedule (Year 2025)'!$A:$A,0),MATCH('Course Map'!E$19,'Unit Schedule (Year 2025)'!$1:$1,0)))),"-")</f>
        <v/>
      </c>
      <c r="F43" s="178" t="str">
        <f>IFERROR(IF(ISBLANK($D43),"",(INDEX('Unit Schedule (Year 2025)'!$A:$H,MATCH('Course Map'!$D43,'Unit Schedule (Year 2025)'!$A:$A,0),MATCH('Course Map'!F$19,'Unit Schedule (Year 2025)'!$1:$1,0)))),"-")</f>
        <v/>
      </c>
      <c r="G43" s="184" t="str">
        <f>IFERROR(IF(ISBLANK($D43),"",(INDEX('Unit Schedule (Year 2025)'!$A:$H,MATCH('Course Map'!$D43,'Unit Schedule (Year 2025)'!$A:$A,0),MATCH('Course Map'!G$19,'Unit Schedule (Year 2025)'!$1:$1,0)))),"-")</f>
        <v/>
      </c>
      <c r="H43" s="156" t="str">
        <f t="shared" ref="H43:H50" si="3">IF(ISBLANK(D43),"",IF(AND(E43="-",F43="-",G43="-",OR(COUNTIF(D43,"???4???"),COUNTIF(D43,"???5???"))),"Additional",""))</f>
        <v/>
      </c>
      <c r="I43" s="185" t="str">
        <f>IF($H43="YES","refer to handbook",IF(ISBLANK(D43),"",IF(ISNUMBER(SEARCH(C45,INDEX('Unit Schedule (Year 2025)'!$A:$H,MATCH('Course Map'!D43,'Unit Schedule (Year 2025)'!$A:$A,0),4))),"Yes","No")))</f>
        <v/>
      </c>
      <c r="J43" s="51"/>
      <c r="K43" s="74"/>
    </row>
    <row r="44" spans="1:11" ht="17.25" customHeight="1" x14ac:dyDescent="0.25">
      <c r="A44" s="71"/>
      <c r="B44" s="60"/>
      <c r="C44" s="271"/>
      <c r="D44" s="214"/>
      <c r="E44" s="160" t="str">
        <f>IFERROR(IF(ISBLANK($D44),"",(INDEX('Unit Schedule (Year 2025)'!$A:$H,MATCH('Course Map'!$D44,'Unit Schedule (Year 2025)'!$A:$A,0),MATCH('Course Map'!E$19,'Unit Schedule (Year 2025)'!$1:$1,0)))),"-")</f>
        <v/>
      </c>
      <c r="F44" s="159" t="str">
        <f>IFERROR(IF(ISBLANK($D44),"",(INDEX('Unit Schedule (Year 2025)'!$A:$H,MATCH('Course Map'!$D44,'Unit Schedule (Year 2025)'!$A:$A,0),MATCH('Course Map'!F$19,'Unit Schedule (Year 2025)'!$1:$1,0)))),"-")</f>
        <v/>
      </c>
      <c r="G44" s="158" t="str">
        <f>IFERROR(IF(ISBLANK($D44),"",(INDEX('Unit Schedule (Year 2025)'!$A:$H,MATCH('Course Map'!$D44,'Unit Schedule (Year 2025)'!$A:$A,0),MATCH('Course Map'!G$19,'Unit Schedule (Year 2025)'!$1:$1,0)))),"-")</f>
        <v/>
      </c>
      <c r="H44" s="161" t="str">
        <f t="shared" si="3"/>
        <v/>
      </c>
      <c r="I44" s="162" t="str">
        <f>IF($H44="YES","refer to handbook",IF(ISBLANK(D44),"",IF(ISNUMBER(SEARCH(C45,INDEX('Unit Schedule (Year 2025)'!$A:$H,MATCH('Course Map'!D44,'Unit Schedule (Year 2025)'!$A:$A,0),4))),"Yes","No")))</f>
        <v/>
      </c>
      <c r="J44" s="51"/>
      <c r="K44" s="74"/>
    </row>
    <row r="45" spans="1:11" ht="17.25" customHeight="1" x14ac:dyDescent="0.25">
      <c r="A45" s="71"/>
      <c r="B45" s="60"/>
      <c r="C45" s="274" t="s">
        <v>83</v>
      </c>
      <c r="D45" s="214"/>
      <c r="E45" s="160" t="str">
        <f>IFERROR(IF(ISBLANK($D45),"",(INDEX('Unit Schedule (Year 2025)'!$A:$H,MATCH('Course Map'!$D45,'Unit Schedule (Year 2025)'!$A:$A,0),MATCH('Course Map'!E$19,'Unit Schedule (Year 2025)'!$1:$1,0)))),"-")</f>
        <v/>
      </c>
      <c r="F45" s="159" t="str">
        <f>IFERROR(IF(ISBLANK($D45),"",(INDEX('Unit Schedule (Year 2025)'!$A:$H,MATCH('Course Map'!$D45,'Unit Schedule (Year 2025)'!$A:$A,0),MATCH('Course Map'!F$19,'Unit Schedule (Year 2025)'!$1:$1,0)))),"-")</f>
        <v/>
      </c>
      <c r="G45" s="158" t="str">
        <f>IFERROR(IF(ISBLANK($D45),"",(INDEX('Unit Schedule (Year 2025)'!$A:$H,MATCH('Course Map'!$D45,'Unit Schedule (Year 2025)'!$A:$A,0),MATCH('Course Map'!G$19,'Unit Schedule (Year 2025)'!$1:$1,0)))),"-")</f>
        <v/>
      </c>
      <c r="H45" s="161" t="str">
        <f t="shared" si="3"/>
        <v/>
      </c>
      <c r="I45" s="162" t="str">
        <f>IF($H45="YES","refer to handbook",IF(ISBLANK(D45),"",IF(ISNUMBER(SEARCH(C45,INDEX('Unit Schedule (Year 2025)'!$A:$H,MATCH('Course Map'!D45,'Unit Schedule (Year 2025)'!$A:$A,0),4))),"Yes","No")))</f>
        <v/>
      </c>
      <c r="J45" s="51"/>
      <c r="K45" s="74"/>
    </row>
    <row r="46" spans="1:11" ht="17.25" customHeight="1" x14ac:dyDescent="0.25">
      <c r="A46" s="71"/>
      <c r="B46" s="60"/>
      <c r="C46" s="275"/>
      <c r="D46" s="42"/>
      <c r="E46" s="165" t="str">
        <f>IFERROR(IF(ISBLANK($D46),"",(INDEX('Unit Schedule (Year 2025)'!$A:$H,MATCH('Course Map'!$D46,'Unit Schedule (Year 2025)'!$A:$A,0),MATCH('Course Map'!E$19,'Unit Schedule (Year 2025)'!$1:$1,0)))),"-")</f>
        <v/>
      </c>
      <c r="F46" s="164" t="str">
        <f>IFERROR(IF(ISBLANK($D46),"",(INDEX('Unit Schedule (Year 2025)'!$A:$H,MATCH('Course Map'!$D46,'Unit Schedule (Year 2025)'!$A:$A,0),MATCH('Course Map'!F$19,'Unit Schedule (Year 2025)'!$1:$1,0)))),"-")</f>
        <v/>
      </c>
      <c r="G46" s="163" t="str">
        <f>IFERROR(IF(ISBLANK($D46),"",(INDEX('Unit Schedule (Year 2025)'!$A:$H,MATCH('Course Map'!$D46,'Unit Schedule (Year 2025)'!$A:$A,0),MATCH('Course Map'!G$19,'Unit Schedule (Year 2025)'!$1:$1,0)))),"-")</f>
        <v/>
      </c>
      <c r="H46" s="166" t="str">
        <f t="shared" si="3"/>
        <v/>
      </c>
      <c r="I46" s="167" t="str">
        <f>IF($H46="YES","refer to handbook",IF(ISBLANK(D46),"",IF(ISNUMBER(SEARCH(C45,INDEX('Unit Schedule (Year 2025)'!$A:$H,MATCH('Course Map'!D46,'Unit Schedule (Year 2025)'!$A:$A,0),4))),"Yes","No")))</f>
        <v/>
      </c>
      <c r="J46" s="51"/>
      <c r="K46" s="74"/>
    </row>
    <row r="47" spans="1:11" ht="17.25" customHeight="1" x14ac:dyDescent="0.25">
      <c r="A47" s="71"/>
      <c r="B47" s="60"/>
      <c r="C47" s="276" t="s">
        <v>35</v>
      </c>
      <c r="D47" s="41"/>
      <c r="E47" s="155" t="str">
        <f>IFERROR(IF(ISBLANK($D47),"",(INDEX('Unit Schedule (Year 2025)'!$A:$H,MATCH('Course Map'!$D47,'Unit Schedule (Year 2025)'!$A:$A,0),MATCH('Course Map'!E$19,'Unit Schedule (Year 2025)'!$1:$1,0)))),"-")</f>
        <v/>
      </c>
      <c r="F47" s="154" t="str">
        <f>IFERROR(IF(ISBLANK($D47),"",(INDEX('Unit Schedule (Year 2025)'!$A:$H,MATCH('Course Map'!$D47,'Unit Schedule (Year 2025)'!$A:$A,0),MATCH('Course Map'!F$19,'Unit Schedule (Year 2025)'!$1:$1,0)))),"-")</f>
        <v/>
      </c>
      <c r="G47" s="153" t="str">
        <f>IFERROR(IF(ISBLANK($D47),"",(INDEX('Unit Schedule (Year 2025)'!$A:$H,MATCH('Course Map'!$D47,'Unit Schedule (Year 2025)'!$A:$A,0),MATCH('Course Map'!G$19,'Unit Schedule (Year 2025)'!$1:$1,0)))),"-")</f>
        <v/>
      </c>
      <c r="H47" s="156" t="str">
        <f t="shared" si="3"/>
        <v/>
      </c>
      <c r="I47" s="157" t="str">
        <f>IF($H47="YES","refer to handbook",IF(ISBLANK(D47),"",IF(ISNUMBER(SEARCH(C49,INDEX('Unit Schedule (Year 2025)'!$A:$H,MATCH('Course Map'!D47,'Unit Schedule (Year 2025)'!$A:$A,0),4))),"Yes","No")))</f>
        <v/>
      </c>
      <c r="J47" s="51"/>
      <c r="K47" s="74"/>
    </row>
    <row r="48" spans="1:11" ht="17.25" customHeight="1" x14ac:dyDescent="0.25">
      <c r="A48" s="71"/>
      <c r="B48" s="60"/>
      <c r="C48" s="277"/>
      <c r="D48" s="214"/>
      <c r="E48" s="160" t="str">
        <f>IFERROR(IF(ISBLANK($D48),"",(INDEX('Unit Schedule (Year 2025)'!$A:$H,MATCH('Course Map'!$D48,'Unit Schedule (Year 2025)'!$A:$A,0),MATCH('Course Map'!E$19,'Unit Schedule (Year 2025)'!$1:$1,0)))),"-")</f>
        <v/>
      </c>
      <c r="F48" s="159" t="str">
        <f>IFERROR(IF(ISBLANK($D48),"",(INDEX('Unit Schedule (Year 2025)'!$A:$H,MATCH('Course Map'!$D48,'Unit Schedule (Year 2025)'!$A:$A,0),MATCH('Course Map'!F$19,'Unit Schedule (Year 2025)'!$1:$1,0)))),"-")</f>
        <v/>
      </c>
      <c r="G48" s="158" t="str">
        <f>IFERROR(IF(ISBLANK($D48),"",(INDEX('Unit Schedule (Year 2025)'!$A:$H,MATCH('Course Map'!$D48,'Unit Schedule (Year 2025)'!$A:$A,0),MATCH('Course Map'!G$19,'Unit Schedule (Year 2025)'!$1:$1,0)))),"-")</f>
        <v/>
      </c>
      <c r="H48" s="161" t="str">
        <f t="shared" si="3"/>
        <v/>
      </c>
      <c r="I48" s="162" t="str">
        <f>IF($H48="YES","refer to handbook",IF(ISBLANK(D48),"",IF(ISNUMBER(SEARCH(C49,INDEX('Unit Schedule (Year 2025)'!$A:$H,MATCH('Course Map'!D48,'Unit Schedule (Year 2025)'!$A:$A,0),4))),"Yes","No")))</f>
        <v/>
      </c>
      <c r="J48" s="51"/>
      <c r="K48" s="74"/>
    </row>
    <row r="49" spans="1:11" ht="17.25" customHeight="1" x14ac:dyDescent="0.25">
      <c r="A49" s="71"/>
      <c r="B49" s="60"/>
      <c r="C49" s="278" t="s">
        <v>83</v>
      </c>
      <c r="D49" s="214"/>
      <c r="E49" s="160" t="str">
        <f>IFERROR(IF(ISBLANK($D49),"",(INDEX('Unit Schedule (Year 2025)'!$A:$H,MATCH('Course Map'!$D49,'Unit Schedule (Year 2025)'!$A:$A,0),MATCH('Course Map'!E$19,'Unit Schedule (Year 2025)'!$1:$1,0)))),"-")</f>
        <v/>
      </c>
      <c r="F49" s="159" t="str">
        <f>IFERROR(IF(ISBLANK($D49),"",(INDEX('Unit Schedule (Year 2025)'!$A:$H,MATCH('Course Map'!$D49,'Unit Schedule (Year 2025)'!$A:$A,0),MATCH('Course Map'!F$19,'Unit Schedule (Year 2025)'!$1:$1,0)))),"-")</f>
        <v/>
      </c>
      <c r="G49" s="158" t="str">
        <f>IFERROR(IF(ISBLANK($D49),"",(INDEX('Unit Schedule (Year 2025)'!$A:$H,MATCH('Course Map'!$D49,'Unit Schedule (Year 2025)'!$A:$A,0),MATCH('Course Map'!G$19,'Unit Schedule (Year 2025)'!$1:$1,0)))),"-")</f>
        <v/>
      </c>
      <c r="H49" s="161" t="str">
        <f t="shared" si="3"/>
        <v/>
      </c>
      <c r="I49" s="162" t="str">
        <f>IF($H49="YES","refer to handbook",IF(ISBLANK(D49),"",IF(ISNUMBER(SEARCH(C49,INDEX('Unit Schedule (Year 2025)'!$A:$H,MATCH('Course Map'!D49,'Unit Schedule (Year 2025)'!$A:$A,0),4))),"Yes","No")))</f>
        <v/>
      </c>
      <c r="J49" s="51"/>
      <c r="K49" s="74"/>
    </row>
    <row r="50" spans="1:11" ht="17.25" customHeight="1" x14ac:dyDescent="0.25">
      <c r="A50" s="71"/>
      <c r="B50" s="60"/>
      <c r="C50" s="279"/>
      <c r="D50" s="215"/>
      <c r="E50" s="181" t="str">
        <f>IFERROR(IF(ISBLANK($D50),"",(INDEX('Unit Schedule (Year 2025)'!$A:$H,MATCH('Course Map'!$D50,'Unit Schedule (Year 2025)'!$A:$A,0),MATCH('Course Map'!E$19,'Unit Schedule (Year 2025)'!$1:$1,0)))),"-")</f>
        <v/>
      </c>
      <c r="F50" s="182" t="str">
        <f>IFERROR(IF(ISBLANK($D50),"",(INDEX('Unit Schedule (Year 2025)'!$A:$H,MATCH('Course Map'!$D50,'Unit Schedule (Year 2025)'!$A:$A,0),MATCH('Course Map'!F$19,'Unit Schedule (Year 2025)'!$1:$1,0)))),"-")</f>
        <v/>
      </c>
      <c r="G50" s="186" t="str">
        <f>IFERROR(IF(ISBLANK($D50),"",(INDEX('Unit Schedule (Year 2025)'!$A:$H,MATCH('Course Map'!$D50,'Unit Schedule (Year 2025)'!$A:$A,0),MATCH('Course Map'!G$19,'Unit Schedule (Year 2025)'!$1:$1,0)))),"-")</f>
        <v/>
      </c>
      <c r="H50" s="166" t="str">
        <f t="shared" si="3"/>
        <v/>
      </c>
      <c r="I50" s="187" t="str">
        <f>IF($H50="YES","refer to handbook",IF(ISBLANK(D50),"",IF(ISNUMBER(SEARCH(C49,INDEX('Unit Schedule (Year 2025)'!$A:$H,MATCH('Course Map'!D50,'Unit Schedule (Year 2025)'!$A:$A,0),4))),"Yes","No")))</f>
        <v/>
      </c>
      <c r="J50" s="51"/>
      <c r="K50" s="74"/>
    </row>
    <row r="51" spans="1:11" ht="13.5" customHeight="1" x14ac:dyDescent="0.25">
      <c r="A51" s="71"/>
      <c r="B51" s="60"/>
      <c r="C51" s="3"/>
      <c r="D51" s="3"/>
      <c r="E51" s="3"/>
      <c r="F51" s="3"/>
      <c r="G51" s="3"/>
      <c r="H51" s="3"/>
      <c r="I51" s="3"/>
      <c r="J51" s="51"/>
      <c r="K51" s="74"/>
    </row>
    <row r="52" spans="1:11" ht="13.5" customHeight="1" x14ac:dyDescent="0.25">
      <c r="A52" s="71"/>
      <c r="B52" s="60"/>
      <c r="C52" s="28"/>
      <c r="D52" s="28"/>
      <c r="E52" s="28"/>
      <c r="F52" s="28"/>
      <c r="G52" s="28"/>
      <c r="H52" s="28"/>
      <c r="I52" s="28"/>
      <c r="J52" s="51"/>
      <c r="K52" s="74"/>
    </row>
    <row r="53" spans="1:11" ht="13.5" customHeight="1" x14ac:dyDescent="0.25">
      <c r="A53" s="71"/>
      <c r="B53" s="60"/>
      <c r="C53" s="27" t="s">
        <v>9</v>
      </c>
      <c r="D53" s="4"/>
      <c r="E53" s="4"/>
      <c r="F53" s="4"/>
      <c r="G53" s="4"/>
      <c r="H53" s="4"/>
      <c r="I53" s="18"/>
      <c r="J53" s="51"/>
      <c r="K53" s="74"/>
    </row>
    <row r="54" spans="1:11" ht="20.25" customHeight="1" x14ac:dyDescent="0.25">
      <c r="A54" s="71"/>
      <c r="B54" s="60"/>
      <c r="C54" s="261"/>
      <c r="D54" s="262"/>
      <c r="E54" s="262"/>
      <c r="F54" s="262"/>
      <c r="G54" s="262"/>
      <c r="H54" s="262"/>
      <c r="I54" s="263"/>
      <c r="J54" s="51"/>
      <c r="K54" s="74"/>
    </row>
    <row r="55" spans="1:11" ht="20.25" customHeight="1" x14ac:dyDescent="0.25">
      <c r="A55" s="71"/>
      <c r="B55" s="60"/>
      <c r="C55" s="264"/>
      <c r="D55" s="265"/>
      <c r="E55" s="265"/>
      <c r="F55" s="265"/>
      <c r="G55" s="265"/>
      <c r="H55" s="265"/>
      <c r="I55" s="266"/>
      <c r="J55" s="51"/>
      <c r="K55" s="74"/>
    </row>
    <row r="56" spans="1:11" ht="20.25" customHeight="1" x14ac:dyDescent="0.25">
      <c r="A56" s="71"/>
      <c r="B56" s="60"/>
      <c r="C56" s="264"/>
      <c r="D56" s="265"/>
      <c r="E56" s="265"/>
      <c r="F56" s="265"/>
      <c r="G56" s="265"/>
      <c r="H56" s="265"/>
      <c r="I56" s="266"/>
      <c r="J56" s="51"/>
      <c r="K56" s="74"/>
    </row>
    <row r="57" spans="1:11" ht="20.25" customHeight="1" x14ac:dyDescent="0.25">
      <c r="A57" s="71"/>
      <c r="B57" s="60"/>
      <c r="C57" s="264"/>
      <c r="D57" s="265"/>
      <c r="E57" s="265"/>
      <c r="F57" s="265"/>
      <c r="G57" s="265"/>
      <c r="H57" s="265"/>
      <c r="I57" s="266"/>
      <c r="J57" s="51"/>
      <c r="K57" s="74"/>
    </row>
    <row r="58" spans="1:11" ht="20.25" customHeight="1" x14ac:dyDescent="0.25">
      <c r="A58" s="71"/>
      <c r="B58" s="60"/>
      <c r="C58" s="264"/>
      <c r="D58" s="265"/>
      <c r="E58" s="265"/>
      <c r="F58" s="265"/>
      <c r="G58" s="265"/>
      <c r="H58" s="265"/>
      <c r="I58" s="266"/>
      <c r="J58" s="51"/>
      <c r="K58" s="74"/>
    </row>
    <row r="59" spans="1:11" ht="20.25" customHeight="1" x14ac:dyDescent="0.25">
      <c r="A59" s="71"/>
      <c r="B59" s="60"/>
      <c r="C59" s="264"/>
      <c r="D59" s="265"/>
      <c r="E59" s="265"/>
      <c r="F59" s="265"/>
      <c r="G59" s="265"/>
      <c r="H59" s="265"/>
      <c r="I59" s="266"/>
      <c r="J59" s="51"/>
      <c r="K59" s="74"/>
    </row>
    <row r="60" spans="1:11" ht="20.25" customHeight="1" x14ac:dyDescent="0.25">
      <c r="A60" s="71"/>
      <c r="B60" s="60"/>
      <c r="C60" s="267"/>
      <c r="D60" s="268"/>
      <c r="E60" s="268"/>
      <c r="F60" s="268"/>
      <c r="G60" s="268"/>
      <c r="H60" s="268"/>
      <c r="I60" s="269"/>
      <c r="J60" s="51"/>
      <c r="K60" s="74"/>
    </row>
    <row r="61" spans="1:11" s="16" customFormat="1" ht="10.5" customHeight="1" x14ac:dyDescent="0.25">
      <c r="A61" s="71"/>
      <c r="B61" s="73"/>
      <c r="C61" s="191"/>
      <c r="D61" s="192"/>
      <c r="E61" s="192"/>
      <c r="F61" s="192"/>
      <c r="G61" s="192"/>
      <c r="H61" s="192"/>
      <c r="I61" s="193"/>
      <c r="J61" s="50"/>
      <c r="K61" s="74"/>
    </row>
    <row r="62" spans="1:11" ht="4.5" customHeight="1" x14ac:dyDescent="0.25">
      <c r="A62" s="53"/>
      <c r="B62" s="72"/>
      <c r="C62" s="72"/>
      <c r="D62" s="72"/>
      <c r="E62" s="72"/>
      <c r="F62" s="72"/>
      <c r="G62" s="72"/>
      <c r="H62" s="72"/>
      <c r="I62" s="72"/>
      <c r="J62" s="72"/>
      <c r="K62" s="53"/>
    </row>
  </sheetData>
  <sheetProtection algorithmName="SHA-512" hashValue="EjPPe6mu0XUPbvrSNwMZtEIozFbVAE2m2Xw4tZ0oSRmecB6P2SnisC5tuhNJfUkxd8xkpJbiOWa4BPYvPD4VHw==" saltValue="MTdauXPUQKK7d5tLICtZUQ==" spinCount="100000" sheet="1" selectLockedCells="1"/>
  <mergeCells count="29">
    <mergeCell ref="D11:E11"/>
    <mergeCell ref="D10:E10"/>
    <mergeCell ref="D7:E7"/>
    <mergeCell ref="D8:E8"/>
    <mergeCell ref="C54:I60"/>
    <mergeCell ref="C43:C44"/>
    <mergeCell ref="C30:C31"/>
    <mergeCell ref="C45:C46"/>
    <mergeCell ref="C47:C48"/>
    <mergeCell ref="C49:C50"/>
    <mergeCell ref="C34:C35"/>
    <mergeCell ref="C32:C33"/>
    <mergeCell ref="C20:C21"/>
    <mergeCell ref="C22:C23"/>
    <mergeCell ref="C24:C25"/>
    <mergeCell ref="C26:C27"/>
    <mergeCell ref="C28:C29"/>
    <mergeCell ref="D12:E12"/>
    <mergeCell ref="C3:I3"/>
    <mergeCell ref="C5:I5"/>
    <mergeCell ref="C4:I4"/>
    <mergeCell ref="H6:I6"/>
    <mergeCell ref="D6:E6"/>
    <mergeCell ref="D13:E13"/>
    <mergeCell ref="D14:E14"/>
    <mergeCell ref="C18:C19"/>
    <mergeCell ref="D18:D19"/>
    <mergeCell ref="C17:I17"/>
    <mergeCell ref="I18:I19"/>
  </mergeCells>
  <conditionalFormatting sqref="C39:C50">
    <cfRule type="cellIs" dxfId="20" priority="21" operator="equal">
      <formula>"Select Year here"</formula>
    </cfRule>
    <cfRule type="cellIs" dxfId="19" priority="43" operator="equal">
      <formula>"Select semester here"</formula>
    </cfRule>
    <cfRule type="cellIs" dxfId="18" priority="44" operator="equal">
      <formula>"Select Alt semester"</formula>
    </cfRule>
  </conditionalFormatting>
  <conditionalFormatting sqref="D10">
    <cfRule type="cellIs" dxfId="17" priority="10" operator="equal">
      <formula>"Select Intake Year here"</formula>
    </cfRule>
  </conditionalFormatting>
  <conditionalFormatting sqref="D11">
    <cfRule type="cellIs" dxfId="0" priority="20" operator="equal">
      <formula>"Select Intake Semester here"</formula>
    </cfRule>
  </conditionalFormatting>
  <conditionalFormatting sqref="D38:D50 D32:D35">
    <cfRule type="duplicateValues" dxfId="16" priority="988"/>
  </conditionalFormatting>
  <conditionalFormatting sqref="D39">
    <cfRule type="duplicateValues" dxfId="15" priority="17"/>
  </conditionalFormatting>
  <conditionalFormatting sqref="D40:D50">
    <cfRule type="duplicateValues" dxfId="14" priority="876"/>
  </conditionalFormatting>
  <conditionalFormatting sqref="E20:E50">
    <cfRule type="notContainsBlanks" dxfId="13" priority="993">
      <formula>LEN(TRIM(E20))&gt;0</formula>
    </cfRule>
  </conditionalFormatting>
  <conditionalFormatting sqref="F20:F50">
    <cfRule type="notContainsBlanks" dxfId="12" priority="990">
      <formula>LEN(TRIM(F20))&gt;0</formula>
    </cfRule>
  </conditionalFormatting>
  <conditionalFormatting sqref="G20:G50">
    <cfRule type="notContainsBlanks" dxfId="11" priority="991">
      <formula>LEN(TRIM(G20))&gt;0</formula>
    </cfRule>
  </conditionalFormatting>
  <conditionalFormatting sqref="H20:H35">
    <cfRule type="notContainsBlanks" dxfId="10" priority="9">
      <formula>LEN(TRIM(H20))&gt;0</formula>
    </cfRule>
  </conditionalFormatting>
  <conditionalFormatting sqref="H39:H50">
    <cfRule type="notContainsBlanks" dxfId="9" priority="877">
      <formula>LEN(TRIM(H39))&gt;0</formula>
    </cfRule>
  </conditionalFormatting>
  <conditionalFormatting sqref="I7">
    <cfRule type="cellIs" dxfId="8" priority="204" operator="notEqual">
      <formula>12</formula>
    </cfRule>
  </conditionalFormatting>
  <conditionalFormatting sqref="I8">
    <cfRule type="cellIs" dxfId="7" priority="202" operator="greaterThan">
      <formula>13</formula>
    </cfRule>
  </conditionalFormatting>
  <conditionalFormatting sqref="I12">
    <cfRule type="cellIs" dxfId="6" priority="123" operator="notEqual">
      <formula>4</formula>
    </cfRule>
  </conditionalFormatting>
  <conditionalFormatting sqref="I13:I14">
    <cfRule type="cellIs" dxfId="5" priority="51" operator="notEqual">
      <formula>4</formula>
    </cfRule>
  </conditionalFormatting>
  <conditionalFormatting sqref="I20:I35">
    <cfRule type="containsText" dxfId="4" priority="124" operator="containsText" text="NO">
      <formula>NOT(ISERROR(SEARCH("NO",I20)))</formula>
    </cfRule>
  </conditionalFormatting>
  <conditionalFormatting sqref="I39:I50">
    <cfRule type="containsText" dxfId="3" priority="97" operator="containsText" text="NO">
      <formula>NOT(ISERROR(SEARCH("NO",I39)))</formula>
    </cfRule>
  </conditionalFormatting>
  <conditionalFormatting sqref="D20:D50">
    <cfRule type="duplicateValues" dxfId="2" priority="2"/>
  </conditionalFormatting>
  <dataValidations count="2">
    <dataValidation allowBlank="1" showErrorMessage="1" sqref="D12" xr:uid="{2BD97847-E327-4078-A15D-03C15AB2E789}"/>
    <dataValidation type="list" allowBlank="1" showErrorMessage="1" sqref="C41" xr:uid="{3E4EF643-F514-4947-8B42-B65C39AA1C2B}">
      <formula1>$A$32:$A$39</formula1>
    </dataValidation>
  </dataValidations>
  <printOptions horizontalCentered="1" verticalCentered="1"/>
  <pageMargins left="0.25" right="0.25" top="0.75" bottom="0.75" header="0.3" footer="0.3"/>
  <pageSetup paperSize="9" scale="86" fitToWidth="0" orientation="portrait" r:id="rId1"/>
  <extLst>
    <ext xmlns:x14="http://schemas.microsoft.com/office/spreadsheetml/2009/9/main" uri="{78C0D931-6437-407d-A8EE-F0AAD7539E65}">
      <x14:conditionalFormattings>
        <x14:conditionalFormatting xmlns:xm="http://schemas.microsoft.com/office/excel/2006/main">
          <x14:cfRule type="expression" priority="1" id="{B9F96F49-E453-4C3A-8585-9AEAD0A04F74}">
            <xm:f>COUNTIF('Credit (Advanced Standing)'!$C$24:$C$35,D20)&gt;0</xm:f>
            <x14:dxf>
              <font>
                <color theme="0"/>
              </font>
              <fill>
                <patternFill>
                  <bgColor rgb="FFFF0000"/>
                </patternFill>
              </fill>
            </x14:dxf>
          </x14:cfRule>
          <xm:sqref>D20:D50</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ErrorMessage="1" xr:uid="{622CC0F7-B122-464F-A957-923E36188832}">
          <x14:formula1>
            <xm:f>Lists!$A$24:$A$26</xm:f>
          </x14:formula1>
          <xm:sqref>C49:C50 C45:C46</xm:sqref>
        </x14:dataValidation>
        <x14:dataValidation type="list" allowBlank="1" showInputMessage="1" showErrorMessage="1" xr:uid="{2DCBAEE2-81C3-4A09-8CB5-E893FD83B19B}">
          <x14:formula1>
            <xm:f>Lists!$A$43:$A$45</xm:f>
          </x14:formula1>
          <xm:sqref>C40</xm:sqref>
        </x14:dataValidation>
        <x14:dataValidation type="list" allowBlank="1" showErrorMessage="1" xr:uid="{A9EF920B-B145-4E19-80EE-851055E6EF56}">
          <x14:formula1>
            <xm:f>Lists!$B$24:$B$26</xm:f>
          </x14:formula1>
          <xm:sqref>D11</xm:sqref>
        </x14:dataValidation>
        <x14:dataValidation type="list" allowBlank="1" showErrorMessage="1" xr:uid="{6414CF76-AA98-4249-A3D2-F35F26904026}">
          <x14:formula1>
            <xm:f>Lists!$A$43:$A$45</xm:f>
          </x14:formula1>
          <xm:sqref>C42</xm:sqref>
        </x14:dataValidation>
        <x14:dataValidation type="list" allowBlank="1" showErrorMessage="1" xr:uid="{7B333D16-BE6C-4396-93B9-0397A391446B}">
          <x14:formula1>
            <xm:f>Lists!$A$2:$A$7</xm:f>
          </x14:formula1>
          <xm:sqref>D10</xm:sqref>
        </x14:dataValidation>
        <x14:dataValidation type="list" allowBlank="1" showErrorMessage="1" xr:uid="{4E2B2203-BA33-4457-AD46-47FC3EB06687}">
          <x14:formula1>
            <xm:f>Lists!$A$31:$A$38</xm:f>
          </x14:formula1>
          <xm:sqref>C43:C44 C47:C48</xm:sqref>
        </x14:dataValidation>
        <x14:dataValidation type="list" allowBlank="1" showErrorMessage="1" prompt="Insert Year here" xr:uid="{0B870101-3602-46C6-A87B-F8ED69D2747B}">
          <x14:formula1>
            <xm:f>Lists!$A$31:$A$38</xm:f>
          </x14:formula1>
          <xm:sqref>C39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V21"/>
  <sheetViews>
    <sheetView zoomScale="110" zoomScaleNormal="110" workbookViewId="0">
      <pane xSplit="1" ySplit="1" topLeftCell="B2" activePane="bottomRight" state="frozen"/>
      <selection pane="topRight" activeCell="B1" sqref="B1"/>
      <selection pane="bottomLeft" activeCell="A2" sqref="A2"/>
      <selection pane="bottomRight" activeCell="D13" sqref="D13"/>
    </sheetView>
  </sheetViews>
  <sheetFormatPr defaultColWidth="14.453125" defaultRowHeight="15" customHeight="1" x14ac:dyDescent="0.25"/>
  <cols>
    <col min="1" max="1" width="14.453125" style="12"/>
    <col min="2" max="2" width="32.81640625" style="46" bestFit="1" customWidth="1"/>
    <col min="3" max="3" width="3" style="15" hidden="1" customWidth="1"/>
    <col min="4" max="4" width="31.453125" style="15" customWidth="1"/>
    <col min="5" max="5" width="49" style="12" hidden="1" customWidth="1"/>
    <col min="6" max="8" width="15.6328125" style="12" customWidth="1"/>
    <col min="9" max="16384" width="14.453125" style="12"/>
  </cols>
  <sheetData>
    <row r="1" spans="1:22" s="13" customFormat="1" ht="52" x14ac:dyDescent="0.25">
      <c r="A1" s="105" t="s">
        <v>16</v>
      </c>
      <c r="B1" s="105" t="s">
        <v>17</v>
      </c>
      <c r="C1" s="106" t="s">
        <v>9</v>
      </c>
      <c r="D1" s="107" t="s">
        <v>26</v>
      </c>
      <c r="E1" s="106" t="s">
        <v>18</v>
      </c>
      <c r="F1" s="108" t="s">
        <v>81</v>
      </c>
      <c r="G1" s="108" t="s">
        <v>79</v>
      </c>
      <c r="H1" s="108" t="s">
        <v>80</v>
      </c>
      <c r="I1" s="11"/>
      <c r="J1" s="11"/>
      <c r="K1" s="11"/>
      <c r="L1" s="11"/>
      <c r="M1" s="11"/>
      <c r="N1" s="11"/>
      <c r="O1" s="11"/>
      <c r="P1" s="11"/>
      <c r="Q1" s="11"/>
      <c r="R1" s="11"/>
      <c r="S1" s="11"/>
      <c r="T1" s="11"/>
      <c r="U1" s="11"/>
      <c r="V1" s="12"/>
    </row>
    <row r="2" spans="1:22" s="13" customFormat="1" ht="13" x14ac:dyDescent="0.25">
      <c r="A2" s="79" t="s">
        <v>55</v>
      </c>
      <c r="B2" s="48" t="s">
        <v>56</v>
      </c>
      <c r="C2" s="49"/>
      <c r="D2" s="109" t="s">
        <v>7</v>
      </c>
      <c r="E2" s="49"/>
      <c r="F2" s="110" t="s">
        <v>19</v>
      </c>
      <c r="G2" s="110" t="s">
        <v>20</v>
      </c>
      <c r="H2" s="110" t="s">
        <v>20</v>
      </c>
      <c r="I2" s="14"/>
      <c r="J2" s="14"/>
      <c r="K2" s="14"/>
      <c r="L2" s="14"/>
      <c r="M2" s="14"/>
      <c r="N2" s="14"/>
      <c r="O2" s="14"/>
      <c r="P2" s="14"/>
      <c r="Q2" s="14"/>
      <c r="R2" s="14"/>
      <c r="S2" s="14"/>
      <c r="T2" s="14"/>
      <c r="U2" s="14"/>
      <c r="V2" s="12"/>
    </row>
    <row r="3" spans="1:22" s="13" customFormat="1" ht="13" x14ac:dyDescent="0.25">
      <c r="A3" s="79" t="s">
        <v>75</v>
      </c>
      <c r="B3" s="48" t="s">
        <v>60</v>
      </c>
      <c r="C3" s="49"/>
      <c r="D3" s="109" t="s">
        <v>7</v>
      </c>
      <c r="E3" s="49"/>
      <c r="F3" s="110" t="s">
        <v>19</v>
      </c>
      <c r="G3" s="110" t="s">
        <v>20</v>
      </c>
      <c r="H3" s="110" t="s">
        <v>20</v>
      </c>
      <c r="I3" s="14"/>
      <c r="J3" s="14"/>
      <c r="K3" s="14"/>
      <c r="L3" s="14"/>
      <c r="M3" s="14"/>
      <c r="N3" s="14"/>
      <c r="O3" s="14"/>
      <c r="P3" s="14"/>
      <c r="Q3" s="14"/>
      <c r="R3" s="14"/>
      <c r="S3" s="14"/>
      <c r="T3" s="14"/>
      <c r="U3" s="14"/>
      <c r="V3" s="12"/>
    </row>
    <row r="4" spans="1:22" s="13" customFormat="1" ht="13" x14ac:dyDescent="0.25">
      <c r="A4" s="79" t="s">
        <v>41</v>
      </c>
      <c r="B4" s="48" t="s">
        <v>57</v>
      </c>
      <c r="C4" s="49"/>
      <c r="D4" s="109" t="s">
        <v>8</v>
      </c>
      <c r="E4" s="49"/>
      <c r="F4" s="110" t="s">
        <v>19</v>
      </c>
      <c r="G4" s="110" t="s">
        <v>20</v>
      </c>
      <c r="H4" s="110" t="s">
        <v>20</v>
      </c>
      <c r="I4" s="14"/>
      <c r="J4" s="14"/>
      <c r="K4" s="14"/>
      <c r="L4" s="14"/>
      <c r="M4" s="14"/>
      <c r="N4" s="14"/>
      <c r="O4" s="14"/>
      <c r="P4" s="14"/>
      <c r="Q4" s="14"/>
      <c r="R4" s="14"/>
      <c r="S4" s="14"/>
      <c r="T4" s="14"/>
      <c r="U4" s="14"/>
      <c r="V4" s="12"/>
    </row>
    <row r="5" spans="1:22" s="13" customFormat="1" ht="13" x14ac:dyDescent="0.25">
      <c r="A5" s="79" t="s">
        <v>58</v>
      </c>
      <c r="B5" s="48" t="s">
        <v>59</v>
      </c>
      <c r="C5" s="49"/>
      <c r="D5" s="109" t="s">
        <v>7</v>
      </c>
      <c r="E5" s="49"/>
      <c r="F5" s="110" t="s">
        <v>19</v>
      </c>
      <c r="G5" s="110" t="s">
        <v>20</v>
      </c>
      <c r="H5" s="110" t="s">
        <v>20</v>
      </c>
      <c r="I5" s="14"/>
      <c r="J5" s="14"/>
      <c r="K5" s="14"/>
      <c r="L5" s="14"/>
      <c r="M5" s="14"/>
      <c r="N5" s="14"/>
      <c r="O5" s="14"/>
      <c r="P5" s="14"/>
      <c r="Q5" s="14"/>
      <c r="R5" s="14"/>
      <c r="S5" s="14"/>
      <c r="T5" s="14"/>
      <c r="U5" s="14"/>
      <c r="V5" s="12"/>
    </row>
    <row r="6" spans="1:22" s="13" customFormat="1" ht="13" x14ac:dyDescent="0.25">
      <c r="A6" s="79" t="s">
        <v>61</v>
      </c>
      <c r="B6" s="48" t="s">
        <v>62</v>
      </c>
      <c r="C6" s="113"/>
      <c r="D6" s="109" t="s">
        <v>8</v>
      </c>
      <c r="E6" s="111"/>
      <c r="F6" s="110" t="s">
        <v>20</v>
      </c>
      <c r="G6" s="110" t="s">
        <v>19</v>
      </c>
      <c r="H6" s="110" t="s">
        <v>20</v>
      </c>
      <c r="I6" s="14"/>
      <c r="J6" s="14"/>
      <c r="K6" s="14"/>
      <c r="L6" s="14"/>
      <c r="M6" s="14"/>
      <c r="N6" s="14"/>
      <c r="O6" s="14"/>
      <c r="P6" s="14"/>
      <c r="Q6" s="14"/>
      <c r="R6" s="14"/>
      <c r="S6" s="14"/>
      <c r="T6" s="14"/>
      <c r="U6" s="14"/>
      <c r="V6" s="12"/>
    </row>
    <row r="7" spans="1:22" s="13" customFormat="1" ht="13" x14ac:dyDescent="0.25">
      <c r="A7" s="79" t="s">
        <v>63</v>
      </c>
      <c r="B7" s="48" t="s">
        <v>64</v>
      </c>
      <c r="C7" s="112"/>
      <c r="D7" s="109" t="s">
        <v>78</v>
      </c>
      <c r="E7" s="111"/>
      <c r="F7" s="110" t="s">
        <v>20</v>
      </c>
      <c r="G7" s="110" t="s">
        <v>19</v>
      </c>
      <c r="H7" s="110" t="s">
        <v>20</v>
      </c>
      <c r="I7" s="14"/>
      <c r="J7" s="14"/>
      <c r="K7" s="14"/>
      <c r="L7" s="14"/>
      <c r="M7" s="14"/>
      <c r="N7" s="14"/>
      <c r="O7" s="14"/>
      <c r="P7" s="14"/>
      <c r="Q7" s="14"/>
      <c r="R7" s="14"/>
      <c r="S7" s="14"/>
      <c r="T7" s="14"/>
      <c r="U7" s="14"/>
      <c r="V7" s="12"/>
    </row>
    <row r="8" spans="1:22" s="13" customFormat="1" ht="13" x14ac:dyDescent="0.25">
      <c r="A8" s="79" t="s">
        <v>65</v>
      </c>
      <c r="B8" s="48" t="s">
        <v>66</v>
      </c>
      <c r="C8" s="113"/>
      <c r="D8" s="109" t="s">
        <v>8</v>
      </c>
      <c r="E8" s="111"/>
      <c r="F8" s="110" t="s">
        <v>20</v>
      </c>
      <c r="G8" s="110" t="s">
        <v>19</v>
      </c>
      <c r="H8" s="110" t="s">
        <v>20</v>
      </c>
      <c r="I8" s="14"/>
      <c r="J8" s="14"/>
      <c r="K8" s="14"/>
      <c r="L8" s="14"/>
      <c r="M8" s="14"/>
      <c r="N8" s="14"/>
      <c r="O8" s="14"/>
      <c r="P8" s="14"/>
      <c r="Q8" s="14"/>
      <c r="R8" s="14"/>
      <c r="S8" s="14"/>
      <c r="T8" s="14"/>
      <c r="U8" s="14"/>
      <c r="V8" s="12"/>
    </row>
    <row r="9" spans="1:22" s="13" customFormat="1" ht="13" x14ac:dyDescent="0.25">
      <c r="A9" s="79" t="s">
        <v>39</v>
      </c>
      <c r="B9" s="48" t="s">
        <v>40</v>
      </c>
      <c r="C9" s="112"/>
      <c r="D9" s="109" t="s">
        <v>78</v>
      </c>
      <c r="E9" s="111"/>
      <c r="F9" s="110" t="s">
        <v>20</v>
      </c>
      <c r="G9" s="110" t="s">
        <v>19</v>
      </c>
      <c r="H9" s="110" t="s">
        <v>20</v>
      </c>
      <c r="I9" s="14"/>
      <c r="J9" s="14"/>
      <c r="K9" s="14"/>
      <c r="L9" s="14"/>
      <c r="M9" s="14"/>
      <c r="N9" s="14"/>
      <c r="O9" s="14"/>
      <c r="P9" s="14"/>
      <c r="Q9" s="14"/>
      <c r="R9" s="14"/>
      <c r="S9" s="14"/>
      <c r="T9" s="14"/>
      <c r="U9" s="14"/>
      <c r="V9" s="12"/>
    </row>
    <row r="10" spans="1:22" s="13" customFormat="1" ht="13" x14ac:dyDescent="0.25">
      <c r="A10" s="79" t="s">
        <v>38</v>
      </c>
      <c r="B10" s="48" t="s">
        <v>71</v>
      </c>
      <c r="C10" s="113"/>
      <c r="D10" s="109" t="s">
        <v>78</v>
      </c>
      <c r="E10" s="111"/>
      <c r="F10" s="110" t="s">
        <v>20</v>
      </c>
      <c r="G10" s="110" t="s">
        <v>20</v>
      </c>
      <c r="H10" s="110" t="s">
        <v>19</v>
      </c>
      <c r="I10" s="14"/>
      <c r="J10" s="14"/>
      <c r="K10" s="14"/>
      <c r="L10" s="14"/>
      <c r="M10" s="14"/>
      <c r="N10" s="14"/>
      <c r="O10" s="14"/>
      <c r="P10" s="14"/>
      <c r="Q10" s="14"/>
      <c r="R10" s="14"/>
      <c r="S10" s="14"/>
      <c r="T10" s="14"/>
      <c r="U10" s="14"/>
      <c r="V10" s="12"/>
    </row>
    <row r="11" spans="1:22" s="13" customFormat="1" ht="13" x14ac:dyDescent="0.25">
      <c r="A11" s="79" t="s">
        <v>69</v>
      </c>
      <c r="B11" s="48" t="s">
        <v>70</v>
      </c>
      <c r="C11" s="112"/>
      <c r="D11" s="109" t="s">
        <v>78</v>
      </c>
      <c r="E11" s="111"/>
      <c r="F11" s="110" t="s">
        <v>20</v>
      </c>
      <c r="G11" s="110" t="s">
        <v>20</v>
      </c>
      <c r="H11" s="110" t="s">
        <v>19</v>
      </c>
      <c r="I11" s="14"/>
      <c r="J11" s="14"/>
      <c r="K11" s="14"/>
      <c r="L11" s="14"/>
      <c r="M11" s="14"/>
      <c r="N11" s="14"/>
      <c r="O11" s="14"/>
      <c r="P11" s="14"/>
      <c r="Q11" s="14"/>
      <c r="R11" s="14"/>
      <c r="S11" s="14"/>
      <c r="T11" s="14"/>
      <c r="U11" s="14"/>
      <c r="V11" s="12"/>
    </row>
    <row r="12" spans="1:22" s="13" customFormat="1" ht="13" x14ac:dyDescent="0.25">
      <c r="A12" s="79" t="s">
        <v>67</v>
      </c>
      <c r="B12" s="48" t="s">
        <v>68</v>
      </c>
      <c r="C12" s="112"/>
      <c r="D12" s="109" t="s">
        <v>78</v>
      </c>
      <c r="E12" s="111"/>
      <c r="F12" s="110" t="s">
        <v>20</v>
      </c>
      <c r="G12" s="110" t="s">
        <v>20</v>
      </c>
      <c r="H12" s="110" t="s">
        <v>19</v>
      </c>
      <c r="I12" s="14"/>
      <c r="J12" s="14"/>
      <c r="K12" s="14"/>
      <c r="L12" s="14"/>
      <c r="M12" s="14"/>
      <c r="N12" s="14"/>
      <c r="O12" s="14"/>
      <c r="P12" s="14"/>
      <c r="Q12" s="14"/>
      <c r="R12" s="14"/>
      <c r="S12" s="14"/>
      <c r="T12" s="14"/>
      <c r="U12" s="14"/>
      <c r="V12" s="12"/>
    </row>
    <row r="13" spans="1:22" s="13" customFormat="1" ht="13" x14ac:dyDescent="0.25">
      <c r="A13" s="79" t="s">
        <v>72</v>
      </c>
      <c r="B13" s="48" t="s">
        <v>73</v>
      </c>
      <c r="C13" s="112"/>
      <c r="D13" s="109" t="s">
        <v>78</v>
      </c>
      <c r="E13" s="111"/>
      <c r="F13" s="110" t="s">
        <v>20</v>
      </c>
      <c r="G13" s="110" t="s">
        <v>20</v>
      </c>
      <c r="H13" s="110" t="s">
        <v>19</v>
      </c>
      <c r="I13" s="14"/>
      <c r="J13" s="14"/>
      <c r="K13" s="14"/>
      <c r="L13" s="14"/>
      <c r="M13" s="14"/>
      <c r="N13" s="14"/>
      <c r="O13" s="14"/>
      <c r="P13" s="14"/>
      <c r="Q13" s="14"/>
      <c r="R13" s="14"/>
      <c r="S13" s="14"/>
      <c r="T13" s="14"/>
      <c r="U13" s="14"/>
      <c r="V13" s="12"/>
    </row>
    <row r="14" spans="1:22" s="13" customFormat="1" ht="13" x14ac:dyDescent="0.25">
      <c r="A14" s="79"/>
      <c r="B14" s="48"/>
      <c r="C14" s="113"/>
      <c r="D14" s="109"/>
      <c r="E14" s="111"/>
      <c r="F14" s="110"/>
      <c r="G14" s="110"/>
      <c r="H14" s="110"/>
      <c r="I14" s="14"/>
      <c r="J14" s="14"/>
      <c r="K14" s="14"/>
      <c r="L14" s="14"/>
      <c r="M14" s="14"/>
      <c r="N14" s="14"/>
      <c r="O14" s="14"/>
      <c r="P14" s="14"/>
      <c r="Q14" s="14"/>
      <c r="R14" s="14"/>
      <c r="S14" s="14"/>
      <c r="T14" s="14"/>
      <c r="U14" s="14"/>
      <c r="V14" s="12"/>
    </row>
    <row r="15" spans="1:22" s="13" customFormat="1" ht="13" x14ac:dyDescent="0.25">
      <c r="A15" s="79"/>
      <c r="B15" s="48"/>
      <c r="C15" s="113"/>
      <c r="D15" s="109"/>
      <c r="E15" s="111"/>
      <c r="F15" s="110"/>
      <c r="G15" s="110"/>
      <c r="H15" s="110"/>
      <c r="I15" s="14"/>
      <c r="J15" s="14"/>
      <c r="K15" s="14"/>
      <c r="L15" s="14"/>
      <c r="M15" s="14"/>
      <c r="N15" s="14"/>
      <c r="O15" s="14"/>
      <c r="P15" s="14"/>
      <c r="Q15" s="14"/>
      <c r="R15" s="14"/>
      <c r="S15" s="14"/>
      <c r="T15" s="14"/>
      <c r="U15" s="14"/>
      <c r="V15" s="12"/>
    </row>
    <row r="16" spans="1:22" s="13" customFormat="1" ht="13" x14ac:dyDescent="0.25">
      <c r="A16" s="79"/>
      <c r="B16" s="48"/>
      <c r="C16" s="113"/>
      <c r="D16" s="109"/>
      <c r="E16" s="111"/>
      <c r="F16" s="110"/>
      <c r="G16" s="110"/>
      <c r="H16" s="110"/>
      <c r="I16" s="14"/>
      <c r="J16" s="14"/>
      <c r="K16" s="14"/>
      <c r="L16" s="14"/>
      <c r="M16" s="14"/>
      <c r="N16" s="14"/>
      <c r="O16" s="14"/>
      <c r="P16" s="14"/>
      <c r="Q16" s="14"/>
      <c r="R16" s="14"/>
      <c r="S16" s="14"/>
      <c r="T16" s="14"/>
      <c r="U16" s="14"/>
      <c r="V16" s="12"/>
    </row>
    <row r="17" spans="1:22" s="13" customFormat="1" ht="13" x14ac:dyDescent="0.25">
      <c r="A17" s="79"/>
      <c r="B17" s="48"/>
      <c r="C17" s="112"/>
      <c r="D17" s="109"/>
      <c r="E17" s="111"/>
      <c r="F17" s="110"/>
      <c r="G17" s="110"/>
      <c r="H17" s="110"/>
      <c r="I17" s="14"/>
      <c r="J17" s="14"/>
      <c r="K17" s="14"/>
      <c r="L17" s="14"/>
      <c r="M17" s="14"/>
      <c r="N17" s="14"/>
      <c r="O17" s="14"/>
      <c r="P17" s="14"/>
      <c r="Q17" s="14"/>
      <c r="R17" s="14"/>
      <c r="S17" s="14"/>
      <c r="T17" s="14"/>
      <c r="U17" s="14"/>
      <c r="V17" s="12"/>
    </row>
    <row r="18" spans="1:22" s="13" customFormat="1" ht="13" x14ac:dyDescent="0.25">
      <c r="A18" s="79"/>
      <c r="B18" s="48"/>
      <c r="C18" s="112"/>
      <c r="D18" s="109"/>
      <c r="E18" s="111"/>
      <c r="F18" s="110"/>
      <c r="G18" s="110"/>
      <c r="H18" s="110"/>
      <c r="I18" s="14"/>
      <c r="J18" s="14"/>
      <c r="K18" s="14"/>
      <c r="L18" s="14"/>
      <c r="M18" s="14"/>
      <c r="N18" s="14"/>
      <c r="O18" s="14"/>
      <c r="P18" s="14"/>
      <c r="Q18" s="14"/>
      <c r="R18" s="14"/>
      <c r="S18" s="14"/>
      <c r="T18" s="14"/>
      <c r="U18" s="14"/>
      <c r="V18" s="12"/>
    </row>
    <row r="19" spans="1:22" s="13" customFormat="1" ht="13" x14ac:dyDescent="0.25">
      <c r="A19" s="79"/>
      <c r="B19" s="48"/>
      <c r="C19" s="113"/>
      <c r="D19" s="109"/>
      <c r="E19" s="111"/>
      <c r="F19" s="110"/>
      <c r="G19" s="110"/>
      <c r="H19" s="110"/>
      <c r="I19" s="14"/>
      <c r="J19" s="14"/>
      <c r="K19" s="14"/>
      <c r="L19" s="14"/>
      <c r="M19" s="14"/>
      <c r="N19" s="14"/>
      <c r="O19" s="14"/>
      <c r="P19" s="14"/>
      <c r="Q19" s="14"/>
      <c r="R19" s="14"/>
      <c r="S19" s="14"/>
      <c r="T19" s="14"/>
      <c r="U19" s="14"/>
      <c r="V19" s="12"/>
    </row>
    <row r="20" spans="1:22" s="13" customFormat="1" ht="13" x14ac:dyDescent="0.25">
      <c r="A20" s="79"/>
      <c r="B20" s="48"/>
      <c r="C20" s="113"/>
      <c r="D20" s="109"/>
      <c r="E20" s="111"/>
      <c r="F20" s="110"/>
      <c r="G20" s="110"/>
      <c r="H20" s="110"/>
      <c r="I20" s="14"/>
      <c r="J20" s="14"/>
      <c r="K20" s="14"/>
      <c r="L20" s="14"/>
      <c r="M20" s="14"/>
      <c r="N20" s="14"/>
      <c r="O20" s="14"/>
      <c r="P20" s="14"/>
      <c r="Q20" s="14"/>
      <c r="R20" s="14"/>
      <c r="S20" s="14"/>
      <c r="T20" s="14"/>
      <c r="U20" s="14"/>
      <c r="V20" s="12"/>
    </row>
    <row r="21" spans="1:22" s="13" customFormat="1" ht="13" x14ac:dyDescent="0.25">
      <c r="A21" s="79"/>
      <c r="B21" s="48"/>
      <c r="C21" s="112"/>
      <c r="D21" s="109"/>
      <c r="E21" s="111"/>
      <c r="F21" s="110"/>
      <c r="G21" s="110"/>
      <c r="H21" s="110"/>
      <c r="I21" s="14"/>
      <c r="J21" s="14"/>
      <c r="K21" s="14"/>
      <c r="L21" s="14"/>
      <c r="M21" s="14"/>
      <c r="N21" s="14"/>
      <c r="O21" s="14"/>
      <c r="P21" s="14"/>
      <c r="Q21" s="14"/>
      <c r="R21" s="14"/>
      <c r="S21" s="14"/>
      <c r="T21" s="14"/>
      <c r="U21" s="14"/>
      <c r="V21" s="12"/>
    </row>
  </sheetData>
  <autoFilter ref="A1:U21" xr:uid="{00000000-0009-0000-0000-000003000000}"/>
  <sortState ref="A2:V21">
    <sortCondition ref="A2:A21"/>
  </sortState>
  <conditionalFormatting sqref="A2:A21">
    <cfRule type="duplicateValues" dxfId="29" priority="1005"/>
  </conditionalFormatting>
  <conditionalFormatting sqref="F1:H21">
    <cfRule type="cellIs" dxfId="28" priority="213" operator="equal">
      <formula>"TRUE"</formula>
    </cfRule>
    <cfRule type="cellIs" dxfId="27" priority="214" operator="equal">
      <formula>"FALSE"</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5"/>
  <sheetViews>
    <sheetView workbookViewId="0">
      <selection activeCell="B7" sqref="B7"/>
    </sheetView>
  </sheetViews>
  <sheetFormatPr defaultColWidth="8.81640625" defaultRowHeight="12.5" x14ac:dyDescent="0.25"/>
  <cols>
    <col min="1" max="1" width="32.36328125" customWidth="1"/>
    <col min="2" max="2" width="29" customWidth="1"/>
  </cols>
  <sheetData>
    <row r="1" spans="1:1" ht="13" x14ac:dyDescent="0.3">
      <c r="A1" s="21" t="s">
        <v>4</v>
      </c>
    </row>
    <row r="2" spans="1:1" x14ac:dyDescent="0.25">
      <c r="A2" s="19" t="s">
        <v>94</v>
      </c>
    </row>
    <row r="3" spans="1:1" x14ac:dyDescent="0.25">
      <c r="A3" s="47">
        <v>2024</v>
      </c>
    </row>
    <row r="4" spans="1:1" x14ac:dyDescent="0.25">
      <c r="A4" s="47">
        <v>2025</v>
      </c>
    </row>
    <row r="5" spans="1:1" x14ac:dyDescent="0.25">
      <c r="A5" s="47">
        <v>2026</v>
      </c>
    </row>
    <row r="6" spans="1:1" x14ac:dyDescent="0.25">
      <c r="A6" s="47">
        <v>2027</v>
      </c>
    </row>
    <row r="7" spans="1:1" x14ac:dyDescent="0.25">
      <c r="A7" s="47">
        <v>2028</v>
      </c>
    </row>
    <row r="11" spans="1:1" ht="13" x14ac:dyDescent="0.3">
      <c r="A11" s="21" t="s">
        <v>42</v>
      </c>
    </row>
    <row r="12" spans="1:1" x14ac:dyDescent="0.25">
      <c r="A12" s="20">
        <v>1</v>
      </c>
    </row>
    <row r="13" spans="1:1" x14ac:dyDescent="0.25">
      <c r="A13" s="20">
        <v>2</v>
      </c>
    </row>
    <row r="14" spans="1:1" x14ac:dyDescent="0.25">
      <c r="A14" s="20">
        <v>3</v>
      </c>
    </row>
    <row r="15" spans="1:1" x14ac:dyDescent="0.25">
      <c r="A15" s="20">
        <v>4</v>
      </c>
    </row>
    <row r="16" spans="1:1" x14ac:dyDescent="0.25">
      <c r="A16" s="20">
        <v>5</v>
      </c>
    </row>
    <row r="17" spans="1:2" x14ac:dyDescent="0.25">
      <c r="A17" s="20">
        <v>6</v>
      </c>
    </row>
    <row r="18" spans="1:2" x14ac:dyDescent="0.25">
      <c r="A18" s="20">
        <v>7</v>
      </c>
    </row>
    <row r="19" spans="1:2" x14ac:dyDescent="0.25">
      <c r="A19" s="20">
        <v>8</v>
      </c>
    </row>
    <row r="23" spans="1:2" ht="13" x14ac:dyDescent="0.3">
      <c r="A23" s="21" t="s">
        <v>33</v>
      </c>
      <c r="B23" s="21" t="s">
        <v>45</v>
      </c>
    </row>
    <row r="24" spans="1:2" x14ac:dyDescent="0.25">
      <c r="A24" s="19" t="s">
        <v>83</v>
      </c>
      <c r="B24" s="19" t="s">
        <v>93</v>
      </c>
    </row>
    <row r="25" spans="1:2" x14ac:dyDescent="0.25">
      <c r="A25" s="19" t="s">
        <v>7</v>
      </c>
      <c r="B25" s="19" t="s">
        <v>46</v>
      </c>
    </row>
    <row r="26" spans="1:2" x14ac:dyDescent="0.25">
      <c r="A26" s="19" t="s">
        <v>8</v>
      </c>
      <c r="B26" s="20" t="s">
        <v>47</v>
      </c>
    </row>
    <row r="30" spans="1:2" ht="13" x14ac:dyDescent="0.3">
      <c r="A30" s="21" t="s">
        <v>34</v>
      </c>
    </row>
    <row r="31" spans="1:2" x14ac:dyDescent="0.25">
      <c r="A31" s="19" t="s">
        <v>35</v>
      </c>
    </row>
    <row r="32" spans="1:2" x14ac:dyDescent="0.25">
      <c r="A32" s="47">
        <v>2024</v>
      </c>
    </row>
    <row r="33" spans="1:1" x14ac:dyDescent="0.25">
      <c r="A33" s="47">
        <v>2025</v>
      </c>
    </row>
    <row r="34" spans="1:1" x14ac:dyDescent="0.25">
      <c r="A34" s="47">
        <v>2026</v>
      </c>
    </row>
    <row r="35" spans="1:1" x14ac:dyDescent="0.25">
      <c r="A35" s="47">
        <v>2027</v>
      </c>
    </row>
    <row r="36" spans="1:1" x14ac:dyDescent="0.25">
      <c r="A36" s="47">
        <v>2028</v>
      </c>
    </row>
    <row r="37" spans="1:1" x14ac:dyDescent="0.25">
      <c r="A37" s="47">
        <v>2029</v>
      </c>
    </row>
    <row r="38" spans="1:1" x14ac:dyDescent="0.25">
      <c r="A38" s="47">
        <v>2030</v>
      </c>
    </row>
    <row r="42" spans="1:1" ht="13" x14ac:dyDescent="0.3">
      <c r="A42" s="21" t="s">
        <v>37</v>
      </c>
    </row>
    <row r="43" spans="1:1" x14ac:dyDescent="0.25">
      <c r="A43" s="19" t="s">
        <v>82</v>
      </c>
    </row>
    <row r="44" spans="1:1" x14ac:dyDescent="0.25">
      <c r="A44" s="19" t="s">
        <v>25</v>
      </c>
    </row>
    <row r="45" spans="1:1" x14ac:dyDescent="0.25">
      <c r="A45" s="19" t="s">
        <v>24</v>
      </c>
    </row>
  </sheetData>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980" id="{877AD284-A867-4D18-BDC6-DA971988BE0C}">
            <xm:f>'Course Map'!#REF!=#REF!</xm:f>
            <x14:dxf/>
          </x14:cfRule>
          <xm:sqref>B9:E9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AA49"/>
  <sheetViews>
    <sheetView zoomScaleNormal="100" workbookViewId="0">
      <selection activeCell="C24" sqref="C24"/>
    </sheetView>
  </sheetViews>
  <sheetFormatPr defaultColWidth="14.453125" defaultRowHeight="15" customHeight="1" x14ac:dyDescent="0.25"/>
  <cols>
    <col min="1" max="1" width="1" customWidth="1"/>
    <col min="2" max="2" width="4.1796875" customWidth="1"/>
    <col min="3" max="3" width="16.81640625" customWidth="1"/>
    <col min="4" max="7" width="13.1796875" customWidth="1"/>
    <col min="8" max="10" width="5.453125" customWidth="1"/>
    <col min="11" max="11" width="4.36328125" customWidth="1"/>
    <col min="12" max="12" width="1" customWidth="1"/>
  </cols>
  <sheetData>
    <row r="1" spans="1:27" ht="5.25" customHeight="1" x14ac:dyDescent="0.25">
      <c r="A1" s="10"/>
      <c r="B1" s="53"/>
      <c r="C1" s="53"/>
      <c r="D1" s="53"/>
      <c r="E1" s="53"/>
      <c r="F1" s="53"/>
      <c r="G1" s="53"/>
      <c r="H1" s="53"/>
      <c r="I1" s="53"/>
      <c r="J1" s="53"/>
      <c r="K1" s="53"/>
      <c r="L1" s="53"/>
    </row>
    <row r="2" spans="1:27" ht="12" customHeight="1" x14ac:dyDescent="0.25">
      <c r="A2" s="10"/>
      <c r="B2" s="54"/>
      <c r="C2" s="70"/>
      <c r="D2" s="70"/>
      <c r="E2" s="70"/>
      <c r="F2" s="70"/>
      <c r="G2" s="70"/>
      <c r="H2" s="70"/>
      <c r="I2" s="70"/>
      <c r="J2" s="70"/>
      <c r="K2" s="55"/>
      <c r="L2" s="53"/>
    </row>
    <row r="3" spans="1:27" ht="39" customHeight="1" x14ac:dyDescent="0.3">
      <c r="A3" s="10"/>
      <c r="B3" s="56"/>
      <c r="C3" s="249" t="s">
        <v>54</v>
      </c>
      <c r="D3" s="297"/>
      <c r="E3" s="297"/>
      <c r="F3" s="297"/>
      <c r="G3" s="297"/>
      <c r="H3" s="297"/>
      <c r="I3" s="297"/>
      <c r="J3" s="298"/>
      <c r="K3" s="57"/>
      <c r="L3" s="53"/>
    </row>
    <row r="4" spans="1:27" ht="12" customHeight="1" x14ac:dyDescent="0.4">
      <c r="A4" s="10"/>
      <c r="B4" s="56"/>
      <c r="C4" s="299"/>
      <c r="D4" s="300"/>
      <c r="E4" s="300"/>
      <c r="F4" s="300"/>
      <c r="G4" s="300"/>
      <c r="H4" s="300"/>
      <c r="I4" s="300"/>
      <c r="J4" s="301"/>
      <c r="K4" s="57"/>
      <c r="L4" s="53"/>
    </row>
    <row r="5" spans="1:27" ht="19.5" customHeight="1" x14ac:dyDescent="0.25">
      <c r="A5" s="10"/>
      <c r="B5" s="58"/>
      <c r="C5" s="302" t="s">
        <v>10</v>
      </c>
      <c r="D5" s="303"/>
      <c r="E5" s="303"/>
      <c r="F5" s="303"/>
      <c r="G5" s="303"/>
      <c r="H5" s="303"/>
      <c r="I5" s="303"/>
      <c r="J5" s="304"/>
      <c r="K5" s="59"/>
      <c r="L5" s="53"/>
      <c r="M5" s="6"/>
      <c r="N5" s="6"/>
      <c r="O5" s="6"/>
      <c r="P5" s="6"/>
      <c r="Q5" s="6"/>
      <c r="R5" s="6"/>
      <c r="S5" s="6"/>
      <c r="T5" s="6"/>
      <c r="U5" s="6"/>
      <c r="V5" s="6"/>
      <c r="W5" s="6"/>
      <c r="X5" s="6"/>
      <c r="Y5" s="6"/>
      <c r="Z5" s="6"/>
      <c r="AA5" s="6"/>
    </row>
    <row r="6" spans="1:27" ht="30" customHeight="1" x14ac:dyDescent="0.25">
      <c r="A6" s="10"/>
      <c r="B6" s="56"/>
      <c r="C6" s="305" t="s">
        <v>11</v>
      </c>
      <c r="D6" s="306"/>
      <c r="E6" s="306"/>
      <c r="F6" s="306"/>
      <c r="G6" s="306"/>
      <c r="H6" s="306"/>
      <c r="I6" s="306"/>
      <c r="J6" s="307"/>
      <c r="K6" s="57"/>
      <c r="L6" s="53"/>
    </row>
    <row r="7" spans="1:27" ht="15" customHeight="1" x14ac:dyDescent="0.25">
      <c r="A7" s="10"/>
      <c r="B7" s="56"/>
      <c r="C7" s="308" t="s">
        <v>12</v>
      </c>
      <c r="D7" s="309"/>
      <c r="E7" s="309"/>
      <c r="F7" s="309"/>
      <c r="G7" s="309"/>
      <c r="H7" s="309"/>
      <c r="I7" s="309"/>
      <c r="J7" s="310"/>
      <c r="K7" s="57"/>
      <c r="L7" s="53"/>
    </row>
    <row r="8" spans="1:27" ht="15" customHeight="1" x14ac:dyDescent="0.25">
      <c r="A8" s="10"/>
      <c r="B8" s="56"/>
      <c r="C8" s="311" t="s">
        <v>13</v>
      </c>
      <c r="D8" s="312"/>
      <c r="E8" s="312"/>
      <c r="F8" s="312"/>
      <c r="G8" s="312"/>
      <c r="H8" s="312"/>
      <c r="I8" s="312"/>
      <c r="J8" s="313"/>
      <c r="K8" s="57"/>
      <c r="L8" s="53"/>
    </row>
    <row r="9" spans="1:27" ht="12" customHeight="1" x14ac:dyDescent="0.25">
      <c r="A9" s="10"/>
      <c r="B9" s="60"/>
      <c r="C9" s="7"/>
      <c r="D9" s="7"/>
      <c r="E9" s="7"/>
      <c r="F9" s="7"/>
      <c r="G9" s="7"/>
      <c r="H9" s="7"/>
      <c r="I9" s="7"/>
      <c r="J9" s="7"/>
      <c r="K9" s="51"/>
      <c r="L9" s="53"/>
    </row>
    <row r="10" spans="1:27" ht="15" customHeight="1" x14ac:dyDescent="0.25">
      <c r="A10" s="10"/>
      <c r="B10" s="60"/>
      <c r="C10" s="314" t="s">
        <v>44</v>
      </c>
      <c r="D10" s="315"/>
      <c r="E10" s="315"/>
      <c r="F10" s="315"/>
      <c r="G10" s="315"/>
      <c r="H10" s="315"/>
      <c r="I10" s="315"/>
      <c r="J10" s="316"/>
      <c r="K10" s="51"/>
      <c r="L10" s="53"/>
    </row>
    <row r="11" spans="1:27" ht="15" customHeight="1" x14ac:dyDescent="0.25">
      <c r="A11" s="10"/>
      <c r="B11" s="60"/>
      <c r="C11" s="317"/>
      <c r="D11" s="318"/>
      <c r="E11" s="318"/>
      <c r="F11" s="318"/>
      <c r="G11" s="318"/>
      <c r="H11" s="318"/>
      <c r="I11" s="318"/>
      <c r="J11" s="319"/>
      <c r="K11" s="51"/>
      <c r="L11" s="53"/>
    </row>
    <row r="12" spans="1:27" ht="15" customHeight="1" x14ac:dyDescent="0.25">
      <c r="A12" s="10"/>
      <c r="B12" s="60"/>
      <c r="C12" s="317"/>
      <c r="D12" s="318"/>
      <c r="E12" s="318"/>
      <c r="F12" s="318"/>
      <c r="G12" s="318"/>
      <c r="H12" s="318"/>
      <c r="I12" s="318"/>
      <c r="J12" s="319"/>
      <c r="K12" s="51"/>
      <c r="L12" s="53"/>
    </row>
    <row r="13" spans="1:27" ht="12.5" x14ac:dyDescent="0.25">
      <c r="A13" s="10"/>
      <c r="B13" s="56"/>
      <c r="C13" s="5"/>
      <c r="D13" s="5"/>
      <c r="E13" s="5"/>
      <c r="F13" s="5"/>
      <c r="G13" s="5"/>
      <c r="H13" s="5"/>
      <c r="I13" s="5"/>
      <c r="J13" s="5"/>
      <c r="K13" s="57"/>
      <c r="L13" s="53"/>
    </row>
    <row r="14" spans="1:27" s="6" customFormat="1" ht="12.5" x14ac:dyDescent="0.25">
      <c r="A14" s="325"/>
      <c r="B14" s="58"/>
      <c r="C14" s="195" t="s">
        <v>0</v>
      </c>
      <c r="D14" s="326" t="str">
        <f>IF(ISBLANK('Course Map'!D6),"",'Course Map'!D6)</f>
        <v/>
      </c>
      <c r="E14" s="326"/>
      <c r="F14" s="326"/>
      <c r="G14" s="327"/>
      <c r="H14" s="328"/>
      <c r="I14" s="328"/>
      <c r="J14" s="328"/>
      <c r="K14" s="59"/>
      <c r="L14" s="329"/>
    </row>
    <row r="15" spans="1:27" s="6" customFormat="1" ht="12.5" x14ac:dyDescent="0.25">
      <c r="A15" s="325"/>
      <c r="B15" s="58"/>
      <c r="C15" s="195" t="s">
        <v>2</v>
      </c>
      <c r="D15" s="326" t="str">
        <f>IF(ISBLANK('Course Map'!D7),"",'Course Map'!D7)</f>
        <v/>
      </c>
      <c r="E15" s="326"/>
      <c r="F15" s="326"/>
      <c r="G15" s="327"/>
      <c r="H15" s="328"/>
      <c r="I15" s="328"/>
      <c r="J15" s="328"/>
      <c r="K15" s="59"/>
      <c r="L15" s="329"/>
    </row>
    <row r="16" spans="1:27" s="6" customFormat="1" ht="12.5" x14ac:dyDescent="0.25">
      <c r="A16" s="325"/>
      <c r="B16" s="58"/>
      <c r="C16" s="195" t="s">
        <v>3</v>
      </c>
      <c r="D16" s="330" t="str">
        <f>IF(ISBLANK('Course Map'!D8),"",'Course Map'!D8)</f>
        <v/>
      </c>
      <c r="E16" s="330"/>
      <c r="F16" s="330"/>
      <c r="G16" s="327"/>
      <c r="H16" s="328"/>
      <c r="I16" s="328"/>
      <c r="J16" s="328"/>
      <c r="K16" s="59"/>
      <c r="L16" s="329"/>
    </row>
    <row r="17" spans="1:12" ht="12.5" x14ac:dyDescent="0.25">
      <c r="A17" s="10"/>
      <c r="B17" s="56"/>
      <c r="C17" s="5"/>
      <c r="D17" s="10"/>
      <c r="E17" s="10"/>
      <c r="F17" s="10"/>
      <c r="G17" s="5"/>
      <c r="H17" s="5"/>
      <c r="I17" s="5"/>
      <c r="J17" s="5"/>
      <c r="K17" s="57"/>
      <c r="L17" s="53"/>
    </row>
    <row r="18" spans="1:12" ht="19.5" hidden="1" customHeight="1" x14ac:dyDescent="0.25">
      <c r="A18" s="10"/>
      <c r="B18" s="56"/>
      <c r="C18" s="133" t="s">
        <v>14</v>
      </c>
      <c r="D18" s="320" t="s">
        <v>15</v>
      </c>
      <c r="E18" s="304"/>
      <c r="F18" s="8"/>
      <c r="G18" s="5"/>
      <c r="H18" s="5"/>
      <c r="I18" s="5"/>
      <c r="J18" s="5"/>
      <c r="K18" s="57"/>
      <c r="L18" s="53"/>
    </row>
    <row r="19" spans="1:12" ht="15" hidden="1" customHeight="1" x14ac:dyDescent="0.25">
      <c r="A19" s="10"/>
      <c r="B19" s="61"/>
      <c r="C19" s="120"/>
      <c r="D19" s="321" t="s">
        <v>52</v>
      </c>
      <c r="E19" s="322"/>
      <c r="F19" s="8"/>
      <c r="G19" s="5"/>
      <c r="H19" s="5"/>
      <c r="I19" s="5"/>
      <c r="J19" s="5"/>
      <c r="K19" s="62"/>
      <c r="L19" s="53"/>
    </row>
    <row r="20" spans="1:12" ht="15" hidden="1" customHeight="1" x14ac:dyDescent="0.25">
      <c r="A20" s="10"/>
      <c r="B20" s="63"/>
      <c r="C20" s="135"/>
      <c r="D20" s="321" t="s">
        <v>53</v>
      </c>
      <c r="E20" s="322"/>
      <c r="F20" s="8"/>
      <c r="G20" s="5"/>
      <c r="H20" s="5"/>
      <c r="I20" s="5"/>
      <c r="J20" s="5"/>
      <c r="K20" s="64"/>
      <c r="L20" s="53"/>
    </row>
    <row r="21" spans="1:12" ht="15" customHeight="1" x14ac:dyDescent="0.25">
      <c r="A21" s="10"/>
      <c r="B21" s="65"/>
      <c r="C21" s="5"/>
      <c r="D21" s="4"/>
      <c r="E21" s="4"/>
      <c r="F21" s="4"/>
      <c r="G21" s="4"/>
      <c r="H21" s="4"/>
      <c r="I21" s="4"/>
      <c r="J21" s="4"/>
      <c r="K21" s="66"/>
      <c r="L21" s="53"/>
    </row>
    <row r="22" spans="1:12" ht="19.5" customHeight="1" x14ac:dyDescent="0.25">
      <c r="A22" s="10"/>
      <c r="B22" s="63"/>
      <c r="C22" s="323" t="s">
        <v>6</v>
      </c>
      <c r="D22" s="134" t="s">
        <v>21</v>
      </c>
      <c r="E22" s="139" t="s">
        <v>22</v>
      </c>
      <c r="F22" s="140" t="s">
        <v>49</v>
      </c>
      <c r="G22" s="8"/>
      <c r="H22" s="5"/>
      <c r="I22" s="5"/>
      <c r="J22" s="5"/>
      <c r="K22" s="66"/>
      <c r="L22" s="53"/>
    </row>
    <row r="23" spans="1:12" ht="18.75" customHeight="1" x14ac:dyDescent="0.25">
      <c r="A23" s="10"/>
      <c r="B23" s="63"/>
      <c r="C23" s="324"/>
      <c r="D23" s="128" t="str">
        <f>'Course Map'!E19</f>
        <v>Advanced Preparatory Studies</v>
      </c>
      <c r="E23" s="138" t="str">
        <f>'Course Map'!F19</f>
        <v>Core Studies</v>
      </c>
      <c r="F23" s="141" t="str">
        <f>'Course Map'!G19</f>
        <v>Discipline Studies</v>
      </c>
      <c r="G23" s="8"/>
      <c r="H23" s="5"/>
      <c r="I23" s="5"/>
      <c r="J23" s="5"/>
      <c r="K23" s="66"/>
      <c r="L23" s="53"/>
    </row>
    <row r="24" spans="1:12" ht="15.75" customHeight="1" x14ac:dyDescent="0.25">
      <c r="A24" s="10"/>
      <c r="B24" s="63"/>
      <c r="C24" s="217"/>
      <c r="D24" s="144" t="str">
        <f>IFERROR(IF(ISBLANK($C24),"",(INDEX('Unit Schedule (Year 2025)'!$A:$H,MATCH($C24,'Unit Schedule (Year 2025)'!$A:$A,0),MATCH(D$23,'Unit Schedule (Year 2025)'!$1:$1,0)))),"-")</f>
        <v/>
      </c>
      <c r="E24" s="145" t="str">
        <f>IFERROR(IF(ISBLANK($C24),"",(INDEX('Unit Schedule (Year 2025)'!$A:$H,MATCH($C24,'Unit Schedule (Year 2025)'!$A:$A,0),MATCH(E$23,'Unit Schedule (Year 2025)'!$1:$1,0)))),"-")</f>
        <v/>
      </c>
      <c r="F24" s="146" t="str">
        <f>IFERROR(IF(ISBLANK($C24),"",(INDEX('Unit Schedule (Year 2025)'!$A:$H,MATCH($C24,'Unit Schedule (Year 2025)'!$A:$A,0),MATCH(F$23,'Unit Schedule (Year 2025)'!$1:$1,0)))),"-")</f>
        <v/>
      </c>
      <c r="G24" s="8"/>
      <c r="H24" s="5"/>
      <c r="I24" s="5"/>
      <c r="J24" s="5"/>
      <c r="K24" s="66"/>
      <c r="L24" s="53"/>
    </row>
    <row r="25" spans="1:12" ht="15.75" customHeight="1" x14ac:dyDescent="0.25">
      <c r="A25" s="10"/>
      <c r="B25" s="63"/>
      <c r="C25" s="218"/>
      <c r="D25" s="147" t="str">
        <f>IFERROR(IF(ISBLANK($C25),"",(INDEX('Unit Schedule (Year 2025)'!$A:$H,MATCH($C25,'Unit Schedule (Year 2025)'!$A:$A,0),MATCH(D$23,'Unit Schedule (Year 2025)'!$1:$1,0)))),"-")</f>
        <v/>
      </c>
      <c r="E25" s="148" t="str">
        <f>IFERROR(IF(ISBLANK($C25),"",(INDEX('Unit Schedule (Year 2025)'!$A:$H,MATCH($C25,'Unit Schedule (Year 2025)'!$A:$A,0),MATCH(E$23,'Unit Schedule (Year 2025)'!$1:$1,0)))),"-")</f>
        <v/>
      </c>
      <c r="F25" s="149" t="str">
        <f>IFERROR(IF(ISBLANK($C25),"",(INDEX('Unit Schedule (Year 2025)'!$A:$H,MATCH($C25,'Unit Schedule (Year 2025)'!$A:$A,0),MATCH(F$23,'Unit Schedule (Year 2025)'!$1:$1,0)))),"-")</f>
        <v/>
      </c>
      <c r="G25" s="8"/>
      <c r="H25" s="5"/>
      <c r="I25" s="5"/>
      <c r="J25" s="5"/>
      <c r="K25" s="66"/>
      <c r="L25" s="53"/>
    </row>
    <row r="26" spans="1:12" ht="15.75" customHeight="1" x14ac:dyDescent="0.25">
      <c r="A26" s="10"/>
      <c r="B26" s="63"/>
      <c r="C26" s="219"/>
      <c r="D26" s="147" t="str">
        <f>IFERROR(IF(ISBLANK($C26),"",(INDEX('Unit Schedule (Year 2025)'!$A:$H,MATCH($C26,'Unit Schedule (Year 2025)'!$A:$A,0),MATCH(D$23,'Unit Schedule (Year 2025)'!$1:$1,0)))),"-")</f>
        <v/>
      </c>
      <c r="E26" s="148" t="str">
        <f>IFERROR(IF(ISBLANK($C26),"",(INDEX('Unit Schedule (Year 2025)'!$A:$H,MATCH($C26,'Unit Schedule (Year 2025)'!$A:$A,0),MATCH(E$23,'Unit Schedule (Year 2025)'!$1:$1,0)))),"-")</f>
        <v/>
      </c>
      <c r="F26" s="149" t="str">
        <f>IFERROR(IF(ISBLANK($C26),"",(INDEX('Unit Schedule (Year 2025)'!$A:$H,MATCH($C26,'Unit Schedule (Year 2025)'!$A:$A,0),MATCH(F$23,'Unit Schedule (Year 2025)'!$1:$1,0)))),"-")</f>
        <v/>
      </c>
      <c r="G26" s="8"/>
      <c r="H26" s="5"/>
      <c r="I26" s="5"/>
      <c r="J26" s="5"/>
      <c r="K26" s="66"/>
      <c r="L26" s="53"/>
    </row>
    <row r="27" spans="1:12" ht="15.75" customHeight="1" x14ac:dyDescent="0.25">
      <c r="A27" s="10"/>
      <c r="B27" s="63"/>
      <c r="C27" s="218"/>
      <c r="D27" s="147" t="str">
        <f>IFERROR(IF(ISBLANK($C27),"",(INDEX('Unit Schedule (Year 2025)'!$A:$H,MATCH($C27,'Unit Schedule (Year 2025)'!$A:$A,0),MATCH(D$23,'Unit Schedule (Year 2025)'!$1:$1,0)))),"-")</f>
        <v/>
      </c>
      <c r="E27" s="148" t="str">
        <f>IFERROR(IF(ISBLANK($C27),"",(INDEX('Unit Schedule (Year 2025)'!$A:$H,MATCH($C27,'Unit Schedule (Year 2025)'!$A:$A,0),MATCH(E$23,'Unit Schedule (Year 2025)'!$1:$1,0)))),"-")</f>
        <v/>
      </c>
      <c r="F27" s="149" t="str">
        <f>IFERROR(IF(ISBLANK($C27),"",(INDEX('Unit Schedule (Year 2025)'!$A:$H,MATCH($C27,'Unit Schedule (Year 2025)'!$A:$A,0),MATCH(F$23,'Unit Schedule (Year 2025)'!$1:$1,0)))),"-")</f>
        <v/>
      </c>
      <c r="G27" s="8"/>
      <c r="H27" s="5"/>
      <c r="I27" s="5"/>
      <c r="J27" s="5"/>
      <c r="K27" s="66"/>
      <c r="L27" s="53"/>
    </row>
    <row r="28" spans="1:12" ht="15.75" customHeight="1" x14ac:dyDescent="0.25">
      <c r="A28" s="10"/>
      <c r="B28" s="63"/>
      <c r="C28" s="219"/>
      <c r="D28" s="147" t="str">
        <f>IFERROR(IF(ISBLANK($C28),"",(INDEX('Unit Schedule (Year 2025)'!$A:$H,MATCH($C28,'Unit Schedule (Year 2025)'!$A:$A,0),MATCH(D$23,'Unit Schedule (Year 2025)'!$1:$1,0)))),"-")</f>
        <v/>
      </c>
      <c r="E28" s="148" t="str">
        <f>IFERROR(IF(ISBLANK($C28),"",(INDEX('Unit Schedule (Year 2025)'!$A:$H,MATCH($C28,'Unit Schedule (Year 2025)'!$A:$A,0),MATCH(E$23,'Unit Schedule (Year 2025)'!$1:$1,0)))),"-")</f>
        <v/>
      </c>
      <c r="F28" s="149" t="str">
        <f>IFERROR(IF(ISBLANK($C28),"",(INDEX('Unit Schedule (Year 2025)'!$A:$H,MATCH($C28,'Unit Schedule (Year 2025)'!$A:$A,0),MATCH(F$23,'Unit Schedule (Year 2025)'!$1:$1,0)))),"-")</f>
        <v/>
      </c>
      <c r="G28" s="8"/>
      <c r="H28" s="5"/>
      <c r="I28" s="5"/>
      <c r="J28" s="5"/>
      <c r="K28" s="66"/>
      <c r="L28" s="53"/>
    </row>
    <row r="29" spans="1:12" ht="15.75" customHeight="1" x14ac:dyDescent="0.25">
      <c r="A29" s="10"/>
      <c r="B29" s="63"/>
      <c r="C29" s="218"/>
      <c r="D29" s="147" t="str">
        <f>IFERROR(IF(ISBLANK($C29),"",(INDEX('Unit Schedule (Year 2025)'!$A:$H,MATCH($C29,'Unit Schedule (Year 2025)'!$A:$A,0),MATCH(D$23,'Unit Schedule (Year 2025)'!$1:$1,0)))),"-")</f>
        <v/>
      </c>
      <c r="E29" s="148" t="str">
        <f>IFERROR(IF(ISBLANK($C29),"",(INDEX('Unit Schedule (Year 2025)'!$A:$H,MATCH($C29,'Unit Schedule (Year 2025)'!$A:$A,0),MATCH(E$23,'Unit Schedule (Year 2025)'!$1:$1,0)))),"-")</f>
        <v/>
      </c>
      <c r="F29" s="149" t="str">
        <f>IFERROR(IF(ISBLANK($C29),"",(INDEX('Unit Schedule (Year 2025)'!$A:$H,MATCH($C29,'Unit Schedule (Year 2025)'!$A:$A,0),MATCH(F$23,'Unit Schedule (Year 2025)'!$1:$1,0)))),"-")</f>
        <v/>
      </c>
      <c r="G29" s="8"/>
      <c r="H29" s="5"/>
      <c r="I29" s="5"/>
      <c r="J29" s="5"/>
      <c r="K29" s="66"/>
      <c r="L29" s="53"/>
    </row>
    <row r="30" spans="1:12" ht="15.75" customHeight="1" x14ac:dyDescent="0.25">
      <c r="A30" s="10"/>
      <c r="B30" s="63"/>
      <c r="C30" s="220"/>
      <c r="D30" s="147" t="str">
        <f>IFERROR(IF(ISBLANK($C30),"",(INDEX('Unit Schedule (Year 2025)'!$A:$H,MATCH($C30,'Unit Schedule (Year 2025)'!$A:$A,0),MATCH(D$23,'Unit Schedule (Year 2025)'!$1:$1,0)))),"-")</f>
        <v/>
      </c>
      <c r="E30" s="148" t="str">
        <f>IFERROR(IF(ISBLANK($C30),"",(INDEX('Unit Schedule (Year 2025)'!$A:$H,MATCH($C30,'Unit Schedule (Year 2025)'!$A:$A,0),MATCH(E$23,'Unit Schedule (Year 2025)'!$1:$1,0)))),"-")</f>
        <v/>
      </c>
      <c r="F30" s="149" t="str">
        <f>IFERROR(IF(ISBLANK($C30),"",(INDEX('Unit Schedule (Year 2025)'!$A:$H,MATCH($C30,'Unit Schedule (Year 2025)'!$A:$A,0),MATCH(F$23,'Unit Schedule (Year 2025)'!$1:$1,0)))),"-")</f>
        <v/>
      </c>
      <c r="G30" s="8"/>
      <c r="H30" s="5"/>
      <c r="I30" s="5"/>
      <c r="J30" s="5"/>
      <c r="K30" s="66"/>
      <c r="L30" s="53"/>
    </row>
    <row r="31" spans="1:12" ht="15.75" customHeight="1" x14ac:dyDescent="0.25">
      <c r="A31" s="10"/>
      <c r="B31" s="63"/>
      <c r="C31" s="218"/>
      <c r="D31" s="147" t="str">
        <f>IFERROR(IF(ISBLANK($C31),"",(INDEX('Unit Schedule (Year 2025)'!$A:$H,MATCH($C31,'Unit Schedule (Year 2025)'!$A:$A,0),MATCH(D$23,'Unit Schedule (Year 2025)'!$1:$1,0)))),"-")</f>
        <v/>
      </c>
      <c r="E31" s="148" t="str">
        <f>IFERROR(IF(ISBLANK($C31),"",(INDEX('Unit Schedule (Year 2025)'!$A:$H,MATCH($C31,'Unit Schedule (Year 2025)'!$A:$A,0),MATCH(E$23,'Unit Schedule (Year 2025)'!$1:$1,0)))),"-")</f>
        <v/>
      </c>
      <c r="F31" s="149" t="str">
        <f>IFERROR(IF(ISBLANK($C31),"",(INDEX('Unit Schedule (Year 2025)'!$A:$H,MATCH($C31,'Unit Schedule (Year 2025)'!$A:$A,0),MATCH(F$23,'Unit Schedule (Year 2025)'!$1:$1,0)))),"-")</f>
        <v/>
      </c>
      <c r="G31" s="8"/>
      <c r="H31" s="5"/>
      <c r="I31" s="5"/>
      <c r="J31" s="5"/>
      <c r="K31" s="66"/>
      <c r="L31" s="53"/>
    </row>
    <row r="32" spans="1:12" ht="15.75" customHeight="1" x14ac:dyDescent="0.25">
      <c r="A32" s="10"/>
      <c r="B32" s="63"/>
      <c r="C32" s="219"/>
      <c r="D32" s="147" t="str">
        <f>IFERROR(IF(ISBLANK($C32),"",(INDEX('Unit Schedule (Year 2025)'!$A:$H,MATCH($C32,'Unit Schedule (Year 2025)'!$A:$A,0),MATCH(D$23,'Unit Schedule (Year 2025)'!$1:$1,0)))),"-")</f>
        <v/>
      </c>
      <c r="E32" s="148" t="str">
        <f>IFERROR(IF(ISBLANK($C32),"",(INDEX('Unit Schedule (Year 2025)'!$A:$H,MATCH($C32,'Unit Schedule (Year 2025)'!$A:$A,0),MATCH(E$23,'Unit Schedule (Year 2025)'!$1:$1,0)))),"-")</f>
        <v/>
      </c>
      <c r="F32" s="149" t="str">
        <f>IFERROR(IF(ISBLANK($C32),"",(INDEX('Unit Schedule (Year 2025)'!$A:$H,MATCH($C32,'Unit Schedule (Year 2025)'!$A:$A,0),MATCH(F$23,'Unit Schedule (Year 2025)'!$1:$1,0)))),"-")</f>
        <v/>
      </c>
      <c r="G32" s="8"/>
      <c r="H32" s="5"/>
      <c r="I32" s="5"/>
      <c r="J32" s="5"/>
      <c r="K32" s="66"/>
      <c r="L32" s="53"/>
    </row>
    <row r="33" spans="1:12" ht="15.75" customHeight="1" x14ac:dyDescent="0.25">
      <c r="A33" s="10"/>
      <c r="B33" s="63"/>
      <c r="C33" s="218"/>
      <c r="D33" s="147" t="str">
        <f>IFERROR(IF(ISBLANK($C33),"",(INDEX('Unit Schedule (Year 2025)'!$A:$H,MATCH($C33,'Unit Schedule (Year 2025)'!$A:$A,0),MATCH(D$23,'Unit Schedule (Year 2025)'!$1:$1,0)))),"-")</f>
        <v/>
      </c>
      <c r="E33" s="148" t="str">
        <f>IFERROR(IF(ISBLANK($C33),"",(INDEX('Unit Schedule (Year 2025)'!$A:$H,MATCH($C33,'Unit Schedule (Year 2025)'!$A:$A,0),MATCH(E$23,'Unit Schedule (Year 2025)'!$1:$1,0)))),"-")</f>
        <v/>
      </c>
      <c r="F33" s="149" t="str">
        <f>IFERROR(IF(ISBLANK($C33),"",(INDEX('Unit Schedule (Year 2025)'!$A:$H,MATCH($C33,'Unit Schedule (Year 2025)'!$A:$A,0),MATCH(F$23,'Unit Schedule (Year 2025)'!$1:$1,0)))),"-")</f>
        <v/>
      </c>
      <c r="G33" s="8"/>
      <c r="H33" s="5"/>
      <c r="I33" s="5"/>
      <c r="J33" s="5"/>
      <c r="K33" s="66"/>
      <c r="L33" s="53"/>
    </row>
    <row r="34" spans="1:12" ht="15.75" customHeight="1" x14ac:dyDescent="0.25">
      <c r="A34" s="10"/>
      <c r="B34" s="63"/>
      <c r="C34" s="219"/>
      <c r="D34" s="147" t="str">
        <f>IFERROR(IF(ISBLANK($C34),"",(INDEX('Unit Schedule (Year 2025)'!$A:$H,MATCH($C34,'Unit Schedule (Year 2025)'!$A:$A,0),MATCH(D$23,'Unit Schedule (Year 2025)'!$1:$1,0)))),"-")</f>
        <v/>
      </c>
      <c r="E34" s="148" t="str">
        <f>IFERROR(IF(ISBLANK($C34),"",(INDEX('Unit Schedule (Year 2025)'!$A:$H,MATCH($C34,'Unit Schedule (Year 2025)'!$A:$A,0),MATCH(E$23,'Unit Schedule (Year 2025)'!$1:$1,0)))),"-")</f>
        <v/>
      </c>
      <c r="F34" s="149" t="str">
        <f>IFERROR(IF(ISBLANK($C34),"",(INDEX('Unit Schedule (Year 2025)'!$A:$H,MATCH($C34,'Unit Schedule (Year 2025)'!$A:$A,0),MATCH(F$23,'Unit Schedule (Year 2025)'!$1:$1,0)))),"-")</f>
        <v/>
      </c>
      <c r="G34" s="8"/>
      <c r="H34" s="5"/>
      <c r="I34" s="5"/>
      <c r="J34" s="5"/>
      <c r="K34" s="66"/>
      <c r="L34" s="53"/>
    </row>
    <row r="35" spans="1:12" ht="15.75" customHeight="1" x14ac:dyDescent="0.25">
      <c r="A35" s="10"/>
      <c r="B35" s="63"/>
      <c r="C35" s="221"/>
      <c r="D35" s="150" t="str">
        <f>IFERROR(IF(ISBLANK($C35),"",(INDEX('Unit Schedule (Year 2025)'!$A:$H,MATCH($C35,'Unit Schedule (Year 2025)'!$A:$A,0),MATCH(D$23,'Unit Schedule (Year 2025)'!$1:$1,0)))),"-")</f>
        <v/>
      </c>
      <c r="E35" s="151" t="str">
        <f>IFERROR(IF(ISBLANK($C35),"",(INDEX('Unit Schedule (Year 2025)'!$A:$H,MATCH($C35,'Unit Schedule (Year 2025)'!$A:$A,0),MATCH(E$23,'Unit Schedule (Year 2025)'!$1:$1,0)))),"-")</f>
        <v/>
      </c>
      <c r="F35" s="152" t="str">
        <f>IFERROR(IF(ISBLANK($C35),"",(INDEX('Unit Schedule (Year 2025)'!$A:$H,MATCH($C35,'Unit Schedule (Year 2025)'!$A:$A,0),MATCH(F$23,'Unit Schedule (Year 2025)'!$1:$1,0)))),"-")</f>
        <v/>
      </c>
      <c r="G35" s="8"/>
      <c r="H35" s="5"/>
      <c r="I35" s="5"/>
      <c r="J35" s="5"/>
      <c r="K35" s="66"/>
      <c r="L35" s="53"/>
    </row>
    <row r="36" spans="1:12" ht="15.75" hidden="1" customHeight="1" x14ac:dyDescent="0.25">
      <c r="A36" s="10"/>
      <c r="B36" s="63"/>
      <c r="C36" s="118"/>
      <c r="D36" s="37" t="str">
        <f>IFERROR(IF(ISBLANK($C36),"",(INDEX('Unit Schedule (Year 2025)'!$A:$H,MATCH($C36,'Unit Schedule (Year 2025)'!$A:$A,0),MATCH(D$23,'Unit Schedule (Year 2025)'!$1:$1,0)))),"-")</f>
        <v/>
      </c>
      <c r="E36" s="38" t="str">
        <f>IFERROR(IF(ISBLANK($C36),"",(INDEX('Unit Schedule (Year 2025)'!$A:$H,MATCH($C36,'Unit Schedule (Year 2025)'!$A:$A,0),MATCH(E$23,'Unit Schedule (Year 2025)'!$1:$1,0)))),"-")</f>
        <v/>
      </c>
      <c r="F36" s="38" t="str">
        <f>IFERROR(IF(ISBLANK($C36),"",(INDEX('Unit Schedule (Year 2025)'!$A:$H,MATCH($C36,'Unit Schedule (Year 2025)'!$A:$A,0),MATCH(F$23,'Unit Schedule (Year 2025)'!$1:$1,0)))),"-")</f>
        <v/>
      </c>
      <c r="G36" s="115"/>
      <c r="H36" s="5"/>
      <c r="I36" s="5"/>
      <c r="J36" s="5"/>
      <c r="K36" s="66"/>
      <c r="L36" s="53"/>
    </row>
    <row r="37" spans="1:12" ht="15.75" hidden="1" customHeight="1" x14ac:dyDescent="0.25">
      <c r="A37" s="10"/>
      <c r="B37" s="63"/>
      <c r="C37" s="136"/>
      <c r="D37" s="37" t="str">
        <f>IFERROR(IF(ISBLANK($C37),"",(INDEX('Unit Schedule (Year 2025)'!$A:$H,MATCH($C37,'Unit Schedule (Year 2025)'!$A:$A,0),MATCH(D$23,'Unit Schedule (Year 2025)'!$1:$1,0)))),"-")</f>
        <v/>
      </c>
      <c r="E37" s="38" t="str">
        <f>IFERROR(IF(ISBLANK($C37),"",(INDEX('Unit Schedule (Year 2025)'!$A:$H,MATCH($C37,'Unit Schedule (Year 2025)'!$A:$A,0),MATCH(E$23,'Unit Schedule (Year 2025)'!$1:$1,0)))),"-")</f>
        <v/>
      </c>
      <c r="F37" s="38" t="str">
        <f>IFERROR(IF(ISBLANK($C37),"",(INDEX('Unit Schedule (Year 2025)'!$A:$H,MATCH($C37,'Unit Schedule (Year 2025)'!$A:$A,0),MATCH(F$23,'Unit Schedule (Year 2025)'!$1:$1,0)))),"-")</f>
        <v/>
      </c>
      <c r="G37" s="115"/>
      <c r="H37" s="5"/>
      <c r="I37" s="5"/>
      <c r="J37" s="5"/>
      <c r="K37" s="66"/>
      <c r="L37" s="53"/>
    </row>
    <row r="38" spans="1:12" ht="15.75" hidden="1" customHeight="1" x14ac:dyDescent="0.25">
      <c r="A38" s="10"/>
      <c r="B38" s="63"/>
      <c r="C38" s="119"/>
      <c r="D38" s="37" t="str">
        <f>IFERROR(IF(ISBLANK($C38),"",(INDEX('Unit Schedule (Year 2025)'!$A:$H,MATCH($C38,'Unit Schedule (Year 2025)'!$A:$A,0),MATCH(D$23,'Unit Schedule (Year 2025)'!$1:$1,0)))),"-")</f>
        <v/>
      </c>
      <c r="E38" s="38" t="str">
        <f>IFERROR(IF(ISBLANK($C38),"",(INDEX('Unit Schedule (Year 2025)'!$A:$H,MATCH($C38,'Unit Schedule (Year 2025)'!$A:$A,0),MATCH(E$23,'Unit Schedule (Year 2025)'!$1:$1,0)))),"-")</f>
        <v/>
      </c>
      <c r="F38" s="38" t="str">
        <f>IFERROR(IF(ISBLANK($C38),"",(INDEX('Unit Schedule (Year 2025)'!$A:$H,MATCH($C38,'Unit Schedule (Year 2025)'!$A:$A,0),MATCH(F$23,'Unit Schedule (Year 2025)'!$1:$1,0)))),"-")</f>
        <v/>
      </c>
      <c r="G38" s="115"/>
      <c r="H38" s="5"/>
      <c r="I38" s="5"/>
      <c r="J38" s="5"/>
      <c r="K38" s="66"/>
      <c r="L38" s="53"/>
    </row>
    <row r="39" spans="1:12" ht="15.75" hidden="1" customHeight="1" x14ac:dyDescent="0.25">
      <c r="A39" s="10"/>
      <c r="B39" s="63"/>
      <c r="C39" s="137"/>
      <c r="D39" s="39" t="str">
        <f>IFERROR(IF(ISBLANK($C39),"",(INDEX('Unit Schedule (Year 2025)'!$A:$H,MATCH($C39,'Unit Schedule (Year 2025)'!$A:$A,0),MATCH(D$23,'Unit Schedule (Year 2025)'!$1:$1,0)))),"-")</f>
        <v/>
      </c>
      <c r="E39" s="40" t="str">
        <f>IFERROR(IF(ISBLANK($C39),"",(INDEX('Unit Schedule (Year 2025)'!$A:$H,MATCH($C39,'Unit Schedule (Year 2025)'!$A:$A,0),MATCH(E$23,'Unit Schedule (Year 2025)'!$1:$1,0)))),"-")</f>
        <v/>
      </c>
      <c r="F39" s="40" t="str">
        <f>IFERROR(IF(ISBLANK($C39),"",(INDEX('Unit Schedule (Year 2025)'!$A:$H,MATCH($C39,'Unit Schedule (Year 2025)'!$A:$A,0),MATCH(F$23,'Unit Schedule (Year 2025)'!$1:$1,0)))),"-")</f>
        <v/>
      </c>
      <c r="G39" s="114"/>
      <c r="H39" s="5"/>
      <c r="I39" s="5"/>
      <c r="J39" s="5"/>
      <c r="K39" s="66"/>
      <c r="L39" s="53"/>
    </row>
    <row r="40" spans="1:12" ht="15.75" customHeight="1" x14ac:dyDescent="0.25">
      <c r="A40" s="10"/>
      <c r="B40" s="65"/>
      <c r="C40" s="10"/>
      <c r="D40" s="10"/>
      <c r="E40" s="10"/>
      <c r="F40" s="10"/>
      <c r="G40" s="10"/>
      <c r="H40" s="10"/>
      <c r="I40" s="10"/>
      <c r="J40" s="5"/>
      <c r="K40" s="66"/>
      <c r="L40" s="53"/>
    </row>
    <row r="41" spans="1:12" ht="15" customHeight="1" x14ac:dyDescent="0.25">
      <c r="A41" s="10"/>
      <c r="B41" s="65"/>
      <c r="C41" s="1" t="s">
        <v>9</v>
      </c>
      <c r="D41" s="2"/>
      <c r="E41" s="2"/>
      <c r="F41" s="2"/>
      <c r="G41" s="2"/>
      <c r="H41" s="2"/>
      <c r="I41" s="2"/>
      <c r="J41" s="2"/>
      <c r="K41" s="66"/>
      <c r="L41" s="53"/>
    </row>
    <row r="42" spans="1:12" ht="15" customHeight="1" x14ac:dyDescent="0.25">
      <c r="A42" s="10"/>
      <c r="B42" s="63"/>
      <c r="C42" s="288"/>
      <c r="D42" s="289"/>
      <c r="E42" s="289"/>
      <c r="F42" s="289"/>
      <c r="G42" s="289"/>
      <c r="H42" s="289"/>
      <c r="I42" s="289"/>
      <c r="J42" s="290"/>
      <c r="K42" s="64"/>
      <c r="L42" s="53"/>
    </row>
    <row r="43" spans="1:12" ht="15" customHeight="1" x14ac:dyDescent="0.25">
      <c r="A43" s="10"/>
      <c r="B43" s="63"/>
      <c r="C43" s="291"/>
      <c r="D43" s="292"/>
      <c r="E43" s="292"/>
      <c r="F43" s="292"/>
      <c r="G43" s="292"/>
      <c r="H43" s="292"/>
      <c r="I43" s="292"/>
      <c r="J43" s="293"/>
      <c r="K43" s="64"/>
      <c r="L43" s="53"/>
    </row>
    <row r="44" spans="1:12" ht="15" customHeight="1" x14ac:dyDescent="0.25">
      <c r="A44" s="10"/>
      <c r="B44" s="63"/>
      <c r="C44" s="291"/>
      <c r="D44" s="292"/>
      <c r="E44" s="292"/>
      <c r="F44" s="292"/>
      <c r="G44" s="292"/>
      <c r="H44" s="292"/>
      <c r="I44" s="292"/>
      <c r="J44" s="293"/>
      <c r="K44" s="64"/>
      <c r="L44" s="53"/>
    </row>
    <row r="45" spans="1:12" ht="15" customHeight="1" x14ac:dyDescent="0.25">
      <c r="A45" s="10"/>
      <c r="B45" s="63"/>
      <c r="C45" s="291"/>
      <c r="D45" s="292"/>
      <c r="E45" s="292"/>
      <c r="F45" s="292"/>
      <c r="G45" s="292"/>
      <c r="H45" s="292"/>
      <c r="I45" s="292"/>
      <c r="J45" s="293"/>
      <c r="K45" s="64"/>
      <c r="L45" s="53"/>
    </row>
    <row r="46" spans="1:12" ht="15" customHeight="1" x14ac:dyDescent="0.25">
      <c r="A46" s="10"/>
      <c r="B46" s="63"/>
      <c r="C46" s="291"/>
      <c r="D46" s="292"/>
      <c r="E46" s="292"/>
      <c r="F46" s="292"/>
      <c r="G46" s="292"/>
      <c r="H46" s="292"/>
      <c r="I46" s="292"/>
      <c r="J46" s="293"/>
      <c r="K46" s="64"/>
      <c r="L46" s="53"/>
    </row>
    <row r="47" spans="1:12" ht="15" customHeight="1" x14ac:dyDescent="0.25">
      <c r="A47" s="10"/>
      <c r="B47" s="63"/>
      <c r="C47" s="294"/>
      <c r="D47" s="295"/>
      <c r="E47" s="295"/>
      <c r="F47" s="295"/>
      <c r="G47" s="295"/>
      <c r="H47" s="295"/>
      <c r="I47" s="295"/>
      <c r="J47" s="296"/>
      <c r="K47" s="64"/>
      <c r="L47" s="53"/>
    </row>
    <row r="48" spans="1:12" ht="15.75" customHeight="1" x14ac:dyDescent="0.25">
      <c r="A48" s="10"/>
      <c r="B48" s="67"/>
      <c r="C48" s="68"/>
      <c r="D48" s="68"/>
      <c r="E48" s="68"/>
      <c r="F48" s="68"/>
      <c r="G48" s="68"/>
      <c r="H48" s="68"/>
      <c r="I48" s="68"/>
      <c r="J48" s="68"/>
      <c r="K48" s="69"/>
      <c r="L48" s="53"/>
    </row>
    <row r="49" spans="1:12" ht="5.25" customHeight="1" x14ac:dyDescent="0.25">
      <c r="A49" s="10"/>
      <c r="B49" s="10"/>
      <c r="C49" s="10"/>
      <c r="D49" s="10"/>
      <c r="E49" s="10"/>
      <c r="F49" s="10"/>
      <c r="G49" s="10"/>
      <c r="H49" s="10"/>
      <c r="I49" s="10"/>
      <c r="J49" s="10"/>
      <c r="K49" s="9"/>
      <c r="L49" s="53"/>
    </row>
  </sheetData>
  <sheetProtection algorithmName="SHA-512" hashValue="CiNk6IgSBKu8cIxufZxNc2a3mLc2kIMoBN6KSH1GkDJLuCjgIBen9EU5wQWm1bzAh/XXpflX3fB4mJ8sOOAIkw==" saltValue="/iGJhR5i6pGvSR0UC75q2w==" spinCount="100000" sheet="1" selectLockedCells="1"/>
  <mergeCells count="15">
    <mergeCell ref="D15:F15"/>
    <mergeCell ref="D16:F16"/>
    <mergeCell ref="C42:J47"/>
    <mergeCell ref="C3:J3"/>
    <mergeCell ref="C4:J4"/>
    <mergeCell ref="C5:J5"/>
    <mergeCell ref="C6:J6"/>
    <mergeCell ref="C7:J7"/>
    <mergeCell ref="C8:J8"/>
    <mergeCell ref="C10:J12"/>
    <mergeCell ref="D18:E18"/>
    <mergeCell ref="D19:E19"/>
    <mergeCell ref="D20:E20"/>
    <mergeCell ref="C22:C23"/>
    <mergeCell ref="D14:F14"/>
  </mergeCells>
  <conditionalFormatting sqref="C24:C35">
    <cfRule type="duplicateValues" dxfId="26" priority="4"/>
  </conditionalFormatting>
  <conditionalFormatting sqref="D24:D39">
    <cfRule type="notContainsBlanks" dxfId="25" priority="33">
      <formula>LEN(TRIM(D24))&gt;0</formula>
    </cfRule>
  </conditionalFormatting>
  <conditionalFormatting sqref="E24:E39">
    <cfRule type="notContainsBlanks" dxfId="24" priority="34">
      <formula>LEN(TRIM(E24))&gt;0</formula>
    </cfRule>
  </conditionalFormatting>
  <conditionalFormatting sqref="F24:F39">
    <cfRule type="notContainsBlanks" dxfId="21" priority="35">
      <formula>LEN(TRIM(F24))&gt;0</formula>
    </cfRule>
  </conditionalFormatting>
  <conditionalFormatting sqref="G36:G39">
    <cfRule type="notContainsBlanks" dxfId="23" priority="32">
      <formula>LEN(TRIM(G36))&gt;0</formula>
    </cfRule>
  </conditionalFormatting>
  <pageMargins left="0.23622047244094491" right="0.23622047244094491" top="0.31496062992125984" bottom="0.31496062992125984" header="0" footer="0"/>
  <pageSetup paperSize="9" fitToHeight="0" orientation="portrait" r:id="rId1"/>
  <ignoredErrors>
    <ignoredError sqref="D14:D16" unlockedFormula="1"/>
  </ignoredErrors>
  <extLst>
    <ext xmlns:x14="http://schemas.microsoft.com/office/spreadsheetml/2009/9/main" uri="{78C0D931-6437-407d-A8EE-F0AAD7539E65}">
      <x14:conditionalFormattings>
        <x14:conditionalFormatting xmlns:xm="http://schemas.microsoft.com/office/excel/2006/main">
          <x14:cfRule type="expression" priority="1" id="{8DD45698-6012-438E-BC10-E4EA33FEC8CC}">
            <xm:f>COUNTIF('Course Map'!$D$20:$D$50,C24)&gt;0</xm:f>
            <x14:dxf>
              <font>
                <color theme="0"/>
              </font>
              <fill>
                <patternFill>
                  <bgColor rgb="FFFF0000"/>
                </patternFill>
              </fill>
            </x14:dxf>
          </x14:cfRule>
          <xm:sqref>C24:C35</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ErrorMessage="1" xr:uid="{00000000-0002-0000-0200-000000000000}">
          <x14:formula1>
            <xm:f>Lists!$A$12:$A$19</xm:f>
          </x14:formula1>
          <xm:sqref>C19:C20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 first</vt:lpstr>
      <vt:lpstr>Course Map</vt:lpstr>
      <vt:lpstr>Unit Schedule (Year 2025)</vt:lpstr>
      <vt:lpstr>Lists</vt:lpstr>
      <vt:lpstr>Credit (Advanced Standing)</vt:lpstr>
      <vt:lpstr>'Course Map'!Print_Area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Tham</dc:creator>
  <cp:lastModifiedBy>Zaheera Zainuddin</cp:lastModifiedBy>
  <cp:lastPrinted>2026-05-30T08:42:29Z</cp:lastPrinted>
  <dcterms:created xsi:type="dcterms:W3CDTF">2022-01-18T09:09:50Z</dcterms:created>
  <dcterms:modified xsi:type="dcterms:W3CDTF">2026-06-08T02:51:50Z</dcterms:modified>
</cp:coreProperties>
</file>