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https://monashuni-my.sharepoint.com/personal/mah_jeekhin_monash_edu/Documents/CMT/"/>
    </mc:Choice>
  </mc:AlternateContent>
  <xr:revisionPtr revIDLastSave="0" documentId="8_{BE25DB72-CCB7-424A-97B7-9232EE93A502}" xr6:coauthVersionLast="36" xr6:coauthVersionMax="36" xr10:uidLastSave="{00000000-0000-0000-0000-000000000000}"/>
  <workbookProtection workbookAlgorithmName="SHA-512" workbookHashValue="Racs0T9OlVqhR3Q68In40JIR8hvyrymb3VMbGimS8l8aZVpS/cFBA3XaLLhe1O5krl8irhWfXhdQoUUvyp2W2w==" workbookSaltValue="EV7R7HG3JFeVglys1HpQBg==" workbookSpinCount="100000" lockStructure="1"/>
  <bookViews>
    <workbookView xWindow="0" yWindow="0" windowWidth="12950" windowHeight="7530" xr2:uid="{00000000-000D-0000-FFFF-FFFF00000000}"/>
  </bookViews>
  <sheets>
    <sheet name="Read me first" sheetId="5" r:id="rId1"/>
    <sheet name="Course Map" sheetId="1" r:id="rId2"/>
    <sheet name="Credit (Advanced Standing)" sheetId="2" r:id="rId3"/>
    <sheet name="Lists" sheetId="4" state="hidden" r:id="rId4"/>
    <sheet name="2026" sheetId="6" state="hidden" r:id="rId5"/>
    <sheet name="2025" sheetId="3" state="hidden" r:id="rId6"/>
    <sheet name="CC" sheetId="7" state="hidden" r:id="rId7"/>
  </sheets>
  <externalReferences>
    <externalReference r:id="rId8"/>
  </externalReferences>
  <definedNames>
    <definedName name="_xlnm._FilterDatabase" localSheetId="5" hidden="1">'2025'!$A$1:$AY$110</definedName>
    <definedName name="_xlnm._FilterDatabase" localSheetId="4" hidden="1">'2026'!$A$1:$AZ$229</definedName>
    <definedName name="_xlnm._FilterDatabase" localSheetId="1" hidden="1">'Course Map'!$E$20:$K$20</definedName>
  </definedNames>
  <calcPr calcId="191029"/>
</workbook>
</file>

<file path=xl/calcChain.xml><?xml version="1.0" encoding="utf-8"?>
<calcChain xmlns="http://schemas.openxmlformats.org/spreadsheetml/2006/main">
  <c r="D2" i="7" l="1"/>
  <c r="AP47" i="7" l="1"/>
  <c r="AO47" i="7"/>
  <c r="AN47" i="7"/>
  <c r="AM47" i="7"/>
  <c r="AL47" i="7"/>
  <c r="AK47" i="7"/>
  <c r="AJ47" i="7"/>
  <c r="AI47" i="7"/>
  <c r="AH47" i="7"/>
  <c r="AG47" i="7"/>
  <c r="AF47" i="7"/>
  <c r="AE47" i="7"/>
  <c r="AD47" i="7"/>
  <c r="AC47" i="7"/>
  <c r="AB47" i="7"/>
  <c r="AA47" i="7"/>
  <c r="Z47" i="7"/>
  <c r="Y47" i="7"/>
  <c r="X47" i="7"/>
  <c r="W47" i="7"/>
  <c r="V47" i="7"/>
  <c r="U47" i="7"/>
  <c r="T47" i="7"/>
  <c r="S47" i="7"/>
  <c r="R47" i="7"/>
  <c r="Q47" i="7"/>
  <c r="P47" i="7"/>
  <c r="O47" i="7"/>
  <c r="N47" i="7"/>
  <c r="M47" i="7"/>
  <c r="L47" i="7"/>
  <c r="K47" i="7"/>
  <c r="J47" i="7"/>
  <c r="I47" i="7"/>
  <c r="H47" i="7"/>
  <c r="G47" i="7"/>
  <c r="F47" i="7"/>
  <c r="E47" i="7"/>
  <c r="M44" i="7"/>
  <c r="L44" i="7"/>
  <c r="K44" i="7"/>
  <c r="J44" i="7"/>
  <c r="I44" i="7"/>
  <c r="H44" i="7"/>
  <c r="G44" i="7"/>
  <c r="F44" i="7"/>
  <c r="E44" i="7"/>
  <c r="P41" i="7"/>
  <c r="O41" i="7"/>
  <c r="N41" i="7"/>
  <c r="M41" i="7"/>
  <c r="L41" i="7"/>
  <c r="K41" i="7"/>
  <c r="J41" i="7"/>
  <c r="I41" i="7"/>
  <c r="H41" i="7"/>
  <c r="G41" i="7"/>
  <c r="F41" i="7"/>
  <c r="M38" i="7"/>
  <c r="L38" i="7"/>
  <c r="K38" i="7"/>
  <c r="J38" i="7"/>
  <c r="I38" i="7"/>
  <c r="H38" i="7"/>
  <c r="G38" i="7"/>
  <c r="F38" i="7"/>
  <c r="S35" i="7"/>
  <c r="R35" i="7"/>
  <c r="Q35" i="7"/>
  <c r="P35" i="7"/>
  <c r="O35" i="7"/>
  <c r="N35" i="7"/>
  <c r="M35" i="7"/>
  <c r="L35" i="7"/>
  <c r="K35" i="7"/>
  <c r="J35" i="7"/>
  <c r="I35" i="7"/>
  <c r="H35" i="7"/>
  <c r="G35" i="7"/>
  <c r="F35" i="7"/>
  <c r="X32" i="7"/>
  <c r="W32" i="7"/>
  <c r="V32" i="7"/>
  <c r="U32" i="7"/>
  <c r="T32" i="7"/>
  <c r="S32" i="7"/>
  <c r="R32" i="7"/>
  <c r="Q32" i="7"/>
  <c r="P32" i="7"/>
  <c r="O32" i="7"/>
  <c r="N32" i="7"/>
  <c r="M32" i="7"/>
  <c r="L32" i="7"/>
  <c r="K32" i="7"/>
  <c r="J32" i="7"/>
  <c r="I32" i="7"/>
  <c r="H32" i="7"/>
  <c r="G32" i="7"/>
  <c r="F32" i="7"/>
  <c r="T29" i="7"/>
  <c r="S29" i="7"/>
  <c r="R29" i="7"/>
  <c r="Q29" i="7"/>
  <c r="P29" i="7"/>
  <c r="O29" i="7"/>
  <c r="N29" i="7"/>
  <c r="M29" i="7"/>
  <c r="L29" i="7"/>
  <c r="K29" i="7"/>
  <c r="J29" i="7"/>
  <c r="I29" i="7"/>
  <c r="H29" i="7"/>
  <c r="G29" i="7"/>
  <c r="F29" i="7"/>
  <c r="S26" i="7"/>
  <c r="R26" i="7"/>
  <c r="Q26" i="7"/>
  <c r="P26" i="7"/>
  <c r="O26" i="7"/>
  <c r="N26" i="7"/>
  <c r="M26" i="7"/>
  <c r="L26" i="7"/>
  <c r="K26" i="7"/>
  <c r="J26" i="7"/>
  <c r="I26" i="7"/>
  <c r="H26" i="7"/>
  <c r="G26" i="7"/>
  <c r="F26" i="7"/>
  <c r="W23" i="7"/>
  <c r="V23" i="7"/>
  <c r="U23" i="7"/>
  <c r="T23" i="7"/>
  <c r="S23" i="7"/>
  <c r="R23" i="7"/>
  <c r="Q23" i="7"/>
  <c r="P23" i="7"/>
  <c r="O23" i="7"/>
  <c r="N23" i="7"/>
  <c r="M23" i="7"/>
  <c r="L23" i="7"/>
  <c r="K23" i="7"/>
  <c r="J23" i="7"/>
  <c r="I23" i="7"/>
  <c r="H23" i="7"/>
  <c r="G23" i="7"/>
  <c r="F23" i="7"/>
  <c r="S20" i="7"/>
  <c r="R20" i="7"/>
  <c r="Q20" i="7"/>
  <c r="P20" i="7"/>
  <c r="O20" i="7"/>
  <c r="N20" i="7"/>
  <c r="M20" i="7"/>
  <c r="L20" i="7"/>
  <c r="K20" i="7"/>
  <c r="J20" i="7"/>
  <c r="I20" i="7"/>
  <c r="H20" i="7"/>
  <c r="G20" i="7"/>
  <c r="F20" i="7"/>
  <c r="X17" i="7"/>
  <c r="W17" i="7"/>
  <c r="V17" i="7"/>
  <c r="U17" i="7"/>
  <c r="T17" i="7"/>
  <c r="S17" i="7"/>
  <c r="R17" i="7"/>
  <c r="Q17" i="7"/>
  <c r="P17" i="7"/>
  <c r="O17" i="7"/>
  <c r="N17" i="7"/>
  <c r="M17" i="7"/>
  <c r="L17" i="7"/>
  <c r="K17" i="7"/>
  <c r="J17" i="7"/>
  <c r="I17" i="7"/>
  <c r="H17" i="7"/>
  <c r="G17" i="7"/>
  <c r="F17" i="7"/>
  <c r="AA14" i="7"/>
  <c r="Z14" i="7"/>
  <c r="Y14" i="7"/>
  <c r="X14" i="7"/>
  <c r="W14" i="7"/>
  <c r="V14" i="7"/>
  <c r="U14" i="7"/>
  <c r="T14" i="7"/>
  <c r="S14" i="7"/>
  <c r="R14" i="7"/>
  <c r="Q14" i="7"/>
  <c r="P14" i="7"/>
  <c r="O14" i="7"/>
  <c r="N14" i="7"/>
  <c r="M14" i="7"/>
  <c r="L14" i="7"/>
  <c r="K14" i="7"/>
  <c r="J14" i="7"/>
  <c r="I14" i="7"/>
  <c r="H14" i="7"/>
  <c r="G14" i="7"/>
  <c r="F14" i="7"/>
  <c r="N11" i="7"/>
  <c r="M11" i="7"/>
  <c r="L11" i="7"/>
  <c r="K11" i="7"/>
  <c r="J11" i="7"/>
  <c r="I11" i="7"/>
  <c r="H11" i="7"/>
  <c r="G11" i="7"/>
  <c r="F11" i="7"/>
  <c r="X8" i="7"/>
  <c r="W8" i="7"/>
  <c r="V8" i="7"/>
  <c r="U8" i="7"/>
  <c r="T8" i="7"/>
  <c r="S8" i="7"/>
  <c r="R8" i="7"/>
  <c r="Q8" i="7"/>
  <c r="P8" i="7"/>
  <c r="O8" i="7"/>
  <c r="N8" i="7"/>
  <c r="M8" i="7"/>
  <c r="L8" i="7"/>
  <c r="K8" i="7"/>
  <c r="J8" i="7"/>
  <c r="I8" i="7"/>
  <c r="H8" i="7"/>
  <c r="G8" i="7"/>
  <c r="F8" i="7"/>
  <c r="M5" i="7"/>
  <c r="L5" i="7"/>
  <c r="K5" i="7"/>
  <c r="J5" i="7"/>
  <c r="I5" i="7"/>
  <c r="H5" i="7"/>
  <c r="G5" i="7"/>
  <c r="F5" i="7"/>
  <c r="E5" i="7"/>
  <c r="T2" i="7"/>
  <c r="S2" i="7"/>
  <c r="R2" i="7"/>
  <c r="Q2" i="7"/>
  <c r="P2" i="7"/>
  <c r="O2" i="7"/>
  <c r="N2" i="7"/>
  <c r="M2" i="7"/>
  <c r="L2" i="7"/>
  <c r="K2" i="7"/>
  <c r="J2" i="7"/>
  <c r="I2" i="7"/>
  <c r="H2" i="7"/>
  <c r="G2" i="7"/>
  <c r="F2" i="7"/>
  <c r="E2" i="7"/>
  <c r="C51" i="1" l="1"/>
  <c r="C49" i="1"/>
  <c r="C47" i="1"/>
  <c r="C45" i="1"/>
  <c r="C43" i="1"/>
  <c r="C41" i="1"/>
  <c r="C39" i="1"/>
  <c r="C37" i="1"/>
  <c r="C35" i="1"/>
  <c r="C33" i="1"/>
  <c r="C31" i="1"/>
  <c r="C29" i="1"/>
  <c r="C27" i="1"/>
  <c r="C25" i="1"/>
  <c r="C23" i="1"/>
  <c r="C21" i="1"/>
  <c r="F10" i="1"/>
  <c r="F9" i="1"/>
  <c r="C8" i="7" l="1"/>
  <c r="F26" i="1"/>
  <c r="J38" i="2" l="1"/>
  <c r="J37" i="2"/>
  <c r="J36" i="2"/>
  <c r="J35" i="2"/>
  <c r="J34" i="2"/>
  <c r="J33" i="2"/>
  <c r="J32" i="2"/>
  <c r="J31" i="2"/>
  <c r="J30" i="2"/>
  <c r="J29" i="2"/>
  <c r="J28" i="2"/>
  <c r="J27" i="2"/>
  <c r="K64" i="1"/>
  <c r="K63" i="1"/>
  <c r="K62" i="1"/>
  <c r="K61" i="1"/>
  <c r="K60" i="1"/>
  <c r="K59" i="1"/>
  <c r="K58" i="1"/>
  <c r="K57" i="1"/>
  <c r="K55" i="1"/>
  <c r="K52" i="1"/>
  <c r="K40" i="1"/>
  <c r="I38" i="2" l="1"/>
  <c r="H38" i="2"/>
  <c r="G38" i="2"/>
  <c r="F38" i="2"/>
  <c r="E38" i="2"/>
  <c r="D38" i="2"/>
  <c r="I37" i="2"/>
  <c r="H37" i="2"/>
  <c r="G37" i="2"/>
  <c r="F37" i="2"/>
  <c r="E37" i="2"/>
  <c r="D37" i="2"/>
  <c r="I36" i="2"/>
  <c r="H36" i="2"/>
  <c r="G36" i="2"/>
  <c r="F36" i="2"/>
  <c r="E36" i="2"/>
  <c r="D36" i="2"/>
  <c r="I35" i="2"/>
  <c r="H35" i="2"/>
  <c r="G35" i="2"/>
  <c r="F35" i="2"/>
  <c r="E35" i="2"/>
  <c r="D35" i="2"/>
  <c r="I34" i="2"/>
  <c r="H34" i="2"/>
  <c r="G34" i="2"/>
  <c r="F34" i="2"/>
  <c r="E34" i="2"/>
  <c r="D34" i="2"/>
  <c r="I33" i="2"/>
  <c r="H33" i="2"/>
  <c r="G33" i="2"/>
  <c r="F33" i="2"/>
  <c r="E33" i="2"/>
  <c r="D33" i="2"/>
  <c r="I32" i="2"/>
  <c r="H32" i="2"/>
  <c r="G32" i="2"/>
  <c r="F32" i="2"/>
  <c r="E32" i="2"/>
  <c r="D32" i="2"/>
  <c r="I31" i="2"/>
  <c r="H31" i="2"/>
  <c r="G31" i="2"/>
  <c r="F31" i="2"/>
  <c r="E31" i="2"/>
  <c r="D31" i="2"/>
  <c r="I30" i="2"/>
  <c r="H30" i="2"/>
  <c r="G30" i="2"/>
  <c r="F30" i="2"/>
  <c r="E30" i="2"/>
  <c r="D30" i="2"/>
  <c r="I29" i="2"/>
  <c r="H29" i="2"/>
  <c r="G29" i="2"/>
  <c r="F29" i="2"/>
  <c r="E29" i="2"/>
  <c r="D29" i="2"/>
  <c r="I28" i="2"/>
  <c r="H28" i="2"/>
  <c r="G28" i="2"/>
  <c r="F28" i="2"/>
  <c r="E28" i="2"/>
  <c r="D28" i="2"/>
  <c r="I27" i="2"/>
  <c r="H27" i="2"/>
  <c r="G27" i="2"/>
  <c r="F27" i="2"/>
  <c r="E27" i="2"/>
  <c r="D27" i="2"/>
  <c r="J64" i="1"/>
  <c r="I64" i="1"/>
  <c r="H64" i="1"/>
  <c r="G64" i="1"/>
  <c r="F64" i="1"/>
  <c r="E64" i="1"/>
  <c r="J63" i="1"/>
  <c r="I63" i="1"/>
  <c r="H63" i="1"/>
  <c r="G63" i="1"/>
  <c r="F63" i="1"/>
  <c r="E63" i="1"/>
  <c r="J62" i="1"/>
  <c r="I62" i="1"/>
  <c r="H62" i="1"/>
  <c r="G62" i="1"/>
  <c r="F62" i="1"/>
  <c r="E62" i="1"/>
  <c r="J61" i="1"/>
  <c r="I61" i="1"/>
  <c r="H61" i="1"/>
  <c r="G61" i="1"/>
  <c r="F61" i="1"/>
  <c r="E61" i="1"/>
  <c r="J60" i="1"/>
  <c r="I60" i="1"/>
  <c r="H60" i="1"/>
  <c r="G60" i="1"/>
  <c r="F60" i="1"/>
  <c r="E60" i="1"/>
  <c r="J59" i="1"/>
  <c r="I59" i="1"/>
  <c r="H59" i="1"/>
  <c r="G59" i="1"/>
  <c r="F59" i="1"/>
  <c r="E59" i="1"/>
  <c r="J58" i="1"/>
  <c r="I58" i="1"/>
  <c r="H58" i="1"/>
  <c r="G58" i="1"/>
  <c r="F58" i="1"/>
  <c r="E58" i="1"/>
  <c r="J57" i="1"/>
  <c r="I57" i="1"/>
  <c r="H57" i="1"/>
  <c r="G57" i="1"/>
  <c r="F57" i="1"/>
  <c r="E57" i="1"/>
  <c r="J55" i="1"/>
  <c r="I55" i="1"/>
  <c r="H55" i="1"/>
  <c r="G55" i="1"/>
  <c r="F55" i="1"/>
  <c r="E55" i="1"/>
  <c r="J52" i="1"/>
  <c r="I52" i="1"/>
  <c r="H52" i="1"/>
  <c r="G52" i="1"/>
  <c r="F52" i="1"/>
  <c r="E52" i="1"/>
  <c r="J40" i="1"/>
  <c r="I40" i="1"/>
  <c r="H40" i="1"/>
  <c r="G40" i="1"/>
  <c r="F40" i="1"/>
  <c r="E40" i="1"/>
  <c r="E65" i="1"/>
  <c r="I65" i="1"/>
  <c r="F65" i="1"/>
  <c r="J65" i="1"/>
  <c r="H65" i="1"/>
  <c r="G65" i="1"/>
  <c r="I40" i="2"/>
  <c r="G40" i="2"/>
  <c r="F40" i="2"/>
  <c r="D40" i="2"/>
  <c r="H40" i="2"/>
  <c r="E40" i="2"/>
  <c r="G39" i="2"/>
  <c r="E39" i="2"/>
  <c r="D39" i="2"/>
  <c r="I39" i="2"/>
  <c r="F39" i="2"/>
  <c r="H39" i="2"/>
  <c r="H26" i="2"/>
  <c r="F26" i="2"/>
  <c r="E26" i="2"/>
  <c r="G26" i="2"/>
  <c r="D26" i="2"/>
  <c r="I26" i="2"/>
  <c r="H25" i="2"/>
  <c r="G25" i="2"/>
  <c r="E25" i="2"/>
  <c r="F25" i="2"/>
  <c r="I25" i="2"/>
  <c r="D25" i="2"/>
  <c r="J56" i="1"/>
  <c r="J54" i="1"/>
  <c r="J51" i="1"/>
  <c r="J49" i="1"/>
  <c r="J47" i="1"/>
  <c r="J45" i="1"/>
  <c r="J43" i="1"/>
  <c r="J41" i="1"/>
  <c r="J39" i="1"/>
  <c r="J37" i="1"/>
  <c r="J35" i="1"/>
  <c r="J33" i="1"/>
  <c r="J31" i="1"/>
  <c r="J29" i="1"/>
  <c r="J27" i="1"/>
  <c r="I24" i="1"/>
  <c r="I25" i="1"/>
  <c r="I54" i="1"/>
  <c r="I47" i="1"/>
  <c r="I43" i="1"/>
  <c r="I41" i="1"/>
  <c r="I37" i="1"/>
  <c r="I33" i="1"/>
  <c r="I29" i="1"/>
  <c r="I27" i="1"/>
  <c r="E31" i="1"/>
  <c r="J48" i="1"/>
  <c r="J28" i="1"/>
  <c r="I50" i="1"/>
  <c r="I30" i="1"/>
  <c r="H42" i="1"/>
  <c r="H28" i="1"/>
  <c r="G38" i="1"/>
  <c r="E21" i="1"/>
  <c r="F50" i="1"/>
  <c r="F34" i="1"/>
  <c r="E38" i="1"/>
  <c r="J24" i="1"/>
  <c r="I56" i="1"/>
  <c r="I51" i="1"/>
  <c r="I49" i="1"/>
  <c r="I45" i="1"/>
  <c r="I39" i="1"/>
  <c r="I35" i="1"/>
  <c r="I31" i="1"/>
  <c r="H24" i="1"/>
  <c r="H25" i="1"/>
  <c r="J23" i="1"/>
  <c r="I34" i="1"/>
  <c r="H46" i="1"/>
  <c r="G23" i="1"/>
  <c r="G46" i="1"/>
  <c r="G30" i="1"/>
  <c r="E23" i="1"/>
  <c r="E44" i="1"/>
  <c r="E28" i="1"/>
  <c r="H56" i="1"/>
  <c r="H54" i="1"/>
  <c r="H51" i="1"/>
  <c r="H49" i="1"/>
  <c r="H47" i="1"/>
  <c r="H45" i="1"/>
  <c r="H43" i="1"/>
  <c r="H41" i="1"/>
  <c r="H39" i="1"/>
  <c r="H37" i="1"/>
  <c r="H35" i="1"/>
  <c r="H33" i="1"/>
  <c r="H31" i="1"/>
  <c r="H29" i="1"/>
  <c r="H27" i="1"/>
  <c r="G24" i="1"/>
  <c r="G25" i="1"/>
  <c r="G37" i="1"/>
  <c r="G31" i="1"/>
  <c r="G27" i="1"/>
  <c r="E56" i="1"/>
  <c r="E51" i="1"/>
  <c r="E45" i="1"/>
  <c r="E39" i="1"/>
  <c r="E33" i="1"/>
  <c r="G22" i="1"/>
  <c r="J46" i="1"/>
  <c r="J36" i="1"/>
  <c r="J30" i="1"/>
  <c r="I23" i="1"/>
  <c r="I46" i="1"/>
  <c r="I38" i="1"/>
  <c r="H23" i="1"/>
  <c r="H44" i="1"/>
  <c r="H34" i="1"/>
  <c r="I22" i="1"/>
  <c r="G42" i="1"/>
  <c r="G32" i="1"/>
  <c r="F23" i="1"/>
  <c r="F42" i="1"/>
  <c r="F32" i="1"/>
  <c r="J22" i="1"/>
  <c r="E48" i="1"/>
  <c r="E36" i="1"/>
  <c r="J25" i="1"/>
  <c r="G56" i="1"/>
  <c r="G54" i="1"/>
  <c r="G51" i="1"/>
  <c r="G49" i="1"/>
  <c r="G47" i="1"/>
  <c r="G45" i="1"/>
  <c r="G43" i="1"/>
  <c r="G41" i="1"/>
  <c r="G39" i="1"/>
  <c r="G35" i="1"/>
  <c r="G33" i="1"/>
  <c r="G29" i="1"/>
  <c r="F24" i="1"/>
  <c r="F25" i="1"/>
  <c r="E49" i="1"/>
  <c r="E37" i="1"/>
  <c r="E29" i="1"/>
  <c r="J21" i="1"/>
  <c r="J44" i="1"/>
  <c r="J32" i="1"/>
  <c r="I21" i="1"/>
  <c r="I28" i="1"/>
  <c r="H50" i="1"/>
  <c r="H30" i="1"/>
  <c r="G48" i="1"/>
  <c r="G28" i="1"/>
  <c r="F48" i="1"/>
  <c r="F38" i="1"/>
  <c r="F28" i="1"/>
  <c r="E42" i="1"/>
  <c r="E32" i="1"/>
  <c r="F56" i="1"/>
  <c r="F54" i="1"/>
  <c r="F51" i="1"/>
  <c r="F49" i="1"/>
  <c r="F47" i="1"/>
  <c r="F45" i="1"/>
  <c r="F43" i="1"/>
  <c r="F41" i="1"/>
  <c r="F39" i="1"/>
  <c r="F37" i="1"/>
  <c r="F35" i="1"/>
  <c r="F33" i="1"/>
  <c r="F31" i="1"/>
  <c r="F29" i="1"/>
  <c r="F27" i="1"/>
  <c r="E24" i="1"/>
  <c r="E25" i="1"/>
  <c r="E54" i="1"/>
  <c r="E47" i="1"/>
  <c r="E41" i="1"/>
  <c r="E35" i="1"/>
  <c r="E27" i="1"/>
  <c r="J50" i="1"/>
  <c r="J38" i="1"/>
  <c r="J34" i="1"/>
  <c r="J26" i="1"/>
  <c r="I44" i="1"/>
  <c r="I36" i="1"/>
  <c r="I26" i="1"/>
  <c r="H21" i="1"/>
  <c r="H48" i="1"/>
  <c r="H36" i="1"/>
  <c r="H26" i="1"/>
  <c r="G50" i="1"/>
  <c r="G44" i="1"/>
  <c r="G34" i="1"/>
  <c r="G26" i="1"/>
  <c r="F44" i="1"/>
  <c r="F30" i="1"/>
  <c r="F21" i="1"/>
  <c r="E46" i="1"/>
  <c r="E34" i="1"/>
  <c r="E43" i="1"/>
  <c r="J42" i="1"/>
  <c r="F22" i="1"/>
  <c r="I48" i="1"/>
  <c r="I42" i="1"/>
  <c r="I32" i="1"/>
  <c r="E22" i="1"/>
  <c r="H38" i="1"/>
  <c r="H32" i="1"/>
  <c r="G21" i="1"/>
  <c r="G36" i="1"/>
  <c r="H22" i="1"/>
  <c r="F46" i="1"/>
  <c r="F36" i="1"/>
  <c r="E26" i="1"/>
  <c r="E50" i="1"/>
  <c r="E30" i="1"/>
  <c r="K65" i="1" l="1"/>
  <c r="J40" i="2"/>
  <c r="J39" i="2"/>
  <c r="J26" i="2"/>
  <c r="K30" i="1"/>
  <c r="K50" i="1"/>
  <c r="K26" i="1"/>
  <c r="K43" i="1"/>
  <c r="K34" i="1"/>
  <c r="K46" i="1"/>
  <c r="K27" i="1"/>
  <c r="K35" i="1"/>
  <c r="K41" i="1"/>
  <c r="K47" i="1"/>
  <c r="K54" i="1"/>
  <c r="K25" i="1"/>
  <c r="K24" i="1"/>
  <c r="K32" i="1"/>
  <c r="K42" i="1"/>
  <c r="K29" i="1"/>
  <c r="K37" i="1"/>
  <c r="K49" i="1"/>
  <c r="K36" i="1"/>
  <c r="K48" i="1"/>
  <c r="K33" i="1"/>
  <c r="K39" i="1"/>
  <c r="K45" i="1"/>
  <c r="K51" i="1"/>
  <c r="K56" i="1"/>
  <c r="K28" i="1"/>
  <c r="K44" i="1"/>
  <c r="K23" i="1"/>
  <c r="K38" i="1"/>
  <c r="K31" i="1"/>
  <c r="J25" i="2"/>
  <c r="K22" i="1"/>
  <c r="K21" i="1"/>
  <c r="K16" i="1"/>
  <c r="C47" i="7" l="1"/>
  <c r="B47" i="7"/>
  <c r="L54" i="1" l="1"/>
  <c r="L42" i="1"/>
  <c r="L41" i="1"/>
  <c r="L45" i="1"/>
  <c r="L49" i="1"/>
  <c r="L51" i="1"/>
  <c r="L48" i="1"/>
  <c r="L43" i="1"/>
  <c r="L56" i="1"/>
  <c r="L44" i="1"/>
  <c r="L52" i="1"/>
  <c r="L61" i="1"/>
  <c r="L39" i="1"/>
  <c r="L47" i="1"/>
  <c r="L64" i="1"/>
  <c r="L57" i="1"/>
  <c r="L65" i="1"/>
  <c r="L58" i="1"/>
  <c r="L35" i="1"/>
  <c r="L60" i="1"/>
  <c r="L36" i="1"/>
  <c r="L40" i="1"/>
  <c r="L32" i="1"/>
  <c r="L38" i="1"/>
  <c r="L46" i="1"/>
  <c r="L50" i="1"/>
  <c r="L55" i="1"/>
  <c r="L59" i="1"/>
  <c r="L63" i="1"/>
  <c r="L37" i="1"/>
  <c r="L62" i="1"/>
  <c r="L34" i="1"/>
  <c r="L33" i="1"/>
  <c r="D47" i="7"/>
  <c r="E68" i="1" s="1"/>
  <c r="J24" i="2" l="1"/>
  <c r="F24" i="2" l="1"/>
  <c r="K14" i="1" l="1"/>
  <c r="K8" i="1"/>
  <c r="L8" i="1" s="1"/>
  <c r="C44" i="7" l="1"/>
  <c r="B44" i="7"/>
  <c r="C41" i="7"/>
  <c r="B41" i="7"/>
  <c r="C38" i="7"/>
  <c r="B38" i="7"/>
  <c r="C35" i="7"/>
  <c r="B35" i="7"/>
  <c r="C32" i="7"/>
  <c r="E32" i="7" s="1"/>
  <c r="B32" i="7"/>
  <c r="C29" i="7"/>
  <c r="B29" i="7"/>
  <c r="C26" i="7"/>
  <c r="B26" i="7"/>
  <c r="C23" i="7"/>
  <c r="B23" i="7"/>
  <c r="C20" i="7"/>
  <c r="B20" i="7"/>
  <c r="C17" i="7"/>
  <c r="D17" i="7" s="1"/>
  <c r="B17" i="7"/>
  <c r="C14" i="7"/>
  <c r="B14" i="7"/>
  <c r="C11" i="7"/>
  <c r="B11" i="7"/>
  <c r="B8" i="7"/>
  <c r="C5" i="7"/>
  <c r="B5" i="7"/>
  <c r="C2" i="7"/>
  <c r="B2" i="7"/>
  <c r="E35" i="7" l="1"/>
  <c r="D35" i="7"/>
  <c r="L50" i="7" s="1"/>
  <c r="D38" i="7"/>
  <c r="E38" i="7"/>
  <c r="D8" i="7"/>
  <c r="D5" i="7" s="1"/>
  <c r="C53" i="7"/>
  <c r="D44" i="7"/>
  <c r="AA50" i="7" s="1"/>
  <c r="E41" i="7"/>
  <c r="D32" i="7"/>
  <c r="K50" i="7" s="1"/>
  <c r="E29" i="7"/>
  <c r="E26" i="7"/>
  <c r="E14" i="7"/>
  <c r="E11" i="7"/>
  <c r="E8" i="7"/>
  <c r="M50" i="7" l="1"/>
  <c r="E20" i="7"/>
  <c r="E23" i="7"/>
  <c r="F50" i="7"/>
  <c r="D14" i="7"/>
  <c r="E50" i="7" s="1"/>
  <c r="Q50" i="7" s="1"/>
  <c r="X50" i="7"/>
  <c r="D23" i="7"/>
  <c r="H50" i="7" s="1"/>
  <c r="W50" i="7"/>
  <c r="E17" i="7"/>
  <c r="D29" i="7"/>
  <c r="J50" i="7" s="1"/>
  <c r="V50" i="7" s="1"/>
  <c r="D41" i="7"/>
  <c r="N50" i="7" s="1"/>
  <c r="Z50" i="7" s="1"/>
  <c r="D20" i="7"/>
  <c r="G50" i="7" s="1"/>
  <c r="D26" i="7"/>
  <c r="I50" i="7" s="1"/>
  <c r="U50" i="7" s="1"/>
  <c r="D11" i="7"/>
  <c r="D50" i="7" s="1"/>
  <c r="D16" i="2"/>
  <c r="D15" i="2"/>
  <c r="D14" i="2"/>
  <c r="A50" i="7" l="1"/>
  <c r="P50" i="7"/>
  <c r="S50" i="7"/>
  <c r="T50" i="7"/>
  <c r="Y50" i="7"/>
  <c r="R50" i="7"/>
  <c r="B50" i="7"/>
  <c r="C50" i="7"/>
  <c r="F11" i="1"/>
  <c r="O50" i="7" l="1"/>
  <c r="D68" i="1" a="1"/>
  <c r="D68" i="1" s="1"/>
  <c r="J20" i="1" l="1"/>
  <c r="I24" i="2" s="1"/>
  <c r="I20" i="1"/>
  <c r="H24" i="2" s="1"/>
  <c r="H20" i="1"/>
  <c r="G24" i="2" l="1"/>
  <c r="K10" i="1"/>
  <c r="L10" i="1" s="1"/>
  <c r="K9" i="1"/>
  <c r="K17" i="1" l="1"/>
  <c r="D24" i="2"/>
  <c r="F20" i="1"/>
  <c r="K12" i="1" l="1"/>
  <c r="E24" i="2"/>
  <c r="K7" i="1"/>
  <c r="C68" i="1" s="1"/>
  <c r="L31" i="1" l="1"/>
  <c r="L28" i="1"/>
  <c r="L25" i="1"/>
  <c r="L29" i="1"/>
  <c r="L24" i="1"/>
  <c r="L21" i="1"/>
  <c r="L23" i="1"/>
  <c r="L30" i="1"/>
  <c r="L27" i="1"/>
  <c r="L22" i="1"/>
  <c r="L26" i="1"/>
  <c r="K15" i="1"/>
  <c r="K13" i="1" l="1"/>
</calcChain>
</file>

<file path=xl/sharedStrings.xml><?xml version="1.0" encoding="utf-8"?>
<sst xmlns="http://schemas.openxmlformats.org/spreadsheetml/2006/main" count="14110" uniqueCount="691">
  <si>
    <t>Name</t>
  </si>
  <si>
    <t>Total units</t>
  </si>
  <si>
    <t>Student ID</t>
  </si>
  <si>
    <t>Level 1000</t>
  </si>
  <si>
    <t>Student Email</t>
  </si>
  <si>
    <t>Level 2000</t>
  </si>
  <si>
    <t>Intake Year</t>
  </si>
  <si>
    <t>Level 3000</t>
  </si>
  <si>
    <t>Year, Semester</t>
  </si>
  <si>
    <t>Unit Code</t>
  </si>
  <si>
    <t>Semester 1</t>
  </si>
  <si>
    <t>Semester 2</t>
  </si>
  <si>
    <t>Remarks</t>
  </si>
  <si>
    <t>CREDIT (ADVANCED STANDING) - if any</t>
  </si>
  <si>
    <t>List all the units you are eligible for exemptions as per your credit letter. The exempted units are also listed in the Credit (advanced standing) section of your WES portal.</t>
  </si>
  <si>
    <t xml:space="preserve"> • Web Enrolment System (WES) portal</t>
  </si>
  <si>
    <t xml:space="preserve"> • Information on credits for prior learning</t>
  </si>
  <si>
    <t>Number of Units</t>
  </si>
  <si>
    <t>Electives Level</t>
  </si>
  <si>
    <t>electives at 1st year level</t>
  </si>
  <si>
    <t>electives at 2nd year level</t>
  </si>
  <si>
    <t>electives at 3rd year level</t>
  </si>
  <si>
    <t>Select Unit Code</t>
  </si>
  <si>
    <t>Unit Name</t>
  </si>
  <si>
    <t>Prerequisites</t>
  </si>
  <si>
    <t>Core</t>
  </si>
  <si>
    <t>Capstone</t>
  </si>
  <si>
    <t>ACW1020</t>
  </si>
  <si>
    <t>Accounting in business</t>
  </si>
  <si>
    <t>You can only choose either ACW1020 or ACW1120.
This unit replaces ACW1100.</t>
  </si>
  <si>
    <t>nil</t>
  </si>
  <si>
    <t>-</t>
  </si>
  <si>
    <t>ACW1120</t>
  </si>
  <si>
    <t>Financial accounting 1</t>
  </si>
  <si>
    <t>You can only choose either ACW1020 or ACW1120.
This unit replaces ACW1200.</t>
  </si>
  <si>
    <t>Compulsory</t>
  </si>
  <si>
    <t>ACW2120</t>
  </si>
  <si>
    <t>This unit replaces ACW2491.</t>
  </si>
  <si>
    <t>ACW1120 / ACW1200</t>
  </si>
  <si>
    <t>ACW2220</t>
  </si>
  <si>
    <t>Management accounting 1</t>
  </si>
  <si>
    <t>This unit replaces ACW2391.</t>
  </si>
  <si>
    <t>Additional</t>
  </si>
  <si>
    <t>ACW2420</t>
  </si>
  <si>
    <t>Accounting information systems</t>
  </si>
  <si>
    <t xml:space="preserve">This unit replaces ACW2851. </t>
  </si>
  <si>
    <t>ACW3120</t>
  </si>
  <si>
    <t>Financial accounting 3</t>
  </si>
  <si>
    <t>This unit replaces ACW3491.</t>
  </si>
  <si>
    <t>ACW3220</t>
  </si>
  <si>
    <t>Management accounting 2</t>
  </si>
  <si>
    <t>This unit replaces ACW3431.</t>
  </si>
  <si>
    <t>ACW3620</t>
  </si>
  <si>
    <t>Assurance and audit services</t>
  </si>
  <si>
    <t>ACW3900</t>
  </si>
  <si>
    <t>Global issues in accounting</t>
  </si>
  <si>
    <t xml:space="preserve">ACW1120, ACW2120, ACW2220, ACW2420, and ACW3220 (Co-requsite ACW3120 and ACW3620) </t>
  </si>
  <si>
    <t>BEW3001</t>
  </si>
  <si>
    <t>Ethics and sustainability in a business environment</t>
  </si>
  <si>
    <t>96 credit points</t>
  </si>
  <si>
    <t>BEW3102</t>
  </si>
  <si>
    <t>BEW3110</t>
  </si>
  <si>
    <t>Work experience program</t>
  </si>
  <si>
    <t>BEW3555</t>
  </si>
  <si>
    <t>Integrative business practices</t>
  </si>
  <si>
    <t>96 credit points including ACW1120 or ACW1020, BTW1042, ECW1101, ETW1001 MGW1010 and MKW1120</t>
  </si>
  <si>
    <t>BFW1001</t>
  </si>
  <si>
    <t>BFW2140</t>
  </si>
  <si>
    <t>Corporate finance 1</t>
  </si>
  <si>
    <t>ECW1101</t>
  </si>
  <si>
    <t>BFW2341</t>
  </si>
  <si>
    <t>International financial management</t>
  </si>
  <si>
    <t>BFW2401</t>
  </si>
  <si>
    <t>Commercial banking and finance</t>
  </si>
  <si>
    <t>BFW2751</t>
  </si>
  <si>
    <t>Derivatives 1</t>
  </si>
  <si>
    <t>BFW1001 and BFW2140</t>
  </si>
  <si>
    <t>BFW3120</t>
  </si>
  <si>
    <t>BFW2401 and BFW2140</t>
  </si>
  <si>
    <t>BFW3121</t>
  </si>
  <si>
    <t>BFW3540</t>
  </si>
  <si>
    <t>Modelling in finance</t>
  </si>
  <si>
    <t>BFW3651</t>
  </si>
  <si>
    <t>Treasury management</t>
  </si>
  <si>
    <t>BFW3841</t>
  </si>
  <si>
    <t>Credit analysis and lending management</t>
  </si>
  <si>
    <t>BTW1042</t>
  </si>
  <si>
    <t>BTW2213</t>
  </si>
  <si>
    <t>BTW2241</t>
  </si>
  <si>
    <t>Comparative workplace relations law</t>
  </si>
  <si>
    <t>BTW2320</t>
  </si>
  <si>
    <t>Current issues in corporate governance</t>
  </si>
  <si>
    <t>Nil</t>
  </si>
  <si>
    <t>BTW3153</t>
  </si>
  <si>
    <t>BTW3201</t>
  </si>
  <si>
    <t>International trade law</t>
  </si>
  <si>
    <t>BTW3233</t>
  </si>
  <si>
    <t>Conventional and Islamic finance law</t>
  </si>
  <si>
    <t>BTW3281</t>
  </si>
  <si>
    <t>Malaysian Marketing Law</t>
  </si>
  <si>
    <t>Introductory microeconomics</t>
  </si>
  <si>
    <t>ECW1102</t>
  </si>
  <si>
    <t>Introductory macroeconomics</t>
  </si>
  <si>
    <t>ECW2730</t>
  </si>
  <si>
    <t>Macroeconomic policy</t>
  </si>
  <si>
    <t>ECW2731</t>
  </si>
  <si>
    <t>Managerial economics</t>
  </si>
  <si>
    <t>ECW3143</t>
  </si>
  <si>
    <t>ECW1101 and ECW2730</t>
  </si>
  <si>
    <t>ECW3301</t>
  </si>
  <si>
    <t>Case studies in international trade</t>
  </si>
  <si>
    <t>ECW2721 or ECW2731</t>
  </si>
  <si>
    <t>ECM3670</t>
  </si>
  <si>
    <t>Development economics</t>
  </si>
  <si>
    <t>ECM3810</t>
  </si>
  <si>
    <t>Public sector economics</t>
  </si>
  <si>
    <t>ECW3830</t>
  </si>
  <si>
    <t>Business, competition and regulation</t>
  </si>
  <si>
    <t>ECW2141</t>
  </si>
  <si>
    <t>Economics of labour markets</t>
  </si>
  <si>
    <t>ECM2360</t>
  </si>
  <si>
    <t>Environmental and natural resource economics</t>
  </si>
  <si>
    <t>ECM2310</t>
  </si>
  <si>
    <t>Culture, growth and development</t>
  </si>
  <si>
    <t>ECW1102 and ETW1001 / ETW1000 / ETW1100</t>
  </si>
  <si>
    <t>ECM2642</t>
  </si>
  <si>
    <t>Southeast Asian economies and global business</t>
  </si>
  <si>
    <t>ECW2721</t>
  </si>
  <si>
    <t>Trade finance and foreign exchange</t>
  </si>
  <si>
    <t>ETW1001</t>
  </si>
  <si>
    <t>Introduction to statistical analysis</t>
  </si>
  <si>
    <t xml:space="preserve">This unit replaces ETW1000 and ETW1100. </t>
  </si>
  <si>
    <t>ETW2001</t>
  </si>
  <si>
    <t>This unit replaces ETW1010 and ETW2111.</t>
  </si>
  <si>
    <t>ETW1001 / ETW1000 / ETW1100</t>
  </si>
  <si>
    <t>ETW2500</t>
  </si>
  <si>
    <t>This unit replaces ETW2410.</t>
  </si>
  <si>
    <t>ETW2001 / ETW1010 / ETW2111</t>
  </si>
  <si>
    <t>ETW2440</t>
  </si>
  <si>
    <t>Business modelling and analytics methods</t>
  </si>
  <si>
    <t>ETW3420</t>
  </si>
  <si>
    <t>Pre-2021 intake has an option of taking either ETW3420 or ETW3481. Effective 2021 intake onwards must take ETW3420 only.</t>
  </si>
  <si>
    <t>ETW2500 / ETW2510 / ETW2410</t>
  </si>
  <si>
    <t>ETW3481</t>
  </si>
  <si>
    <t>ETW2510 / ETW2410</t>
  </si>
  <si>
    <t>ETW3482</t>
  </si>
  <si>
    <t>Two Level 2000 units</t>
  </si>
  <si>
    <t>ETW3483</t>
  </si>
  <si>
    <t>Applied analytics</t>
  </si>
  <si>
    <t>ETW2472</t>
  </si>
  <si>
    <t>ETW2510</t>
  </si>
  <si>
    <t>Introduction to econometrics</t>
  </si>
  <si>
    <t xml:space="preserve">This unit replaces ETW2410. </t>
  </si>
  <si>
    <t>ETW2420</t>
  </si>
  <si>
    <t>ETW3450</t>
  </si>
  <si>
    <t>Applied time series econometrics</t>
  </si>
  <si>
    <t>ETW3510</t>
  </si>
  <si>
    <t>Applied econometric methods</t>
  </si>
  <si>
    <t>MGW1010</t>
  </si>
  <si>
    <t>Introduction to management</t>
  </si>
  <si>
    <t>MGW1011</t>
  </si>
  <si>
    <t>Career planning for the contemporary workforce</t>
  </si>
  <si>
    <t>4 units at any level</t>
  </si>
  <si>
    <t>MGW1100</t>
  </si>
  <si>
    <t>Managerial Communication</t>
  </si>
  <si>
    <t>MGW2230</t>
  </si>
  <si>
    <t>MGW2351</t>
  </si>
  <si>
    <t>International business</t>
  </si>
  <si>
    <t>MGW2430</t>
  </si>
  <si>
    <t>Human resource management</t>
  </si>
  <si>
    <t>MGW2840</t>
  </si>
  <si>
    <t>Leveraging behavioural neuroscience for business impact</t>
  </si>
  <si>
    <t>ACW1120 / ACW1200 / ACW1020 / ACW1100, BTW1042, ECW1101, ETW1001 / ETW1000 / ETW1100, MGW1010 and MKW1120</t>
  </si>
  <si>
    <t>MGW2991</t>
  </si>
  <si>
    <t>Leadership in Asia</t>
  </si>
  <si>
    <t>MGW3122</t>
  </si>
  <si>
    <t>Business strategies in international markets</t>
  </si>
  <si>
    <t>This unit replace MGX3121.</t>
  </si>
  <si>
    <t>MGW3234</t>
  </si>
  <si>
    <t>Social entrepreneurship</t>
  </si>
  <si>
    <t>MGW3381</t>
  </si>
  <si>
    <t>Management information systems</t>
  </si>
  <si>
    <t>MGW3401</t>
  </si>
  <si>
    <t>Strategic management</t>
  </si>
  <si>
    <t>MGW3681</t>
  </si>
  <si>
    <t>International management</t>
  </si>
  <si>
    <t>MKW1120</t>
  </si>
  <si>
    <t>MKW2402</t>
  </si>
  <si>
    <t>Consumer behaviour</t>
  </si>
  <si>
    <t>MKW2420</t>
  </si>
  <si>
    <t>MKW2402 (co-requisite)</t>
  </si>
  <si>
    <t>MKW2460</t>
  </si>
  <si>
    <t>Integrated marketing communication</t>
  </si>
  <si>
    <t>MKW1120 and MKW2402</t>
  </si>
  <si>
    <t>MKW3000</t>
  </si>
  <si>
    <t>Strategic branding</t>
  </si>
  <si>
    <t>MKW3300</t>
  </si>
  <si>
    <t>Introduction to social commerce</t>
  </si>
  <si>
    <t>MKW3301</t>
  </si>
  <si>
    <t>Services marketing</t>
  </si>
  <si>
    <t>MKW2420 and MKW2460</t>
  </si>
  <si>
    <t>MKW3444</t>
  </si>
  <si>
    <t>International marketing</t>
  </si>
  <si>
    <t>MGW2351 or MKW2402</t>
  </si>
  <si>
    <t>MKW3610</t>
  </si>
  <si>
    <t>Marketing strategy and implementation</t>
  </si>
  <si>
    <t>MKW2402, MKW2420 and MKW2460</t>
  </si>
  <si>
    <t>Accountancy</t>
  </si>
  <si>
    <t>Applied Economics</t>
  </si>
  <si>
    <t>Banking and Financial Management</t>
  </si>
  <si>
    <t>Business Law and Taxation</t>
  </si>
  <si>
    <t>Business Analytics</t>
  </si>
  <si>
    <t>Econometrics and Business Statistics</t>
  </si>
  <si>
    <t>International Business Management</t>
  </si>
  <si>
    <t>Strategic Marketing</t>
  </si>
  <si>
    <t>Management</t>
  </si>
  <si>
    <t>Select here</t>
  </si>
  <si>
    <t>Part A</t>
  </si>
  <si>
    <t>Business and Commerce Specified Study</t>
  </si>
  <si>
    <t>Part B</t>
  </si>
  <si>
    <t>Accountancy major</t>
  </si>
  <si>
    <t>Applied Economics major</t>
  </si>
  <si>
    <t>Banking and Financial management major</t>
  </si>
  <si>
    <t>Business Law and Taxation major</t>
  </si>
  <si>
    <t>Business Analytics major</t>
  </si>
  <si>
    <t>Econometrics and Business statistics major</t>
  </si>
  <si>
    <t>Management major</t>
  </si>
  <si>
    <t>Strategic Marketing major</t>
  </si>
  <si>
    <t>International Business management major</t>
  </si>
  <si>
    <t>Accountancy minor</t>
  </si>
  <si>
    <t>Applied Economics minor</t>
  </si>
  <si>
    <t>Banking and Financial management minor</t>
  </si>
  <si>
    <t>Business Law and Taxation minor</t>
  </si>
  <si>
    <t>Business Analytics minor</t>
  </si>
  <si>
    <t>Econometrics and Business Statistics minor</t>
  </si>
  <si>
    <t>Management minor</t>
  </si>
  <si>
    <t>Strategic Marketing minor</t>
  </si>
  <si>
    <t>International Business management minor</t>
  </si>
  <si>
    <t>Available in the semester?</t>
  </si>
  <si>
    <t xml:space="preserve">Semester 1, Semester 2 </t>
  </si>
  <si>
    <t>Semester 1, Semester 2</t>
  </si>
  <si>
    <t>Winter</t>
  </si>
  <si>
    <t>Summer</t>
  </si>
  <si>
    <t>Semesters</t>
  </si>
  <si>
    <t>Summary - number of units</t>
  </si>
  <si>
    <r>
      <t xml:space="preserve">Unit Code
</t>
    </r>
    <r>
      <rPr>
        <sz val="6"/>
        <color rgb="FF000000"/>
        <rFont val="Arial"/>
        <family val="2"/>
      </rPr>
      <t>(e.g. ACW1120 - make sure there are no space between the letters and numbers)</t>
    </r>
  </si>
  <si>
    <t>Before using the tool, do take note of the following:</t>
  </si>
  <si>
    <t xml:space="preserve">I acknowledge that I have read and understood the course map planning guide. </t>
  </si>
  <si>
    <t xml:space="preserve">Acknowledgements </t>
  </si>
  <si>
    <t>NEXT</t>
  </si>
  <si>
    <t xml:space="preserve">I acknowledge that course map planning and unit selection my responsibility as a student.  </t>
  </si>
  <si>
    <t>Semester 1, Semester 2, October</t>
  </si>
  <si>
    <t>Extra semesters</t>
  </si>
  <si>
    <t>ACW1100</t>
  </si>
  <si>
    <t>ACW1200</t>
  </si>
  <si>
    <t>ETW1000</t>
  </si>
  <si>
    <t>ETW1100</t>
  </si>
  <si>
    <t>ACW2491</t>
  </si>
  <si>
    <t>ACW2391</t>
  </si>
  <si>
    <t>ACW2851</t>
  </si>
  <si>
    <t>ACW3491</t>
  </si>
  <si>
    <t>ACW3431</t>
  </si>
  <si>
    <t>ACW3041</t>
  </si>
  <si>
    <t>ETW1010</t>
  </si>
  <si>
    <t>ETW2111</t>
  </si>
  <si>
    <t>ETW2410</t>
  </si>
  <si>
    <t>Introduction to financial accounting (replaced by ACW1120)</t>
  </si>
  <si>
    <t>Accounting for managers (replaced by ACW1200)</t>
  </si>
  <si>
    <t>Business and economic statistics (replaced by ETW1001)</t>
  </si>
  <si>
    <t>Introduction to business analytics (replaced by ETW1001)</t>
  </si>
  <si>
    <t>Financial accounting (replaced by ACW2120)</t>
  </si>
  <si>
    <t>Introduction to management accounting (replaced by ACW2220)</t>
  </si>
  <si>
    <t>Accounting information systems and financial modelling (replaced by ACW2420)</t>
  </si>
  <si>
    <t>Advanced financial accounting (replaced by ACW3120)</t>
  </si>
  <si>
    <t>Management accounting (replaced by ACW3220)</t>
  </si>
  <si>
    <t>Auditing and assurance (replaced by ACW3620)</t>
  </si>
  <si>
    <t>Data modelling and computing (replaced by ETW2001)</t>
  </si>
  <si>
    <t>Business data modelling (replaced by ETW2001)</t>
  </si>
  <si>
    <t>Introductory econometrics (replaced by ETW2500 &amp; ETW2510)</t>
  </si>
  <si>
    <t>BFW2120</t>
  </si>
  <si>
    <t>Introduction to financial technology</t>
  </si>
  <si>
    <t>Company law</t>
  </si>
  <si>
    <t>Business law</t>
  </si>
  <si>
    <t>BTW2330</t>
  </si>
  <si>
    <t>Cyber law</t>
  </si>
  <si>
    <t>Income tax law</t>
  </si>
  <si>
    <t>BTW3320</t>
  </si>
  <si>
    <t>ECM2361</t>
  </si>
  <si>
    <t>Environmental issues in economics</t>
  </si>
  <si>
    <t>Project management analytics (Not Offered)</t>
  </si>
  <si>
    <t>ETW2800</t>
  </si>
  <si>
    <t>Text analytics for business</t>
  </si>
  <si>
    <t>MGW3230</t>
  </si>
  <si>
    <t>Organisational behaviour and change</t>
  </si>
  <si>
    <t>Organisational behaviour and change (replaced by MGW3230)</t>
  </si>
  <si>
    <t>Semester 1, Semester 2, Summer</t>
  </si>
  <si>
    <t>MGW2011</t>
  </si>
  <si>
    <t>Self-leadership for career success</t>
  </si>
  <si>
    <t>Financial technology (Fintech)</t>
  </si>
  <si>
    <t>Financial technology (Fintech) minor</t>
  </si>
  <si>
    <t>Digital marketing minor</t>
  </si>
  <si>
    <t>Minor</t>
  </si>
  <si>
    <t>Major</t>
  </si>
  <si>
    <t>Digital marketing</t>
  </si>
  <si>
    <t>Sustainability</t>
  </si>
  <si>
    <t>Semester</t>
  </si>
  <si>
    <t>Year</t>
  </si>
  <si>
    <t>Select Year here</t>
  </si>
  <si>
    <t>MKW2440</t>
  </si>
  <si>
    <t>Digital marketing communications</t>
  </si>
  <si>
    <t>Sustainability minor</t>
  </si>
  <si>
    <t>ENV1800</t>
  </si>
  <si>
    <t>Environmental science: A Southeast Asian perspective</t>
  </si>
  <si>
    <t>ENV2726</t>
  </si>
  <si>
    <t>Global conservation and biodiversity</t>
  </si>
  <si>
    <t>AMU2015</t>
  </si>
  <si>
    <t>AMU2625</t>
  </si>
  <si>
    <t>AMU2907</t>
  </si>
  <si>
    <t>Borders, people and identity: Migration in the 21st century</t>
  </si>
  <si>
    <t>Cities and citizens</t>
  </si>
  <si>
    <t>Sexual and reproductive health and rights in global contexts</t>
  </si>
  <si>
    <t>Select Major here</t>
  </si>
  <si>
    <t>Core (A)</t>
  </si>
  <si>
    <t>ECM1953</t>
  </si>
  <si>
    <t>Principles of economics</t>
  </si>
  <si>
    <t>Capstone (A)</t>
  </si>
  <si>
    <t xml:space="preserve">You can choose one MAJOR in the Business and you cannot choose any MINOR. </t>
  </si>
  <si>
    <t>Duplicated units will be highlighted in red.</t>
  </si>
  <si>
    <t>Digital Media</t>
  </si>
  <si>
    <t>Digital Media &amp; Communication</t>
  </si>
  <si>
    <t>AMU1277</t>
  </si>
  <si>
    <t>Media studies</t>
  </si>
  <si>
    <t>Art Part A</t>
  </si>
  <si>
    <t>Bus Part A</t>
  </si>
  <si>
    <t>Bus Part B</t>
  </si>
  <si>
    <t>Art Part B</t>
  </si>
  <si>
    <t>Art Part C</t>
  </si>
  <si>
    <t>AMU1278</t>
  </si>
  <si>
    <t>AMU2450</t>
  </si>
  <si>
    <t>AMU3451</t>
  </si>
  <si>
    <t>Art Part A. Fundemental</t>
  </si>
  <si>
    <t>Art Part B. Digital Media</t>
  </si>
  <si>
    <t xml:space="preserve">Art Part C. Professional </t>
  </si>
  <si>
    <t>AMU1330</t>
  </si>
  <si>
    <t>BDMC</t>
  </si>
  <si>
    <t>Electives</t>
  </si>
  <si>
    <t>Communication technologies and practices</t>
  </si>
  <si>
    <t>Semester 2, October</t>
  </si>
  <si>
    <t>Contemporary media theory</t>
  </si>
  <si>
    <t>Freedom and control in the media</t>
  </si>
  <si>
    <t>AMU1331</t>
  </si>
  <si>
    <t>AMU2453</t>
  </si>
  <si>
    <t>AMU2146</t>
  </si>
  <si>
    <t>AMU2439</t>
  </si>
  <si>
    <t>AMU2814</t>
  </si>
  <si>
    <t>AMU2145</t>
  </si>
  <si>
    <t>AMU3744</t>
  </si>
  <si>
    <t>AMU3575</t>
  </si>
  <si>
    <t>AMU3580</t>
  </si>
  <si>
    <t>AMU3650</t>
  </si>
  <si>
    <t>AMU3029</t>
  </si>
  <si>
    <t>Digital media 1</t>
  </si>
  <si>
    <t>Introduction to internet studies</t>
  </si>
  <si>
    <t>Digital media 2</t>
  </si>
  <si>
    <t>Digital screens</t>
  </si>
  <si>
    <t>Youth and mobile media</t>
  </si>
  <si>
    <t>Research methods in the arts and social sciences</t>
  </si>
  <si>
    <t>Digital Asia research project</t>
  </si>
  <si>
    <t>Digital Society: Engaging with the world</t>
  </si>
  <si>
    <t>Transforming community: Project design and public relations for social campaigns</t>
  </si>
  <si>
    <t>Task force: Responding to global challenges</t>
  </si>
  <si>
    <t>A world in crisis: Multilevel responses to global emergencies</t>
  </si>
  <si>
    <t>Workplace learning internship</t>
  </si>
  <si>
    <t>Alternative Semester</t>
  </si>
  <si>
    <t>Digital Marketing Major</t>
  </si>
  <si>
    <t>FinTech Major</t>
  </si>
  <si>
    <t>ACM2130</t>
  </si>
  <si>
    <t>Forensic accounting</t>
  </si>
  <si>
    <t>ACM2900</t>
  </si>
  <si>
    <t>Sustainability management and reporting</t>
  </si>
  <si>
    <t>ACM5260</t>
  </si>
  <si>
    <t>Digital accounting</t>
  </si>
  <si>
    <t>ACM5903</t>
  </si>
  <si>
    <t>Accounting for business</t>
  </si>
  <si>
    <t>Financial accounting 2</t>
  </si>
  <si>
    <t>AMU2020</t>
  </si>
  <si>
    <t>International human rights</t>
  </si>
  <si>
    <t>Experiential learning project</t>
  </si>
  <si>
    <t>BEW4000</t>
  </si>
  <si>
    <t>Qualitative research methodology</t>
  </si>
  <si>
    <t>BEW4010</t>
  </si>
  <si>
    <t>Quantitative research methodology</t>
  </si>
  <si>
    <t>BEW4020</t>
  </si>
  <si>
    <t>Literature review</t>
  </si>
  <si>
    <t>BEW4030</t>
  </si>
  <si>
    <t>Research proposal</t>
  </si>
  <si>
    <t>BEW4100</t>
  </si>
  <si>
    <t>Research project and report</t>
  </si>
  <si>
    <t>BEX6001</t>
  </si>
  <si>
    <t>Foundations of accounting research</t>
  </si>
  <si>
    <t>BEX6002</t>
  </si>
  <si>
    <t>Current issues in accounting research</t>
  </si>
  <si>
    <t>BFM3130</t>
  </si>
  <si>
    <t>Entrepreneurship in financial technology</t>
  </si>
  <si>
    <t>BFM5014</t>
  </si>
  <si>
    <t>Current issues in international finance</t>
  </si>
  <si>
    <t>BFM5959</t>
  </si>
  <si>
    <t>Accounting and finance for international managers</t>
  </si>
  <si>
    <t>Foundations of finance</t>
  </si>
  <si>
    <t>Applied financial technology</t>
  </si>
  <si>
    <t>Investments and portfolio management</t>
  </si>
  <si>
    <t>BTM3013</t>
  </si>
  <si>
    <t>Climate change policy</t>
  </si>
  <si>
    <t>BTM5330</t>
  </si>
  <si>
    <t>BTM5909</t>
  </si>
  <si>
    <t>Ethics and global corporate governance</t>
  </si>
  <si>
    <t>BTM5919</t>
  </si>
  <si>
    <t>Corporate governance and sustainability</t>
  </si>
  <si>
    <t>ECM3710</t>
  </si>
  <si>
    <t>Labour economics</t>
  </si>
  <si>
    <t>ECM5921</t>
  </si>
  <si>
    <t>International economics</t>
  </si>
  <si>
    <t>ECM5953</t>
  </si>
  <si>
    <t>Economics</t>
  </si>
  <si>
    <t>Economics of money and banking</t>
  </si>
  <si>
    <t>ETM2100</t>
  </si>
  <si>
    <t>Principles of statistical inference</t>
  </si>
  <si>
    <t>ETM3800</t>
  </si>
  <si>
    <t>ETM5900</t>
  </si>
  <si>
    <t>Business statistics</t>
  </si>
  <si>
    <t>ETM5950</t>
  </si>
  <si>
    <t>Data analytics for business</t>
  </si>
  <si>
    <t>Foundations of data analysis</t>
  </si>
  <si>
    <t>Design and analysis of sample surveys</t>
  </si>
  <si>
    <t>Unsupervised learning for business</t>
  </si>
  <si>
    <t>Time series forecasting: Principles and practice</t>
  </si>
  <si>
    <t>Econometric methods for finance</t>
  </si>
  <si>
    <t>Data mining and predictive modelling</t>
  </si>
  <si>
    <t>MGM2200</t>
  </si>
  <si>
    <t>Managerial communication for global leaders</t>
  </si>
  <si>
    <t>MGM3782</t>
  </si>
  <si>
    <t>Operations and supply chain management</t>
  </si>
  <si>
    <t>MGM5160</t>
  </si>
  <si>
    <t>Introduction to digital business</t>
  </si>
  <si>
    <t>MGM5181</t>
  </si>
  <si>
    <t>International business strategy</t>
  </si>
  <si>
    <t>MGM5251</t>
  </si>
  <si>
    <t>Innovation and entrepreneurship</t>
  </si>
  <si>
    <t>MGM5310</t>
  </si>
  <si>
    <t>MGM5638</t>
  </si>
  <si>
    <t>Asian business systems</t>
  </si>
  <si>
    <t>MGM5698</t>
  </si>
  <si>
    <t>Global supply chain management</t>
  </si>
  <si>
    <t>MGM5966</t>
  </si>
  <si>
    <t>International business theory and practice</t>
  </si>
  <si>
    <r>
      <t xml:space="preserve">You can only complete MGW1011 </t>
    </r>
    <r>
      <rPr>
        <b/>
        <sz val="10"/>
        <color theme="1"/>
        <rFont val="Calibri"/>
        <family val="2"/>
      </rPr>
      <t xml:space="preserve">OR </t>
    </r>
    <r>
      <rPr>
        <sz val="10"/>
        <color theme="1"/>
        <rFont val="Calibri"/>
        <family val="2"/>
      </rPr>
      <t>MGW1100</t>
    </r>
  </si>
  <si>
    <r>
      <t xml:space="preserve">You can only complete MGW1100 </t>
    </r>
    <r>
      <rPr>
        <b/>
        <sz val="10"/>
        <color theme="1"/>
        <rFont val="Calibri"/>
        <family val="2"/>
      </rPr>
      <t xml:space="preserve">OR </t>
    </r>
    <r>
      <rPr>
        <sz val="10"/>
        <color theme="1"/>
        <rFont val="Calibri"/>
        <family val="2"/>
      </rPr>
      <t>MGW1011</t>
    </r>
  </si>
  <si>
    <t>MGW3130</t>
  </si>
  <si>
    <t>Organisational change and development</t>
  </si>
  <si>
    <t>MGX3121</t>
  </si>
  <si>
    <t>MGX5890</t>
  </si>
  <si>
    <t>International study program in international business</t>
  </si>
  <si>
    <t>MKM2300</t>
  </si>
  <si>
    <t>Introduction to digital marketing</t>
  </si>
  <si>
    <t>MKM2400</t>
  </si>
  <si>
    <t>Search engine marketing</t>
  </si>
  <si>
    <t>MKM3400</t>
  </si>
  <si>
    <t>Marketing analytics</t>
  </si>
  <si>
    <t>MKM3450</t>
  </si>
  <si>
    <t>Social media marketing</t>
  </si>
  <si>
    <t>MKM3500</t>
  </si>
  <si>
    <t>AI in marketing</t>
  </si>
  <si>
    <t>MKM3600</t>
  </si>
  <si>
    <t>Digital incubator</t>
  </si>
  <si>
    <t>MKM5260</t>
  </si>
  <si>
    <t>MKM5330</t>
  </si>
  <si>
    <t>Marketing management in digital age</t>
  </si>
  <si>
    <t>MKM5955</t>
  </si>
  <si>
    <t>Marketing and the international consumer</t>
  </si>
  <si>
    <t>Marketing fundamentals</t>
  </si>
  <si>
    <t>Marketing research methods</t>
  </si>
  <si>
    <t>AMU1055</t>
  </si>
  <si>
    <t>Introduction to global studies</t>
  </si>
  <si>
    <t>AMU1223</t>
  </si>
  <si>
    <t>Film, Television and Screen Studies: Approaches</t>
  </si>
  <si>
    <t>AMU1224</t>
  </si>
  <si>
    <t>Film, Television and Screen Studies: Forms</t>
  </si>
  <si>
    <t>AMU1325</t>
  </si>
  <si>
    <t>Introduction to world politics and history</t>
  </si>
  <si>
    <t>AMU2315</t>
  </si>
  <si>
    <t>Strategies in writing experiments</t>
  </si>
  <si>
    <t>AMU2448</t>
  </si>
  <si>
    <t>Film genres</t>
  </si>
  <si>
    <t>AMU3127</t>
  </si>
  <si>
    <t>Stardom: Celebrity, society and power</t>
  </si>
  <si>
    <t>AMU3570</t>
  </si>
  <si>
    <t>International relations</t>
  </si>
  <si>
    <t>AMU3859</t>
  </si>
  <si>
    <t>Writing portfolio</t>
  </si>
  <si>
    <t>FIT1008</t>
  </si>
  <si>
    <t>Introduction to computer science</t>
  </si>
  <si>
    <t>FIT1045</t>
  </si>
  <si>
    <t>Introduction to programming</t>
  </si>
  <si>
    <t>FIT1047</t>
  </si>
  <si>
    <t>Introduction to computer systems, networks and security</t>
  </si>
  <si>
    <t>FIT1055</t>
  </si>
  <si>
    <t>IT professional practice and ethics</t>
  </si>
  <si>
    <t>FIT2004</t>
  </si>
  <si>
    <t>Algorithms and data structures</t>
  </si>
  <si>
    <t>FIT2014</t>
  </si>
  <si>
    <t>Theory of computation</t>
  </si>
  <si>
    <t>FIT2099</t>
  </si>
  <si>
    <t>Object oriented design and implementation</t>
  </si>
  <si>
    <t>FIT2102</t>
  </si>
  <si>
    <t>Programming paradigms</t>
  </si>
  <si>
    <t>FIT3080</t>
  </si>
  <si>
    <t>Artificial intelligence</t>
  </si>
  <si>
    <t>FIT3081</t>
  </si>
  <si>
    <t>Image processing</t>
  </si>
  <si>
    <t>FIT3143</t>
  </si>
  <si>
    <t>Parallel computing</t>
  </si>
  <si>
    <t>FIT3155</t>
  </si>
  <si>
    <t>Advanced data structures and algorithms</t>
  </si>
  <si>
    <t>FIT3159</t>
  </si>
  <si>
    <t>Computer architecture</t>
  </si>
  <si>
    <t>FIT3161</t>
  </si>
  <si>
    <t>Computer science project 1</t>
  </si>
  <si>
    <t>FIT3162</t>
  </si>
  <si>
    <t>Computer science project 2</t>
  </si>
  <si>
    <t>FIT3171</t>
  </si>
  <si>
    <t>Databases</t>
  </si>
  <si>
    <t>FIT3175</t>
  </si>
  <si>
    <t>Usability</t>
  </si>
  <si>
    <t>FIT3182</t>
  </si>
  <si>
    <t>Big data management and processing</t>
  </si>
  <si>
    <t>FIT3199</t>
  </si>
  <si>
    <t>Industry work experience</t>
  </si>
  <si>
    <t>MAT1830</t>
  </si>
  <si>
    <t>Discrete mathematics for computer science</t>
  </si>
  <si>
    <t>MAT1841</t>
  </si>
  <si>
    <t>Continuous mathematics for computer science</t>
  </si>
  <si>
    <t>FinTech</t>
  </si>
  <si>
    <t>Faculty of Arts</t>
  </si>
  <si>
    <t>Arts</t>
  </si>
  <si>
    <t>You can only choose to select a MAJOR in the Business side of the Course.</t>
  </si>
  <si>
    <t>If you include the wrong unit code from your major, no warning code will appear. Please ensure you type in the correct unit code.</t>
  </si>
  <si>
    <t>Business Elective</t>
  </si>
  <si>
    <t>Number of Elective Units</t>
  </si>
  <si>
    <t>Intake Semester</t>
  </si>
  <si>
    <t>February Intake</t>
  </si>
  <si>
    <t>July Intake</t>
  </si>
  <si>
    <t>October Intake</t>
  </si>
  <si>
    <t>`</t>
  </si>
  <si>
    <t>Course Map Tool</t>
  </si>
  <si>
    <t>You must complete 96 credit points from Parts A, B and C as described in the Bachelor of Digital Media and Communication below.</t>
  </si>
  <si>
    <t>ETM1005</t>
  </si>
  <si>
    <t>Programming for business applications</t>
  </si>
  <si>
    <t>MKM3202</t>
  </si>
  <si>
    <t>International study program</t>
  </si>
  <si>
    <t>MON3750</t>
  </si>
  <si>
    <t>AMU3010</t>
  </si>
  <si>
    <t>Social media and communication campaign</t>
  </si>
  <si>
    <t>AMU1160</t>
  </si>
  <si>
    <t>Digital culture and society</t>
  </si>
  <si>
    <t>AMU1163</t>
  </si>
  <si>
    <t>Media and global mobility</t>
  </si>
  <si>
    <t>AMU2007</t>
  </si>
  <si>
    <t>AMU2013</t>
  </si>
  <si>
    <t>Digital media and social change</t>
  </si>
  <si>
    <t>Digital media policy and governance</t>
  </si>
  <si>
    <r>
      <rPr>
        <b/>
        <sz val="9"/>
        <color rgb="FF000000"/>
        <rFont val="Arial"/>
        <family val="2"/>
      </rPr>
      <t>Instructions:</t>
    </r>
    <r>
      <rPr>
        <sz val="9"/>
        <color rgb="FF000000"/>
        <rFont val="Arial"/>
        <family val="2"/>
      </rPr>
      <t xml:space="preserve">
1. Select the number of unspecified unit electives exempted as per your credit letter. If none, leave it blank.
2. Please input the unit code as per the credit letter into the Unit Code field.</t>
    </r>
  </si>
  <si>
    <t>Core (N)</t>
  </si>
  <si>
    <t>FIT2094</t>
  </si>
  <si>
    <t>Core Studies</t>
  </si>
  <si>
    <t>Part D</t>
  </si>
  <si>
    <t>CORE</t>
  </si>
  <si>
    <t>Intake year</t>
  </si>
  <si>
    <t>ETW1102</t>
  </si>
  <si>
    <t>CAPSTONE</t>
  </si>
  <si>
    <t>NCI</t>
  </si>
  <si>
    <t>ACCT</t>
  </si>
  <si>
    <t>BEW3100</t>
  </si>
  <si>
    <t>ESB</t>
  </si>
  <si>
    <t>ECM3140</t>
  </si>
  <si>
    <t>AE</t>
  </si>
  <si>
    <t>ECX3550</t>
  </si>
  <si>
    <t>BFM</t>
  </si>
  <si>
    <t>BFW3652</t>
  </si>
  <si>
    <t>BFM2110</t>
  </si>
  <si>
    <t>BFM3140</t>
  </si>
  <si>
    <t>BLT</t>
  </si>
  <si>
    <t>BTM3290</t>
  </si>
  <si>
    <t>BA</t>
  </si>
  <si>
    <t>ETW2480</t>
  </si>
  <si>
    <t>EBS</t>
  </si>
  <si>
    <t>IBM</t>
  </si>
  <si>
    <t>MGMT</t>
  </si>
  <si>
    <t>MGW3782</t>
  </si>
  <si>
    <t>MGW1232</t>
  </si>
  <si>
    <t>SM</t>
  </si>
  <si>
    <t>MKW2431</t>
  </si>
  <si>
    <t>MKW2500</t>
  </si>
  <si>
    <t>FT</t>
  </si>
  <si>
    <t>DM</t>
  </si>
  <si>
    <t>STNY</t>
  </si>
  <si>
    <t>Major - ACCT</t>
  </si>
  <si>
    <t>Major - ESB</t>
  </si>
  <si>
    <t>Major - AE</t>
  </si>
  <si>
    <t>Major - BFM</t>
  </si>
  <si>
    <t>Major - BLT</t>
  </si>
  <si>
    <t>Major - BA</t>
  </si>
  <si>
    <t>Major - EBS</t>
  </si>
  <si>
    <t>Major - IBM</t>
  </si>
  <si>
    <t>Major - MGMT</t>
  </si>
  <si>
    <t>Major - SM</t>
  </si>
  <si>
    <t>Major - FT</t>
  </si>
  <si>
    <t>Major - DM</t>
  </si>
  <si>
    <t>Minor - ACCT</t>
  </si>
  <si>
    <t>Minor - ESB</t>
  </si>
  <si>
    <t>Minor - AE</t>
  </si>
  <si>
    <t>Minor - BFM</t>
  </si>
  <si>
    <t>Minor - BLT</t>
  </si>
  <si>
    <t>Minor - BA</t>
  </si>
  <si>
    <t>Minor - EBS</t>
  </si>
  <si>
    <t>Minor - IBM</t>
  </si>
  <si>
    <t>Minor - MGMT</t>
  </si>
  <si>
    <t>Minor - SM</t>
  </si>
  <si>
    <t>Minor - FT</t>
  </si>
  <si>
    <t>Minor - DM</t>
  </si>
  <si>
    <t>Minor - STNY</t>
  </si>
  <si>
    <t>Extra Semester Year</t>
  </si>
  <si>
    <t>Part C</t>
  </si>
  <si>
    <t>Capstone Studies</t>
  </si>
  <si>
    <t>Economics and Strategy for Business major</t>
  </si>
  <si>
    <t>Art Part A. Core Studies</t>
  </si>
  <si>
    <t>Bus Part C</t>
  </si>
  <si>
    <t>BEX3202</t>
  </si>
  <si>
    <t>BEX6100</t>
  </si>
  <si>
    <t>T4-57</t>
  </si>
  <si>
    <t>BEX6200</t>
  </si>
  <si>
    <t>BFM5120</t>
  </si>
  <si>
    <t>Additional (O)</t>
  </si>
  <si>
    <t>ETM1015</t>
  </si>
  <si>
    <t>ETM1020</t>
  </si>
  <si>
    <t>ETM1030</t>
  </si>
  <si>
    <t>ETM2110</t>
  </si>
  <si>
    <t>ETM5800</t>
  </si>
  <si>
    <t>ETX2200</t>
  </si>
  <si>
    <t>MGM5260</t>
  </si>
  <si>
    <t>MGX2030</t>
  </si>
  <si>
    <t>MKM5211</t>
  </si>
  <si>
    <t>MKX2010</t>
  </si>
  <si>
    <t>FIT1058</t>
  </si>
  <si>
    <t>FIT2109</t>
  </si>
  <si>
    <t>You can only complete MGW1011 OR MGW1100</t>
  </si>
  <si>
    <t>You can only complete MGW1100 OR MGW1011</t>
  </si>
  <si>
    <t>Capstone (N)</t>
  </si>
  <si>
    <t>Economics and Strategy for Business minor</t>
  </si>
  <si>
    <t>Course Completed</t>
  </si>
  <si>
    <t>Major 1</t>
  </si>
  <si>
    <t>A2011</t>
  </si>
  <si>
    <t>AMU2787</t>
  </si>
  <si>
    <t>AMU3449</t>
  </si>
  <si>
    <t>AMU3806</t>
  </si>
  <si>
    <t>AMU1304</t>
  </si>
  <si>
    <t>AMU1305</t>
  </si>
  <si>
    <t>AMU3857</t>
  </si>
  <si>
    <t>AMU1326</t>
  </si>
  <si>
    <t>Notes:- (A) = Accounting specific units | (N) = Non-Accounting specific units</t>
  </si>
  <si>
    <t>*Please make sure you have completed the required General Studies (9410) units as well</t>
  </si>
  <si>
    <t>Part B: Major Studies</t>
  </si>
  <si>
    <t>Art Part B. Discipline Studies</t>
  </si>
  <si>
    <t>Art Part C. Professional Practice Studies</t>
  </si>
  <si>
    <t>You must complete 96 credit points from Parts A, B and C as described in the Bachelor of Business and Commerce below.</t>
  </si>
  <si>
    <t>If you plan to enrol in the electives from other schools, it is your responsibility to ensure that you have met the requisites and enrolment rules.</t>
  </si>
  <si>
    <r>
      <rPr>
        <b/>
        <sz val="11"/>
        <color rgb="FF000000"/>
        <rFont val="Arial"/>
        <family val="2"/>
      </rPr>
      <t xml:space="preserve">Bachelor of Business and Commerce and Bachelor of Digital Media and Communication (2026 Onwards)
</t>
    </r>
    <r>
      <rPr>
        <sz val="9"/>
        <color rgb="FF000000"/>
        <rFont val="Arial"/>
        <family val="2"/>
      </rPr>
      <t>Course Code: B2027</t>
    </r>
  </si>
  <si>
    <r>
      <t xml:space="preserve">Bachelor of Business and Commerce and Bachelor of Digital Media and Communication
(2026 Onwards)
</t>
    </r>
    <r>
      <rPr>
        <sz val="8"/>
        <color rgb="FF000000"/>
        <rFont val="Arial"/>
        <family val="2"/>
      </rPr>
      <t>Course Code: B2027</t>
    </r>
  </si>
  <si>
    <r>
      <t xml:space="preserve">Bachelor of Business and Commerce and Bachelor of Digital Media and Communication
(2026 Onwards)
</t>
    </r>
    <r>
      <rPr>
        <sz val="9"/>
        <color rgb="FF000000"/>
        <rFont val="Arial"/>
        <family val="2"/>
      </rPr>
      <t>Course Code: B2027</t>
    </r>
  </si>
  <si>
    <t>Banking and financial management</t>
  </si>
  <si>
    <t>Business analytics</t>
  </si>
  <si>
    <t>Econometrics and business statistics</t>
  </si>
  <si>
    <t>Economics and strategy for business</t>
  </si>
  <si>
    <t>International business management</t>
  </si>
  <si>
    <t>Strategic marketing</t>
  </si>
  <si>
    <t>Business and commerce studies</t>
  </si>
  <si>
    <t>Select Intake Semester here</t>
  </si>
  <si>
    <t>Select Alt Semester</t>
  </si>
  <si>
    <t>Select Semester here</t>
  </si>
  <si>
    <t>If you failed a unit, do not include it in the semester you failed it.</t>
  </si>
  <si>
    <t xml:space="preserve">The course map tool does not help you check the prerequisites of the unit. You need to refer to the handbook
and ensure that you have met the requisites and enrolment rules before enrolling in that unit.  </t>
  </si>
  <si>
    <t>School of Business, Monash University Malaysia Template version: 2026.09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</si>
</sst>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0"/>
      <color rgb="FF000000"/>
      <name val="Arial"/>
    </font>
    <font>
      <sz val="11"/>
      <color rgb="FF000000"/>
      <name val="Arial"/>
      <family val="2"/>
    </font>
    <font>
      <b/>
      <sz val="10"/>
      <color rgb="FF000000"/>
      <name val="Arial"/>
      <family val="2"/>
    </font>
    <font>
      <sz val="10"/>
      <name val="Arial"/>
      <family val="2"/>
    </font>
    <font>
      <i/>
      <sz val="6"/>
      <color rgb="FF000000"/>
      <name val="Arial"/>
      <family val="2"/>
    </font>
    <font>
      <b/>
      <sz val="9"/>
      <color rgb="FF000000"/>
      <name val="Arial"/>
      <family val="2"/>
    </font>
    <font>
      <sz val="9"/>
      <color rgb="FF000000"/>
      <name val="Arial"/>
      <family val="2"/>
    </font>
    <font>
      <b/>
      <sz val="11"/>
      <color rgb="FF006DAE"/>
      <name val="Arial"/>
      <family val="2"/>
    </font>
    <font>
      <b/>
      <sz val="8"/>
      <color rgb="FF000000"/>
      <name val="Arial"/>
      <family val="2"/>
    </font>
    <font>
      <b/>
      <sz val="6"/>
      <color rgb="FF000000"/>
      <name val="Arial"/>
      <family val="2"/>
    </font>
    <font>
      <sz val="9"/>
      <color theme="1"/>
      <name val="Arial"/>
      <family val="2"/>
    </font>
    <font>
      <b/>
      <sz val="9"/>
      <color theme="1"/>
      <name val="Arial"/>
      <family val="2"/>
    </font>
    <font>
      <b/>
      <sz val="14"/>
      <color rgb="FF000000"/>
      <name val="Arial"/>
      <family val="2"/>
    </font>
    <font>
      <b/>
      <sz val="10"/>
      <color theme="1"/>
      <name val="Arial"/>
      <family val="2"/>
    </font>
    <font>
      <b/>
      <sz val="11"/>
      <color rgb="FF000000"/>
      <name val="Arial"/>
      <family val="2"/>
    </font>
    <font>
      <u/>
      <sz val="10"/>
      <color theme="10"/>
      <name val="Arial"/>
      <family val="2"/>
    </font>
    <font>
      <sz val="10"/>
      <color rgb="FF000000"/>
      <name val="Arial"/>
      <family val="2"/>
    </font>
    <font>
      <b/>
      <sz val="10"/>
      <color theme="1"/>
      <name val="Calibri"/>
      <family val="2"/>
    </font>
    <font>
      <b/>
      <sz val="10"/>
      <color rgb="FF000000"/>
      <name val="Calibri"/>
      <family val="2"/>
    </font>
    <font>
      <sz val="10"/>
      <color theme="1"/>
      <name val="Calibri"/>
      <family val="2"/>
    </font>
    <font>
      <sz val="10"/>
      <color rgb="FF000000"/>
      <name val="Calibri"/>
      <family val="2"/>
    </font>
    <font>
      <sz val="8"/>
      <color rgb="FF000000"/>
      <name val="Arial"/>
      <family val="2"/>
    </font>
    <font>
      <sz val="7"/>
      <color rgb="FF000000"/>
      <name val="Arial"/>
      <family val="2"/>
    </font>
    <font>
      <sz val="6"/>
      <color rgb="FF000000"/>
      <name val="Arial"/>
      <family val="2"/>
    </font>
    <font>
      <sz val="7"/>
      <color theme="1"/>
      <name val="Arial"/>
      <family val="2"/>
    </font>
    <font>
      <u/>
      <sz val="8"/>
      <color theme="10"/>
      <name val="Arial"/>
      <family val="2"/>
    </font>
    <font>
      <b/>
      <sz val="14"/>
      <color rgb="FF7030A0"/>
      <name val="Arial"/>
      <family val="2"/>
    </font>
    <font>
      <sz val="7"/>
      <name val="Arial"/>
      <family val="2"/>
    </font>
    <font>
      <sz val="8"/>
      <color theme="1"/>
      <name val="Arial"/>
      <family val="2"/>
    </font>
    <font>
      <i/>
      <sz val="8"/>
      <color rgb="FF000000"/>
      <name val="Arial"/>
      <family val="2"/>
    </font>
    <font>
      <i/>
      <sz val="8"/>
      <color theme="1" tint="0.499984740745262"/>
      <name val="Arial"/>
      <family val="2"/>
    </font>
    <font>
      <sz val="10"/>
      <color theme="1" tint="0.499984740745262"/>
      <name val="Arial"/>
      <family val="2"/>
    </font>
    <font>
      <sz val="9"/>
      <color theme="10"/>
      <name val="Arial"/>
      <family val="2"/>
    </font>
    <font>
      <b/>
      <sz val="8"/>
      <color theme="0" tint="-0.34998626667073579"/>
      <name val="Arial"/>
      <family val="2"/>
    </font>
    <font>
      <b/>
      <sz val="10"/>
      <color theme="10"/>
      <name val="Arial"/>
      <family val="2"/>
    </font>
    <font>
      <sz val="5.5"/>
      <color rgb="FF000000"/>
      <name val="Arial"/>
      <family val="2"/>
    </font>
    <font>
      <sz val="5.5"/>
      <name val="Arial"/>
      <family val="2"/>
    </font>
    <font>
      <sz val="9"/>
      <name val="Arial"/>
      <family val="2"/>
    </font>
    <font>
      <b/>
      <sz val="10"/>
      <color theme="1"/>
      <name val="Arial"/>
      <family val="2"/>
    </font>
    <font>
      <sz val="10"/>
      <color theme="1"/>
      <name val="Arial"/>
      <family val="2"/>
    </font>
    <font>
      <b/>
      <sz val="7"/>
      <color theme="1"/>
      <name val="Arial"/>
      <family val="2"/>
    </font>
    <font>
      <b/>
      <sz val="7"/>
      <name val="Arial"/>
      <family val="2"/>
    </font>
    <font>
      <sz val="6"/>
      <color theme="1"/>
      <name val="Arial"/>
      <family val="2"/>
    </font>
    <font>
      <sz val="10"/>
      <color rgb="FF000000"/>
      <name val="Arial"/>
      <family val="2"/>
    </font>
  </fonts>
  <fills count="30">
    <fill>
      <patternFill patternType="none"/>
    </fill>
    <fill>
      <patternFill patternType="gray125"/>
    </fill>
    <fill>
      <patternFill patternType="solid">
        <fgColor rgb="FFBFBFBF"/>
        <bgColor rgb="FFBFBFBF"/>
      </patternFill>
    </fill>
    <fill>
      <patternFill patternType="solid">
        <fgColor theme="0"/>
        <bgColor theme="0"/>
      </patternFill>
    </fill>
    <fill>
      <patternFill patternType="solid">
        <fgColor rgb="FFF2F2F2"/>
        <bgColor rgb="FFF2F2F2"/>
      </patternFill>
    </fill>
    <fill>
      <patternFill patternType="solid">
        <fgColor rgb="FFD9D2E9"/>
        <bgColor rgb="FFD9D2E9"/>
      </patternFill>
    </fill>
    <fill>
      <patternFill patternType="solid">
        <fgColor rgb="FFCCCCCC"/>
        <bgColor rgb="FFCCCCCC"/>
      </patternFill>
    </fill>
    <fill>
      <patternFill patternType="solid">
        <fgColor rgb="FFFFF2CC"/>
        <bgColor rgb="FFFFF2CC"/>
      </patternFill>
    </fill>
    <fill>
      <patternFill patternType="solid">
        <fgColor rgb="FFD9EAD3"/>
        <bgColor rgb="FFD9EAD3"/>
      </patternFill>
    </fill>
    <fill>
      <patternFill patternType="solid">
        <fgColor rgb="FFC9DAF8"/>
        <bgColor rgb="FFC9DAF8"/>
      </patternFill>
    </fill>
    <fill>
      <patternFill patternType="solid">
        <fgColor rgb="FFFFFFFF"/>
        <bgColor rgb="FFFFFFFF"/>
      </patternFill>
    </fill>
    <fill>
      <patternFill patternType="solid">
        <fgColor rgb="FFFFFF00"/>
        <bgColor indexed="64"/>
      </patternFill>
    </fill>
    <fill>
      <patternFill patternType="solid">
        <fgColor theme="7" tint="0.39997558519241921"/>
        <bgColor rgb="FF6BAED6"/>
      </patternFill>
    </fill>
    <fill>
      <patternFill patternType="solid">
        <fgColor theme="7" tint="0.39997558519241921"/>
        <bgColor indexed="64"/>
      </patternFill>
    </fill>
    <fill>
      <patternFill patternType="solid">
        <fgColor theme="7" tint="0.39997558519241921"/>
        <bgColor rgb="FFBAD9EC"/>
      </patternFill>
    </fill>
    <fill>
      <patternFill patternType="solid">
        <fgColor theme="7" tint="0.59999389629810485"/>
        <bgColor indexed="64"/>
      </patternFill>
    </fill>
    <fill>
      <patternFill patternType="solid">
        <fgColor theme="7" tint="0.79998168889431442"/>
        <bgColor rgb="FFEFF6FB"/>
      </patternFill>
    </fill>
    <fill>
      <patternFill patternType="solid">
        <fgColor theme="7" tint="0.79998168889431442"/>
        <bgColor theme="0"/>
      </patternFill>
    </fill>
    <fill>
      <patternFill patternType="solid">
        <fgColor theme="0" tint="-4.9989318521683403E-2"/>
        <bgColor indexed="64"/>
      </patternFill>
    </fill>
    <fill>
      <patternFill patternType="solid">
        <fgColor theme="7" tint="0.39997558519241921"/>
        <bgColor theme="0"/>
      </patternFill>
    </fill>
    <fill>
      <patternFill patternType="solid">
        <fgColor theme="7" tint="0.79998168889431442"/>
        <bgColor rgb="FFF2F2F2"/>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tint="0.79998168889431442"/>
        <bgColor rgb="FFD9EAD3"/>
      </patternFill>
    </fill>
    <fill>
      <patternFill patternType="solid">
        <fgColor theme="2" tint="-0.14999847407452621"/>
        <bgColor indexed="64"/>
      </patternFill>
    </fill>
    <fill>
      <patternFill patternType="solid">
        <fgColor rgb="FF6D9EEB"/>
        <bgColor indexed="64"/>
      </patternFill>
    </fill>
    <fill>
      <patternFill patternType="solid">
        <fgColor rgb="FFFFFF99"/>
        <bgColor rgb="FFD9EAD3"/>
      </patternFill>
    </fill>
    <fill>
      <patternFill patternType="solid">
        <fgColor theme="0" tint="-0.249977111117893"/>
        <bgColor indexed="64"/>
      </patternFill>
    </fill>
    <fill>
      <patternFill patternType="solid">
        <fgColor theme="0" tint="-0.14999847407452621"/>
        <bgColor indexed="64"/>
      </patternFill>
    </fill>
  </fills>
  <borders count="215">
    <border>
      <left/>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rgb="FF000000"/>
      </left>
      <right/>
      <top style="thin">
        <color theme="1"/>
      </top>
      <bottom style="thin">
        <color rgb="FF000000"/>
      </bottom>
      <diagonal/>
    </border>
    <border>
      <left/>
      <right style="thin">
        <color theme="0"/>
      </right>
      <top/>
      <bottom/>
      <diagonal/>
    </border>
    <border>
      <left/>
      <right/>
      <top/>
      <bottom/>
      <diagonal/>
    </border>
    <border>
      <left style="thin">
        <color theme="0"/>
      </left>
      <right style="thin">
        <color theme="0"/>
      </right>
      <top style="thin">
        <color theme="0"/>
      </top>
      <bottom/>
      <diagonal/>
    </border>
    <border>
      <left style="thin">
        <color rgb="FF000000"/>
      </left>
      <right/>
      <top/>
      <bottom/>
      <diagonal/>
    </border>
    <border>
      <left/>
      <right style="thin">
        <color rgb="FF000000"/>
      </right>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rgb="FFFFFFFF"/>
      </left>
      <right style="thin">
        <color rgb="FFFFFFFF"/>
      </right>
      <top style="thin">
        <color rgb="FFFFFFFF"/>
      </top>
      <bottom style="thin">
        <color rgb="FFFFFFFF"/>
      </bottom>
      <diagonal/>
    </border>
    <border>
      <left style="thin">
        <color theme="1"/>
      </left>
      <right/>
      <top style="thin">
        <color theme="1"/>
      </top>
      <bottom style="thin">
        <color theme="0"/>
      </bottom>
      <diagonal/>
    </border>
    <border>
      <left/>
      <right/>
      <top style="thin">
        <color theme="1"/>
      </top>
      <bottom style="thin">
        <color theme="0"/>
      </bottom>
      <diagonal/>
    </border>
    <border>
      <left/>
      <right style="thin">
        <color theme="1"/>
      </right>
      <top style="thin">
        <color theme="1"/>
      </top>
      <bottom style="thin">
        <color theme="0"/>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style="thin">
        <color theme="1"/>
      </left>
      <right/>
      <top style="thin">
        <color theme="0"/>
      </top>
      <bottom style="thin">
        <color theme="1"/>
      </bottom>
      <diagonal/>
    </border>
    <border>
      <left/>
      <right/>
      <top style="thin">
        <color theme="0"/>
      </top>
      <bottom style="thin">
        <color theme="1"/>
      </bottom>
      <diagonal/>
    </border>
    <border>
      <left/>
      <right style="thin">
        <color theme="1"/>
      </right>
      <top style="thin">
        <color theme="0"/>
      </top>
      <bottom style="thin">
        <color theme="1"/>
      </bottom>
      <diagonal/>
    </border>
    <border>
      <left style="thin">
        <color theme="0"/>
      </left>
      <right style="thin">
        <color theme="0"/>
      </right>
      <top/>
      <bottom style="thin">
        <color theme="0"/>
      </bottom>
      <diagonal/>
    </border>
    <border>
      <left/>
      <right/>
      <top style="thin">
        <color theme="0"/>
      </top>
      <bottom/>
      <diagonal/>
    </border>
    <border>
      <left/>
      <right style="thin">
        <color theme="0"/>
      </right>
      <top style="thin">
        <color theme="0"/>
      </top>
      <bottom/>
      <diagonal/>
    </border>
    <border>
      <left/>
      <right style="thin">
        <color rgb="FFFFFFFF"/>
      </right>
      <top style="thin">
        <color rgb="FFFFFFFF"/>
      </top>
      <bottom style="thin">
        <color rgb="FFFFFFFF"/>
      </bottom>
      <diagonal/>
    </border>
    <border>
      <left style="thin">
        <color rgb="FFFFFFFF"/>
      </left>
      <right/>
      <top/>
      <bottom style="thin">
        <color rgb="FFFFFFFF"/>
      </bottom>
      <diagonal/>
    </border>
    <border>
      <left style="thin">
        <color theme="1"/>
      </left>
      <right style="thin">
        <color theme="1"/>
      </right>
      <top style="thin">
        <color theme="1"/>
      </top>
      <bottom style="thin">
        <color rgb="FF000000"/>
      </bottom>
      <diagonal/>
    </border>
    <border>
      <left style="thin">
        <color theme="1"/>
      </left>
      <right/>
      <top/>
      <bottom style="thin">
        <color rgb="FFA5A5A5"/>
      </bottom>
      <diagonal/>
    </border>
    <border>
      <left style="thin">
        <color theme="1"/>
      </left>
      <right style="thin">
        <color rgb="FFA5A5A5"/>
      </right>
      <top/>
      <bottom style="thin">
        <color rgb="FFA5A5A5"/>
      </bottom>
      <diagonal/>
    </border>
    <border>
      <left style="thin">
        <color theme="1"/>
      </left>
      <right/>
      <top style="thin">
        <color rgb="FFA5A5A5"/>
      </top>
      <bottom style="thin">
        <color rgb="FFA5A5A5"/>
      </bottom>
      <diagonal/>
    </border>
    <border>
      <left style="thin">
        <color theme="1"/>
      </left>
      <right/>
      <top style="thin">
        <color rgb="FFA5A5A5"/>
      </top>
      <bottom style="thin">
        <color theme="1"/>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double">
        <color theme="1"/>
      </left>
      <right style="thin">
        <color rgb="FF000000"/>
      </right>
      <top/>
      <bottom/>
      <diagonal/>
    </border>
    <border>
      <left style="thin">
        <color rgb="FF000000"/>
      </left>
      <right style="thin">
        <color rgb="FF000000"/>
      </right>
      <top/>
      <bottom/>
      <diagonal/>
    </border>
    <border>
      <left style="double">
        <color theme="1"/>
      </left>
      <right/>
      <top/>
      <bottom/>
      <diagonal/>
    </border>
    <border>
      <left/>
      <right style="thin">
        <color theme="0"/>
      </right>
      <top style="thin">
        <color theme="0"/>
      </top>
      <bottom style="thin">
        <color theme="0"/>
      </bottom>
      <diagonal/>
    </border>
    <border>
      <left style="thin">
        <color theme="1"/>
      </left>
      <right style="thin">
        <color theme="1"/>
      </right>
      <top/>
      <bottom style="thin">
        <color theme="1"/>
      </bottom>
      <diagonal/>
    </border>
    <border>
      <left style="thin">
        <color theme="1"/>
      </left>
      <right/>
      <top style="thin">
        <color theme="1"/>
      </top>
      <bottom style="thin">
        <color theme="0" tint="-0.249977111117893"/>
      </bottom>
      <diagonal/>
    </border>
    <border>
      <left style="thin">
        <color theme="1"/>
      </left>
      <right/>
      <top style="thin">
        <color theme="0" tint="-0.249977111117893"/>
      </top>
      <bottom style="thin">
        <color theme="0" tint="-0.249977111117893"/>
      </bottom>
      <diagonal/>
    </border>
    <border>
      <left style="thin">
        <color theme="1"/>
      </left>
      <right/>
      <top style="thin">
        <color theme="0" tint="-0.249977111117893"/>
      </top>
      <bottom style="thin">
        <color theme="1"/>
      </bottom>
      <diagonal/>
    </border>
    <border>
      <left style="thin">
        <color theme="1"/>
      </left>
      <right/>
      <top/>
      <bottom style="thin">
        <color theme="0" tint="-0.249977111117893"/>
      </bottom>
      <diagonal/>
    </border>
    <border>
      <left style="thin">
        <color theme="1"/>
      </left>
      <right/>
      <top style="thin">
        <color theme="0" tint="-0.249977111117893"/>
      </top>
      <bottom/>
      <diagonal/>
    </border>
    <border>
      <left/>
      <right style="thin">
        <color theme="1"/>
      </right>
      <top style="thin">
        <color theme="1"/>
      </top>
      <bottom style="thin">
        <color theme="0" tint="-0.249977111117893"/>
      </bottom>
      <diagonal/>
    </border>
    <border>
      <left/>
      <right style="thin">
        <color theme="1"/>
      </right>
      <top style="thin">
        <color theme="0" tint="-0.249977111117893"/>
      </top>
      <bottom style="thin">
        <color theme="0" tint="-0.249977111117893"/>
      </bottom>
      <diagonal/>
    </border>
    <border>
      <left/>
      <right style="thin">
        <color theme="1"/>
      </right>
      <top style="thin">
        <color theme="0" tint="-0.249977111117893"/>
      </top>
      <bottom style="thin">
        <color theme="1"/>
      </bottom>
      <diagonal/>
    </border>
    <border>
      <left/>
      <right style="thin">
        <color theme="1"/>
      </right>
      <top/>
      <bottom style="thin">
        <color theme="0" tint="-0.249977111117893"/>
      </bottom>
      <diagonal/>
    </border>
    <border>
      <left/>
      <right style="thin">
        <color theme="1"/>
      </right>
      <top style="thin">
        <color theme="0" tint="-0.249977111117893"/>
      </top>
      <bottom/>
      <diagonal/>
    </border>
    <border>
      <left style="thin">
        <color theme="1"/>
      </left>
      <right style="thin">
        <color theme="1"/>
      </right>
      <top style="thin">
        <color theme="1"/>
      </top>
      <bottom style="thin">
        <color theme="0" tint="-0.249977111117893"/>
      </bottom>
      <diagonal/>
    </border>
    <border>
      <left style="thin">
        <color theme="1"/>
      </left>
      <right style="thin">
        <color theme="1"/>
      </right>
      <top style="thin">
        <color theme="0" tint="-0.249977111117893"/>
      </top>
      <bottom style="thin">
        <color theme="0" tint="-0.249977111117893"/>
      </bottom>
      <diagonal/>
    </border>
    <border>
      <left style="thin">
        <color theme="1"/>
      </left>
      <right style="thin">
        <color theme="1"/>
      </right>
      <top style="thin">
        <color theme="0" tint="-0.249977111117893"/>
      </top>
      <bottom style="thin">
        <color theme="1"/>
      </bottom>
      <diagonal/>
    </border>
    <border>
      <left style="thin">
        <color theme="1"/>
      </left>
      <right style="thin">
        <color theme="1"/>
      </right>
      <top/>
      <bottom style="thin">
        <color theme="0" tint="-0.249977111117893"/>
      </bottom>
      <diagonal/>
    </border>
    <border>
      <left style="thin">
        <color theme="1"/>
      </left>
      <right style="thin">
        <color theme="1"/>
      </right>
      <top style="thin">
        <color theme="0" tint="-0.249977111117893"/>
      </top>
      <bottom/>
      <diagonal/>
    </border>
    <border>
      <left style="thin">
        <color indexed="64"/>
      </left>
      <right style="thin">
        <color indexed="64"/>
      </right>
      <top style="thin">
        <color theme="1"/>
      </top>
      <bottom style="thin">
        <color indexed="64"/>
      </bottom>
      <diagonal/>
    </border>
    <border>
      <left style="thin">
        <color indexed="64"/>
      </left>
      <right style="thin">
        <color theme="1"/>
      </right>
      <top style="thin">
        <color theme="1"/>
      </top>
      <bottom style="thin">
        <color indexed="64"/>
      </bottom>
      <diagonal/>
    </border>
    <border>
      <left style="thin">
        <color theme="1"/>
      </left>
      <right style="thin">
        <color rgb="FFA5A5A5"/>
      </right>
      <top/>
      <bottom style="thin">
        <color theme="1"/>
      </bottom>
      <diagonal/>
    </border>
    <border>
      <left style="thin">
        <color theme="1"/>
      </left>
      <right/>
      <top style="thin">
        <color theme="1"/>
      </top>
      <bottom style="thin">
        <color rgb="FF000000"/>
      </bottom>
      <diagonal/>
    </border>
    <border>
      <left style="thin">
        <color indexed="64"/>
      </left>
      <right style="thin">
        <color indexed="64"/>
      </right>
      <top style="thin">
        <color theme="1"/>
      </top>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theme="1"/>
      </left>
      <right/>
      <top style="thin">
        <color indexed="64"/>
      </top>
      <bottom style="thin">
        <color theme="0" tint="-0.249977111117893"/>
      </bottom>
      <diagonal/>
    </border>
    <border>
      <left style="thin">
        <color theme="1"/>
      </left>
      <right style="thin">
        <color theme="1"/>
      </right>
      <top style="thin">
        <color indexed="64"/>
      </top>
      <bottom style="thin">
        <color theme="0" tint="-0.249977111117893"/>
      </bottom>
      <diagonal/>
    </border>
    <border>
      <left/>
      <right style="thin">
        <color theme="1"/>
      </right>
      <top style="thin">
        <color indexed="64"/>
      </top>
      <bottom style="thin">
        <color theme="0" tint="-0.249977111117893"/>
      </bottom>
      <diagonal/>
    </border>
    <border>
      <left style="thin">
        <color theme="1"/>
      </left>
      <right/>
      <top style="thin">
        <color theme="0" tint="-0.249977111117893"/>
      </top>
      <bottom style="thin">
        <color indexed="64"/>
      </bottom>
      <diagonal/>
    </border>
    <border>
      <left style="thin">
        <color theme="1"/>
      </left>
      <right style="thin">
        <color theme="1"/>
      </right>
      <top style="thin">
        <color theme="0" tint="-0.249977111117893"/>
      </top>
      <bottom style="thin">
        <color indexed="64"/>
      </bottom>
      <diagonal/>
    </border>
    <border>
      <left/>
      <right style="thin">
        <color theme="1"/>
      </right>
      <top style="thin">
        <color theme="0" tint="-0.249977111117893"/>
      </top>
      <bottom style="thin">
        <color indexed="64"/>
      </bottom>
      <diagonal/>
    </border>
    <border>
      <left style="thin">
        <color indexed="64"/>
      </left>
      <right/>
      <top style="thin">
        <color indexed="64"/>
      </top>
      <bottom/>
      <diagonal/>
    </border>
    <border>
      <left/>
      <right/>
      <top style="thin">
        <color theme="1"/>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style="thin">
        <color theme="1"/>
      </bottom>
      <diagonal/>
    </border>
    <border>
      <left/>
      <right/>
      <top/>
      <bottom style="thin">
        <color theme="0" tint="-0.249977111117893"/>
      </bottom>
      <diagonal/>
    </border>
    <border>
      <left/>
      <right/>
      <top style="thin">
        <color theme="0" tint="-0.249977111117893"/>
      </top>
      <bottom/>
      <diagonal/>
    </border>
    <border>
      <left style="thin">
        <color indexed="64"/>
      </left>
      <right style="thin">
        <color indexed="64"/>
      </right>
      <top style="thin">
        <color indexed="64"/>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indexed="64"/>
      </right>
      <top/>
      <bottom/>
      <diagonal/>
    </border>
    <border>
      <left/>
      <right/>
      <top style="thin">
        <color theme="0" tint="-0.249977111117893"/>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theme="1"/>
      </bottom>
      <diagonal/>
    </border>
    <border>
      <left/>
      <right style="thin">
        <color theme="1"/>
      </right>
      <top style="thin">
        <color indexed="64"/>
      </top>
      <bottom/>
      <diagonal/>
    </border>
    <border>
      <left style="double">
        <color theme="1"/>
      </left>
      <right style="thin">
        <color theme="1"/>
      </right>
      <top style="thin">
        <color theme="1"/>
      </top>
      <bottom style="thin">
        <color theme="1"/>
      </bottom>
      <diagonal/>
    </border>
    <border>
      <left style="double">
        <color theme="1"/>
      </left>
      <right style="double">
        <color theme="1"/>
      </right>
      <top/>
      <bottom/>
      <diagonal/>
    </border>
    <border>
      <left style="double">
        <color theme="1"/>
      </left>
      <right style="double">
        <color theme="1"/>
      </right>
      <top style="thin">
        <color theme="1"/>
      </top>
      <bottom style="thin">
        <color theme="1"/>
      </bottom>
      <diagonal/>
    </border>
    <border>
      <left style="double">
        <color theme="1"/>
      </left>
      <right style="double">
        <color theme="1"/>
      </right>
      <top/>
      <bottom style="thin">
        <color theme="1"/>
      </bottom>
      <diagonal/>
    </border>
    <border>
      <left/>
      <right style="thin">
        <color indexed="64"/>
      </right>
      <top/>
      <bottom/>
      <diagonal/>
    </border>
    <border>
      <left style="thin">
        <color theme="0"/>
      </left>
      <right style="thin">
        <color theme="0"/>
      </right>
      <top style="thin">
        <color theme="0"/>
      </top>
      <bottom style="thin">
        <color indexed="64"/>
      </bottom>
      <diagonal/>
    </border>
    <border>
      <left style="thin">
        <color theme="0"/>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theme="0" tint="-0.249977111117893"/>
      </bottom>
      <diagonal/>
    </border>
    <border>
      <left style="thin">
        <color theme="1"/>
      </left>
      <right style="thin">
        <color indexed="64"/>
      </right>
      <top style="thin">
        <color indexed="64"/>
      </top>
      <bottom style="thin">
        <color theme="0" tint="-0.249977111117893"/>
      </bottom>
      <diagonal/>
    </border>
    <border>
      <left style="thin">
        <color indexed="64"/>
      </left>
      <right/>
      <top style="thin">
        <color theme="0" tint="-0.249977111117893"/>
      </top>
      <bottom style="thin">
        <color theme="0" tint="-0.249977111117893"/>
      </bottom>
      <diagonal/>
    </border>
    <border>
      <left style="thin">
        <color theme="1"/>
      </left>
      <right style="thin">
        <color indexed="64"/>
      </right>
      <top style="thin">
        <color theme="0" tint="-0.249977111117893"/>
      </top>
      <bottom style="thin">
        <color theme="0" tint="-0.249977111117893"/>
      </bottom>
      <diagonal/>
    </border>
    <border>
      <left style="thin">
        <color indexed="64"/>
      </left>
      <right/>
      <top style="thin">
        <color theme="0" tint="-0.249977111117893"/>
      </top>
      <bottom style="thin">
        <color indexed="64"/>
      </bottom>
      <diagonal/>
    </border>
    <border>
      <left style="thin">
        <color theme="1"/>
      </left>
      <right style="thin">
        <color indexed="64"/>
      </right>
      <top style="thin">
        <color theme="0" tint="-0.249977111117893"/>
      </top>
      <bottom style="thin">
        <color indexed="64"/>
      </bottom>
      <diagonal/>
    </border>
    <border>
      <left style="thin">
        <color indexed="64"/>
      </left>
      <right style="thin">
        <color indexed="64"/>
      </right>
      <top style="thin">
        <color indexed="64"/>
      </top>
      <bottom style="thin">
        <color rgb="FFA5A5A5"/>
      </bottom>
      <diagonal/>
    </border>
    <border>
      <left style="thin">
        <color indexed="64"/>
      </left>
      <right style="thin">
        <color indexed="64"/>
      </right>
      <top style="thin">
        <color rgb="FFA5A5A5"/>
      </top>
      <bottom style="thin">
        <color rgb="FFA5A5A5"/>
      </bottom>
      <diagonal/>
    </border>
    <border>
      <left style="thin">
        <color indexed="64"/>
      </left>
      <right style="thin">
        <color indexed="64"/>
      </right>
      <top style="thin">
        <color rgb="FFA5A5A5"/>
      </top>
      <bottom style="thin">
        <color indexed="64"/>
      </bottom>
      <diagonal/>
    </border>
    <border>
      <left style="thin">
        <color theme="1"/>
      </left>
      <right style="thin">
        <color theme="1"/>
      </right>
      <top style="thin">
        <color theme="1"/>
      </top>
      <bottom/>
      <diagonal/>
    </border>
    <border>
      <left style="double">
        <color theme="1"/>
      </left>
      <right style="thin">
        <color theme="1"/>
      </right>
      <top style="thin">
        <color theme="1"/>
      </top>
      <bottom/>
      <diagonal/>
    </border>
    <border>
      <left style="double">
        <color theme="1"/>
      </left>
      <right style="double">
        <color theme="1"/>
      </right>
      <top style="thin">
        <color theme="1"/>
      </top>
      <bottom/>
      <diagonal/>
    </border>
    <border>
      <left style="thin">
        <color theme="1"/>
      </left>
      <right style="thin">
        <color indexed="64"/>
      </right>
      <top style="thin">
        <color theme="1"/>
      </top>
      <bottom/>
      <diagonal/>
    </border>
    <border>
      <left style="double">
        <color theme="1"/>
      </left>
      <right style="thin">
        <color indexed="64"/>
      </right>
      <top style="thin">
        <color indexed="64"/>
      </top>
      <bottom style="thin">
        <color indexed="64"/>
      </bottom>
      <diagonal/>
    </border>
    <border>
      <left style="double">
        <color theme="1"/>
      </left>
      <right style="double">
        <color theme="1"/>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theme="1"/>
      </left>
      <right style="double">
        <color theme="1"/>
      </right>
      <top style="thin">
        <color theme="1"/>
      </top>
      <bottom style="thin">
        <color theme="1"/>
      </bottom>
      <diagonal/>
    </border>
    <border>
      <left style="thin">
        <color theme="1"/>
      </left>
      <right style="double">
        <color theme="1"/>
      </right>
      <top style="thin">
        <color theme="1"/>
      </top>
      <bottom/>
      <diagonal/>
    </border>
    <border>
      <left style="thin">
        <color theme="0"/>
      </left>
      <right style="thin">
        <color indexed="64"/>
      </right>
      <top style="thin">
        <color theme="0"/>
      </top>
      <bottom style="thin">
        <color theme="0"/>
      </bottom>
      <diagonal/>
    </border>
    <border>
      <left style="thin">
        <color rgb="FFFFFFFF"/>
      </left>
      <right style="thin">
        <color rgb="FFFFFFFF"/>
      </right>
      <top style="thin">
        <color rgb="FFFFFFFF"/>
      </top>
      <bottom/>
      <diagonal/>
    </border>
    <border>
      <left style="thin">
        <color indexed="64"/>
      </left>
      <right style="thin">
        <color rgb="FFFFFFFF"/>
      </right>
      <top style="thin">
        <color indexed="64"/>
      </top>
      <bottom style="thin">
        <color rgb="FFFFFFFF"/>
      </bottom>
      <diagonal/>
    </border>
    <border>
      <left style="thin">
        <color rgb="FFFFFFFF"/>
      </left>
      <right style="thin">
        <color indexed="64"/>
      </right>
      <top style="thin">
        <color indexed="64"/>
      </top>
      <bottom style="thin">
        <color rgb="FFFFFFFF"/>
      </bottom>
      <diagonal/>
    </border>
    <border>
      <left style="thin">
        <color indexed="64"/>
      </left>
      <right/>
      <top style="thin">
        <color theme="0"/>
      </top>
      <bottom style="thin">
        <color theme="0"/>
      </bottom>
      <diagonal/>
    </border>
    <border>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indexed="64"/>
      </left>
      <right/>
      <top/>
      <bottom style="thin">
        <color rgb="FFFFFFFF"/>
      </bottom>
      <diagonal/>
    </border>
    <border>
      <left/>
      <right style="thin">
        <color indexed="64"/>
      </right>
      <top/>
      <bottom style="thin">
        <color rgb="FFFFFFFF"/>
      </bottom>
      <diagonal/>
    </border>
    <border>
      <left style="thin">
        <color indexed="64"/>
      </left>
      <right/>
      <top style="thin">
        <color rgb="FFFFFFFF"/>
      </top>
      <bottom style="thin">
        <color rgb="FFFFFFFF"/>
      </bottom>
      <diagonal/>
    </border>
    <border>
      <left/>
      <right style="thin">
        <color indexed="64"/>
      </right>
      <top style="thin">
        <color rgb="FFFFFFFF"/>
      </top>
      <bottom style="thin">
        <color rgb="FFFFFFFF"/>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style="thin">
        <color rgb="FFFFFFFF"/>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style="thin">
        <color rgb="FFFFFFFF"/>
      </left>
      <right style="thin">
        <color indexed="64"/>
      </right>
      <top style="thin">
        <color rgb="FFFFFFFF"/>
      </top>
      <bottom style="thin">
        <color indexed="64"/>
      </bottom>
      <diagonal/>
    </border>
    <border>
      <left style="thin">
        <color rgb="FFFFFFFF"/>
      </left>
      <right style="thin">
        <color rgb="FFFFFFFF"/>
      </right>
      <top style="thin">
        <color indexed="64"/>
      </top>
      <bottom/>
      <diagonal/>
    </border>
    <border>
      <left style="medium">
        <color theme="0"/>
      </left>
      <right/>
      <top/>
      <bottom style="thin">
        <color theme="1"/>
      </bottom>
      <diagonal/>
    </border>
    <border>
      <left/>
      <right style="medium">
        <color theme="0"/>
      </right>
      <top/>
      <bottom style="thin">
        <color theme="1"/>
      </bottom>
      <diagonal/>
    </border>
    <border>
      <left/>
      <right style="thin">
        <color theme="0"/>
      </right>
      <top/>
      <bottom style="thin">
        <color theme="0"/>
      </bottom>
      <diagonal/>
    </border>
    <border>
      <left/>
      <right/>
      <top/>
      <bottom style="thin">
        <color theme="0"/>
      </bottom>
      <diagonal/>
    </border>
    <border>
      <left style="thin">
        <color rgb="FFFFFFFF"/>
      </left>
      <right/>
      <top style="thin">
        <color rgb="FFFFFFFF"/>
      </top>
      <bottom/>
      <diagonal/>
    </border>
    <border>
      <left style="thin">
        <color rgb="FFFFFFFF"/>
      </left>
      <right style="thin">
        <color rgb="FFFFFFFF"/>
      </right>
      <top/>
      <bottom/>
      <diagonal/>
    </border>
    <border>
      <left style="thin">
        <color indexed="64"/>
      </left>
      <right style="thin">
        <color theme="0"/>
      </right>
      <top style="thin">
        <color theme="0"/>
      </top>
      <bottom style="thin">
        <color indexed="64"/>
      </bottom>
      <diagonal/>
    </border>
    <border>
      <left style="thin">
        <color indexed="64"/>
      </left>
      <right/>
      <top style="thin">
        <color theme="1"/>
      </top>
      <bottom/>
      <diagonal/>
    </border>
    <border>
      <left style="thin">
        <color indexed="64"/>
      </left>
      <right/>
      <top/>
      <bottom style="thin">
        <color theme="1"/>
      </bottom>
      <diagonal/>
    </border>
    <border>
      <left/>
      <right style="thin">
        <color rgb="FFFFFFFF"/>
      </right>
      <top style="thin">
        <color rgb="FFFFFFFF"/>
      </top>
      <bottom/>
      <diagonal/>
    </border>
    <border>
      <left style="thin">
        <color indexed="64"/>
      </left>
      <right style="thin">
        <color theme="0"/>
      </right>
      <top/>
      <bottom style="thin">
        <color theme="0"/>
      </bottom>
      <diagonal/>
    </border>
    <border>
      <left style="thin">
        <color theme="0"/>
      </left>
      <right style="thin">
        <color indexed="64"/>
      </right>
      <top/>
      <bottom style="thin">
        <color theme="0"/>
      </bottom>
      <diagonal/>
    </border>
    <border>
      <left style="thin">
        <color indexed="64"/>
      </left>
      <right style="thin">
        <color theme="0"/>
      </right>
      <top style="thin">
        <color indexed="64"/>
      </top>
      <bottom/>
      <diagonal/>
    </border>
    <border>
      <left/>
      <right style="thin">
        <color theme="0"/>
      </right>
      <top style="thin">
        <color indexed="64"/>
      </top>
      <bottom/>
      <diagonal/>
    </border>
    <border>
      <left/>
      <right style="thin">
        <color indexed="64"/>
      </right>
      <top style="thin">
        <color indexed="64"/>
      </top>
      <bottom/>
      <diagonal/>
    </border>
    <border>
      <left style="thin">
        <color indexed="64"/>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theme="0"/>
      </left>
      <right style="thin">
        <color theme="0"/>
      </right>
      <top/>
      <bottom style="thin">
        <color indexed="64"/>
      </bottom>
      <diagonal/>
    </border>
    <border>
      <left style="thin">
        <color theme="0"/>
      </left>
      <right style="thin">
        <color indexed="64"/>
      </right>
      <top style="thin">
        <color theme="0"/>
      </top>
      <bottom style="thin">
        <color indexed="64"/>
      </bottom>
      <diagonal/>
    </border>
    <border>
      <left style="thin">
        <color indexed="64"/>
      </left>
      <right/>
      <top/>
      <bottom style="thin">
        <color theme="0"/>
      </bottom>
      <diagonal/>
    </border>
    <border>
      <left/>
      <right style="thin">
        <color indexed="64"/>
      </right>
      <top/>
      <bottom style="thin">
        <color theme="0"/>
      </bottom>
      <diagonal/>
    </border>
    <border>
      <left style="thin">
        <color theme="0"/>
      </left>
      <right style="thin">
        <color theme="0"/>
      </right>
      <top style="thin">
        <color indexed="64"/>
      </top>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theme="1"/>
      </left>
      <right style="thin">
        <color indexed="64"/>
      </right>
      <top style="thin">
        <color indexed="64"/>
      </top>
      <bottom style="double">
        <color indexed="64"/>
      </bottom>
      <diagonal/>
    </border>
    <border>
      <left style="double">
        <color theme="1"/>
      </left>
      <right style="thin">
        <color indexed="64"/>
      </right>
      <top/>
      <bottom style="thin">
        <color indexed="64"/>
      </bottom>
      <diagonal/>
    </border>
    <border>
      <left style="double">
        <color theme="1"/>
      </left>
      <right style="thin">
        <color theme="1"/>
      </right>
      <top/>
      <bottom style="thin">
        <color theme="1"/>
      </bottom>
      <diagonal/>
    </border>
    <border>
      <left style="thin">
        <color theme="1"/>
      </left>
      <right style="double">
        <color theme="1"/>
      </right>
      <top/>
      <bottom style="thin">
        <color theme="1"/>
      </bottom>
      <diagonal/>
    </border>
    <border>
      <left/>
      <right/>
      <top/>
      <bottom style="double">
        <color indexed="64"/>
      </bottom>
      <diagonal/>
    </border>
    <border>
      <left style="double">
        <color theme="1"/>
      </left>
      <right style="double">
        <color theme="1"/>
      </right>
      <top style="thin">
        <color theme="1"/>
      </top>
      <bottom style="double">
        <color indexed="64"/>
      </bottom>
      <diagonal/>
    </border>
    <border>
      <left/>
      <right style="thin">
        <color theme="1"/>
      </right>
      <top style="thin">
        <color theme="1"/>
      </top>
      <bottom style="double">
        <color indexed="64"/>
      </bottom>
      <diagonal/>
    </border>
    <border>
      <left style="thin">
        <color theme="1"/>
      </left>
      <right style="thin">
        <color theme="1"/>
      </right>
      <top style="thin">
        <color theme="1"/>
      </top>
      <bottom style="double">
        <color indexed="64"/>
      </bottom>
      <diagonal/>
    </border>
    <border>
      <left style="thin">
        <color theme="1"/>
      </left>
      <right/>
      <top style="thin">
        <color theme="1"/>
      </top>
      <bottom style="double">
        <color indexed="64"/>
      </bottom>
      <diagonal/>
    </border>
    <border>
      <left style="double">
        <color theme="1"/>
      </left>
      <right style="thin">
        <color theme="1"/>
      </right>
      <top style="thin">
        <color theme="1"/>
      </top>
      <bottom style="double">
        <color indexed="64"/>
      </bottom>
      <diagonal/>
    </border>
    <border>
      <left style="thin">
        <color theme="1"/>
      </left>
      <right style="double">
        <color theme="1"/>
      </right>
      <top style="thin">
        <color theme="1"/>
      </top>
      <bottom style="double">
        <color indexed="64"/>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indexed="64"/>
      </bottom>
      <diagonal/>
    </border>
    <border>
      <left/>
      <right/>
      <top style="thin">
        <color indexed="64"/>
      </top>
      <bottom style="thin">
        <color theme="0" tint="-0.249977111117893"/>
      </bottom>
      <diagonal/>
    </border>
    <border>
      <left/>
      <right style="thick">
        <color indexed="64"/>
      </right>
      <top/>
      <bottom/>
      <diagonal/>
    </border>
    <border>
      <left style="thick">
        <color indexed="64"/>
      </left>
      <right/>
      <top/>
      <bottom/>
      <diagonal/>
    </border>
    <border>
      <left style="thick">
        <color indexed="64"/>
      </left>
      <right style="thick">
        <color indexed="64"/>
      </right>
      <top/>
      <bottom/>
      <diagonal/>
    </border>
    <border>
      <left/>
      <right/>
      <top/>
      <bottom style="double">
        <color rgb="FF000000"/>
      </bottom>
      <diagonal/>
    </border>
    <border>
      <left style="thick">
        <color rgb="FF000000"/>
      </left>
      <right style="medium">
        <color rgb="FFCCCCCC"/>
      </right>
      <top style="medium">
        <color rgb="FFCCCCCC"/>
      </top>
      <bottom style="double">
        <color rgb="FF000000"/>
      </bottom>
      <diagonal/>
    </border>
    <border>
      <left style="medium">
        <color rgb="FFCCCCCC"/>
      </left>
      <right style="medium">
        <color rgb="FFCCCCCC"/>
      </right>
      <top style="medium">
        <color rgb="FFCCCCCC"/>
      </top>
      <bottom style="double">
        <color rgb="FF000000"/>
      </bottom>
      <diagonal/>
    </border>
    <border>
      <left style="medium">
        <color rgb="FFCCCCCC"/>
      </left>
      <right style="medium">
        <color rgb="FF000000"/>
      </right>
      <top style="medium">
        <color rgb="FFCCCCCC"/>
      </top>
      <bottom style="double">
        <color rgb="FF000000"/>
      </bottom>
      <diagonal/>
    </border>
    <border>
      <left style="thin">
        <color theme="0"/>
      </left>
      <right/>
      <top/>
      <bottom style="thin">
        <color indexed="64"/>
      </bottom>
      <diagonal/>
    </border>
    <border>
      <left/>
      <right style="thin">
        <color theme="1"/>
      </right>
      <top/>
      <bottom style="thin">
        <color indexed="64"/>
      </bottom>
      <diagonal/>
    </border>
    <border>
      <left style="thin">
        <color indexed="64"/>
      </left>
      <right style="thin">
        <color indexed="64"/>
      </right>
      <top style="double">
        <color indexed="64"/>
      </top>
      <bottom style="double">
        <color indexed="64"/>
      </bottom>
      <diagonal/>
    </border>
    <border>
      <left style="thin">
        <color theme="0"/>
      </left>
      <right/>
      <top/>
      <bottom style="thin">
        <color theme="0"/>
      </bottom>
      <diagonal/>
    </border>
    <border>
      <left/>
      <right style="thin">
        <color theme="0"/>
      </right>
      <top style="thin">
        <color theme="0"/>
      </top>
      <bottom style="thin">
        <color theme="1"/>
      </bottom>
      <diagonal/>
    </border>
    <border>
      <left style="thin">
        <color theme="0"/>
      </left>
      <right/>
      <top style="thin">
        <color theme="0"/>
      </top>
      <bottom style="thin">
        <color theme="1"/>
      </bottom>
      <diagonal/>
    </border>
    <border>
      <left/>
      <right/>
      <top style="double">
        <color indexed="64"/>
      </top>
      <bottom style="double">
        <color indexed="64"/>
      </bottom>
      <diagonal/>
    </border>
    <border>
      <left style="thin">
        <color theme="0"/>
      </left>
      <right/>
      <top style="thin">
        <color indexed="64"/>
      </top>
      <bottom/>
      <diagonal/>
    </border>
    <border>
      <left style="thick">
        <color theme="0"/>
      </left>
      <right style="thick">
        <color theme="0"/>
      </right>
      <top style="thick">
        <color theme="0"/>
      </top>
      <bottom style="thick">
        <color theme="0"/>
      </bottom>
      <diagonal/>
    </border>
    <border>
      <left/>
      <right style="thick">
        <color theme="0"/>
      </right>
      <top style="thick">
        <color theme="0"/>
      </top>
      <bottom/>
      <diagonal/>
    </border>
    <border>
      <left style="thin">
        <color theme="0"/>
      </left>
      <right style="thin">
        <color theme="0"/>
      </right>
      <top style="thin">
        <color indexed="64"/>
      </top>
      <bottom style="thick">
        <color theme="0"/>
      </bottom>
      <diagonal/>
    </border>
    <border>
      <left style="thin">
        <color theme="0"/>
      </left>
      <right/>
      <top style="thin">
        <color indexed="64"/>
      </top>
      <bottom style="thick">
        <color theme="0"/>
      </bottom>
      <diagonal/>
    </border>
    <border>
      <left/>
      <right style="thin">
        <color theme="0"/>
      </right>
      <top style="thin">
        <color indexed="64"/>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style="thick">
        <color theme="1"/>
      </left>
      <right/>
      <top/>
      <bottom/>
      <diagonal/>
    </border>
    <border>
      <left style="thin">
        <color theme="0"/>
      </left>
      <right/>
      <top style="thin">
        <color indexed="64"/>
      </top>
      <bottom style="thin">
        <color theme="0"/>
      </bottom>
      <diagonal/>
    </border>
    <border>
      <left/>
      <right style="thick">
        <color theme="0"/>
      </right>
      <top/>
      <bottom/>
      <diagonal/>
    </border>
    <border>
      <left/>
      <right/>
      <top style="thick">
        <color theme="0"/>
      </top>
      <bottom/>
      <diagonal/>
    </border>
    <border>
      <left style="thick">
        <color theme="0"/>
      </left>
      <right style="thick">
        <color theme="0"/>
      </right>
      <top style="thick">
        <color theme="0"/>
      </top>
      <bottom/>
      <diagonal/>
    </border>
    <border>
      <left style="thin">
        <color theme="0"/>
      </left>
      <right style="thin">
        <color theme="0"/>
      </right>
      <top style="thick">
        <color theme="0"/>
      </top>
      <bottom style="thin">
        <color theme="0"/>
      </bottom>
      <diagonal/>
    </border>
    <border>
      <left style="thin">
        <color theme="0"/>
      </left>
      <right style="thin">
        <color theme="0"/>
      </right>
      <top/>
      <bottom style="thin">
        <color theme="1"/>
      </bottom>
      <diagonal/>
    </border>
    <border>
      <left style="thin">
        <color theme="0"/>
      </left>
      <right style="thin">
        <color theme="0"/>
      </right>
      <top style="thin">
        <color theme="0"/>
      </top>
      <bottom style="thin">
        <color theme="1"/>
      </bottom>
      <diagonal/>
    </border>
    <border>
      <left/>
      <right style="thick">
        <color theme="0"/>
      </right>
      <top style="thick">
        <color theme="0"/>
      </top>
      <bottom style="thin">
        <color theme="0"/>
      </bottom>
      <diagonal/>
    </border>
    <border>
      <left style="thin">
        <color theme="1"/>
      </left>
      <right style="thin">
        <color theme="0"/>
      </right>
      <top style="thick">
        <color theme="0"/>
      </top>
      <bottom style="thin">
        <color theme="0"/>
      </bottom>
      <diagonal/>
    </border>
    <border>
      <left style="thin">
        <color theme="1"/>
      </left>
      <right style="thin">
        <color theme="0"/>
      </right>
      <top/>
      <bottom style="thin">
        <color theme="0"/>
      </bottom>
      <diagonal/>
    </border>
  </borders>
  <cellStyleXfs count="4">
    <xf numFmtId="0" fontId="0" fillId="0" borderId="0"/>
    <xf numFmtId="0" fontId="15" fillId="0" borderId="0" applyNumberFormat="0" applyFill="0" applyBorder="0" applyAlignment="0" applyProtection="0"/>
    <xf numFmtId="0" fontId="16" fillId="0" borderId="7"/>
    <xf numFmtId="0" fontId="43" fillId="0" borderId="7"/>
  </cellStyleXfs>
  <cellXfs count="480">
    <xf numFmtId="0" fontId="0" fillId="0" borderId="0" xfId="0" applyFont="1" applyAlignment="1"/>
    <xf numFmtId="0" fontId="0" fillId="0" borderId="0" xfId="0" applyFont="1"/>
    <xf numFmtId="0" fontId="11" fillId="0" borderId="8" xfId="0" applyFont="1" applyBorder="1"/>
    <xf numFmtId="0" fontId="0" fillId="0" borderId="8" xfId="0" applyFont="1" applyBorder="1"/>
    <xf numFmtId="0" fontId="0" fillId="0" borderId="13" xfId="0" applyFont="1" applyBorder="1"/>
    <xf numFmtId="0" fontId="0" fillId="0" borderId="14" xfId="0" applyFont="1" applyBorder="1"/>
    <xf numFmtId="0" fontId="0" fillId="0" borderId="15" xfId="0" applyFont="1" applyBorder="1"/>
    <xf numFmtId="0" fontId="0" fillId="0" borderId="0" xfId="0" applyFont="1" applyAlignment="1">
      <alignment vertical="center"/>
    </xf>
    <xf numFmtId="0" fontId="5" fillId="2" borderId="1" xfId="0" applyFont="1" applyFill="1" applyBorder="1" applyAlignment="1">
      <alignment vertical="center"/>
    </xf>
    <xf numFmtId="0" fontId="0" fillId="0" borderId="27" xfId="0" applyFont="1" applyBorder="1"/>
    <xf numFmtId="0" fontId="0" fillId="0" borderId="28" xfId="0" applyFont="1" applyBorder="1"/>
    <xf numFmtId="0" fontId="13" fillId="0" borderId="14" xfId="0" applyFont="1" applyBorder="1"/>
    <xf numFmtId="0" fontId="0" fillId="0" borderId="35" xfId="0" applyFont="1" applyBorder="1"/>
    <xf numFmtId="0" fontId="0" fillId="0" borderId="0" xfId="0" applyFont="1" applyAlignment="1"/>
    <xf numFmtId="0" fontId="0" fillId="0" borderId="0" xfId="0" applyFont="1" applyAlignment="1"/>
    <xf numFmtId="0" fontId="19" fillId="0" borderId="7" xfId="2" applyFont="1" applyAlignment="1">
      <alignment horizontal="center" vertical="center" wrapText="1"/>
    </xf>
    <xf numFmtId="0" fontId="16" fillId="0" borderId="7" xfId="2"/>
    <xf numFmtId="0" fontId="16" fillId="0" borderId="44" xfId="2" applyBorder="1"/>
    <xf numFmtId="0" fontId="19" fillId="0" borderId="7" xfId="2" applyFont="1" applyAlignment="1">
      <alignment horizontal="left" vertical="center" wrapText="1"/>
    </xf>
    <xf numFmtId="0" fontId="19" fillId="3" borderId="7" xfId="2" applyFont="1" applyFill="1" applyAlignment="1">
      <alignment horizontal="left" vertical="center" wrapText="1"/>
    </xf>
    <xf numFmtId="0" fontId="19" fillId="0" borderId="10" xfId="2" applyFont="1" applyBorder="1" applyAlignment="1">
      <alignment horizontal="left" vertical="center" wrapText="1"/>
    </xf>
    <xf numFmtId="0" fontId="19" fillId="0" borderId="9" xfId="2" applyFont="1" applyBorder="1" applyAlignment="1">
      <alignment horizontal="left" vertical="center" wrapText="1"/>
    </xf>
    <xf numFmtId="0" fontId="19" fillId="0" borderId="47" xfId="2" applyFont="1" applyBorder="1" applyAlignment="1">
      <alignment horizontal="center" vertical="center" wrapText="1"/>
    </xf>
    <xf numFmtId="0" fontId="19" fillId="0" borderId="48" xfId="2" applyFont="1" applyBorder="1" applyAlignment="1">
      <alignment horizontal="center" vertical="center" wrapText="1"/>
    </xf>
    <xf numFmtId="0" fontId="19" fillId="0" borderId="10" xfId="2" applyFont="1" applyBorder="1" applyAlignment="1">
      <alignment horizontal="center" vertical="center" wrapText="1"/>
    </xf>
    <xf numFmtId="0" fontId="16" fillId="0" borderId="49" xfId="2" applyBorder="1"/>
    <xf numFmtId="0" fontId="0" fillId="0" borderId="7" xfId="0" applyFont="1" applyBorder="1" applyAlignment="1"/>
    <xf numFmtId="0" fontId="0" fillId="0" borderId="0" xfId="0" applyFont="1" applyAlignment="1">
      <alignment wrapText="1"/>
    </xf>
    <xf numFmtId="0" fontId="0" fillId="0" borderId="7" xfId="0" applyFont="1" applyBorder="1" applyAlignment="1">
      <alignment wrapText="1"/>
    </xf>
    <xf numFmtId="0" fontId="0" fillId="0" borderId="12" xfId="0" applyFont="1" applyBorder="1" applyAlignment="1">
      <alignment wrapText="1"/>
    </xf>
    <xf numFmtId="0" fontId="0" fillId="0" borderId="11" xfId="0" applyFont="1" applyBorder="1" applyAlignment="1">
      <alignment wrapText="1"/>
    </xf>
    <xf numFmtId="0" fontId="16" fillId="0" borderId="44" xfId="0" applyFont="1" applyBorder="1" applyAlignment="1"/>
    <xf numFmtId="0" fontId="0" fillId="0" borderId="44" xfId="0" applyFont="1" applyBorder="1" applyAlignment="1"/>
    <xf numFmtId="0" fontId="2" fillId="11" borderId="44" xfId="0" applyFont="1" applyFill="1" applyBorder="1" applyAlignment="1"/>
    <xf numFmtId="0" fontId="1" fillId="0" borderId="0" xfId="0" applyFont="1" applyAlignment="1"/>
    <xf numFmtId="0" fontId="0" fillId="0" borderId="0" xfId="0" applyFont="1" applyFill="1" applyAlignment="1"/>
    <xf numFmtId="0" fontId="0" fillId="0" borderId="13" xfId="0" applyFont="1" applyBorder="1" applyAlignment="1"/>
    <xf numFmtId="0" fontId="1" fillId="0" borderId="13" xfId="0" applyFont="1" applyBorder="1" applyAlignment="1"/>
    <xf numFmtId="0" fontId="6" fillId="0" borderId="13" xfId="0" applyFont="1" applyBorder="1" applyAlignment="1">
      <alignment horizontal="center" vertical="top"/>
    </xf>
    <xf numFmtId="0" fontId="6" fillId="0" borderId="13" xfId="0" applyFont="1" applyBorder="1" applyAlignment="1">
      <alignment vertical="center" wrapText="1"/>
    </xf>
    <xf numFmtId="0" fontId="6" fillId="0" borderId="13" xfId="0" applyFont="1" applyBorder="1" applyAlignment="1">
      <alignment vertical="center"/>
    </xf>
    <xf numFmtId="0" fontId="6" fillId="15" borderId="13" xfId="0" applyFont="1" applyFill="1" applyBorder="1" applyAlignment="1" applyProtection="1">
      <alignment horizontal="center" vertical="center"/>
      <protection locked="0"/>
    </xf>
    <xf numFmtId="0" fontId="6" fillId="0" borderId="13" xfId="0" applyFont="1" applyFill="1" applyBorder="1" applyAlignment="1">
      <alignment vertical="center"/>
    </xf>
    <xf numFmtId="0" fontId="11" fillId="0" borderId="6" xfId="0" applyFont="1" applyBorder="1"/>
    <xf numFmtId="0" fontId="0" fillId="0" borderId="50" xfId="0" applyFont="1" applyBorder="1"/>
    <xf numFmtId="0" fontId="0" fillId="0" borderId="11" xfId="0" applyFont="1" applyFill="1" applyBorder="1" applyAlignment="1"/>
    <xf numFmtId="0" fontId="6" fillId="0" borderId="11" xfId="0" applyFont="1" applyFill="1" applyBorder="1" applyAlignment="1">
      <alignment horizontal="center" vertical="center"/>
    </xf>
    <xf numFmtId="0" fontId="8" fillId="3" borderId="1" xfId="0" applyFont="1" applyFill="1" applyBorder="1" applyAlignment="1">
      <alignment horizontal="center" vertical="center"/>
    </xf>
    <xf numFmtId="0" fontId="21" fillId="0" borderId="1" xfId="0" applyFont="1" applyBorder="1" applyAlignment="1">
      <alignment horizontal="center" vertical="center"/>
    </xf>
    <xf numFmtId="0" fontId="6" fillId="0" borderId="11" xfId="0" applyFont="1" applyFill="1" applyBorder="1" applyAlignment="1">
      <alignment vertical="center"/>
    </xf>
    <xf numFmtId="0" fontId="0" fillId="0" borderId="11" xfId="0" applyFont="1" applyFill="1" applyBorder="1"/>
    <xf numFmtId="0" fontId="21" fillId="0" borderId="14" xfId="0" applyFont="1" applyBorder="1" applyAlignment="1"/>
    <xf numFmtId="0" fontId="21" fillId="0" borderId="1" xfId="0" applyFont="1" applyFill="1" applyBorder="1" applyAlignment="1">
      <alignment horizontal="center" vertical="center"/>
    </xf>
    <xf numFmtId="0" fontId="21" fillId="0" borderId="1" xfId="0" applyFont="1" applyBorder="1" applyAlignment="1">
      <alignment horizontal="center"/>
    </xf>
    <xf numFmtId="0" fontId="21" fillId="18" borderId="1" xfId="0" applyFont="1" applyFill="1" applyBorder="1" applyAlignment="1">
      <alignment horizontal="center" vertical="center"/>
    </xf>
    <xf numFmtId="0" fontId="21" fillId="18" borderId="1" xfId="0" applyFont="1" applyFill="1" applyBorder="1" applyAlignment="1">
      <alignment horizontal="center"/>
    </xf>
    <xf numFmtId="0" fontId="21" fillId="4" borderId="1" xfId="0" applyFont="1" applyFill="1" applyBorder="1" applyAlignment="1">
      <alignment horizontal="center" vertical="center"/>
    </xf>
    <xf numFmtId="0" fontId="8" fillId="2" borderId="1" xfId="0" applyFont="1" applyFill="1" applyBorder="1" applyAlignment="1">
      <alignment horizontal="center" vertical="center"/>
    </xf>
    <xf numFmtId="0" fontId="24" fillId="0" borderId="52" xfId="0" applyFont="1" applyFill="1" applyBorder="1" applyAlignment="1">
      <alignment horizontal="center" vertical="center" wrapText="1"/>
    </xf>
    <xf numFmtId="0" fontId="24" fillId="0" borderId="53" xfId="0" applyFont="1" applyFill="1" applyBorder="1" applyAlignment="1">
      <alignment horizontal="center" vertical="center" wrapText="1"/>
    </xf>
    <xf numFmtId="0" fontId="24" fillId="0" borderId="54" xfId="0" applyFont="1" applyFill="1" applyBorder="1" applyAlignment="1">
      <alignment horizontal="center" vertical="center" wrapText="1"/>
    </xf>
    <xf numFmtId="0" fontId="24" fillId="0" borderId="55" xfId="0" applyFont="1" applyFill="1" applyBorder="1" applyAlignment="1">
      <alignment horizontal="center" vertical="center" wrapText="1"/>
    </xf>
    <xf numFmtId="0" fontId="24" fillId="0" borderId="56" xfId="0" applyFont="1" applyFill="1" applyBorder="1" applyAlignment="1">
      <alignment horizontal="center" vertical="center" wrapText="1"/>
    </xf>
    <xf numFmtId="0" fontId="24" fillId="0" borderId="57" xfId="0" applyFont="1" applyFill="1" applyBorder="1" applyAlignment="1">
      <alignment horizontal="center" vertical="center" wrapText="1"/>
    </xf>
    <xf numFmtId="0" fontId="24" fillId="0" borderId="58" xfId="0" applyFont="1" applyFill="1" applyBorder="1" applyAlignment="1">
      <alignment horizontal="center" vertical="center" wrapText="1"/>
    </xf>
    <xf numFmtId="0" fontId="24" fillId="0" borderId="59" xfId="0" applyFont="1" applyFill="1" applyBorder="1" applyAlignment="1">
      <alignment horizontal="center" vertical="center" wrapText="1"/>
    </xf>
    <xf numFmtId="0" fontId="24" fillId="0" borderId="60" xfId="0" applyFont="1" applyFill="1" applyBorder="1" applyAlignment="1">
      <alignment horizontal="center" vertical="center" wrapText="1"/>
    </xf>
    <xf numFmtId="0" fontId="24" fillId="0" borderId="61" xfId="0" applyFont="1" applyFill="1" applyBorder="1" applyAlignment="1">
      <alignment horizontal="center" vertical="center" wrapText="1"/>
    </xf>
    <xf numFmtId="0" fontId="24" fillId="0" borderId="62" xfId="0" applyFont="1" applyFill="1" applyBorder="1" applyAlignment="1">
      <alignment horizontal="center" vertical="center" wrapText="1"/>
    </xf>
    <xf numFmtId="0" fontId="24" fillId="0" borderId="63" xfId="0" applyFont="1" applyFill="1" applyBorder="1" applyAlignment="1">
      <alignment horizontal="center" vertical="center" wrapText="1"/>
    </xf>
    <xf numFmtId="0" fontId="24" fillId="0" borderId="64" xfId="0" applyFont="1" applyFill="1" applyBorder="1" applyAlignment="1">
      <alignment horizontal="center" vertical="center" wrapText="1"/>
    </xf>
    <xf numFmtId="0" fontId="24" fillId="0" borderId="65" xfId="0" applyFont="1" applyFill="1" applyBorder="1" applyAlignment="1">
      <alignment horizontal="center" vertical="center" wrapText="1"/>
    </xf>
    <xf numFmtId="0" fontId="24" fillId="0" borderId="66" xfId="0" applyFont="1" applyFill="1" applyBorder="1" applyAlignment="1">
      <alignment horizontal="center" vertical="center" wrapText="1"/>
    </xf>
    <xf numFmtId="0" fontId="9" fillId="17" borderId="1" xfId="0" applyFont="1" applyFill="1" applyBorder="1" applyAlignment="1">
      <alignment horizontal="center" vertical="center" wrapText="1"/>
    </xf>
    <xf numFmtId="0" fontId="9" fillId="13" borderId="1" xfId="0" applyFont="1" applyFill="1" applyBorder="1" applyAlignment="1">
      <alignment horizontal="center" vertical="center"/>
    </xf>
    <xf numFmtId="0" fontId="9" fillId="13" borderId="67" xfId="0" applyFont="1" applyFill="1" applyBorder="1" applyAlignment="1">
      <alignment horizontal="center" vertical="center"/>
    </xf>
    <xf numFmtId="0" fontId="9" fillId="13" borderId="71" xfId="0" applyFont="1" applyFill="1" applyBorder="1" applyAlignment="1">
      <alignment horizontal="center" vertical="center"/>
    </xf>
    <xf numFmtId="0" fontId="9" fillId="13" borderId="68" xfId="0" applyFont="1" applyFill="1" applyBorder="1" applyAlignment="1">
      <alignment horizontal="center" vertical="center"/>
    </xf>
    <xf numFmtId="0" fontId="9" fillId="17" borderId="5" xfId="0" applyFont="1" applyFill="1" applyBorder="1" applyAlignment="1">
      <alignment horizontal="center" vertical="center" wrapText="1"/>
    </xf>
    <xf numFmtId="0" fontId="9" fillId="17" borderId="29" xfId="0" applyFont="1" applyFill="1" applyBorder="1" applyAlignment="1">
      <alignment horizontal="center" vertical="center" wrapText="1"/>
    </xf>
    <xf numFmtId="0" fontId="9" fillId="17" borderId="70" xfId="0" applyFont="1" applyFill="1" applyBorder="1" applyAlignment="1">
      <alignment horizontal="center" vertical="center" wrapText="1"/>
    </xf>
    <xf numFmtId="0" fontId="0" fillId="0" borderId="0" xfId="0" applyFont="1" applyAlignment="1"/>
    <xf numFmtId="0" fontId="22" fillId="0" borderId="30" xfId="0" applyFont="1" applyBorder="1" applyAlignment="1" applyProtection="1">
      <alignment horizontal="center" vertical="center" wrapText="1"/>
      <protection locked="0"/>
    </xf>
    <xf numFmtId="0" fontId="24" fillId="0" borderId="31" xfId="0" applyFont="1" applyFill="1" applyBorder="1" applyAlignment="1">
      <alignment horizontal="center" vertical="center" wrapText="1"/>
    </xf>
    <xf numFmtId="0" fontId="24" fillId="0" borderId="30" xfId="0" applyFont="1" applyFill="1" applyBorder="1" applyAlignment="1">
      <alignment horizontal="center" vertical="center" wrapText="1"/>
    </xf>
    <xf numFmtId="0" fontId="22" fillId="4" borderId="32" xfId="0" applyFont="1" applyFill="1" applyBorder="1" applyAlignment="1" applyProtection="1">
      <alignment horizontal="center" vertical="center" wrapText="1"/>
      <protection locked="0"/>
    </xf>
    <xf numFmtId="0" fontId="22" fillId="0" borderId="32" xfId="0" applyFont="1" applyBorder="1" applyAlignment="1" applyProtection="1">
      <alignment horizontal="center" vertical="center" wrapText="1"/>
      <protection locked="0"/>
    </xf>
    <xf numFmtId="0" fontId="22" fillId="3" borderId="32" xfId="0" applyFont="1" applyFill="1" applyBorder="1" applyAlignment="1" applyProtection="1">
      <alignment horizontal="center" vertical="center" wrapText="1"/>
      <protection locked="0"/>
    </xf>
    <xf numFmtId="0" fontId="22" fillId="4" borderId="33" xfId="0" applyFont="1" applyFill="1" applyBorder="1" applyAlignment="1" applyProtection="1">
      <alignment horizontal="center" vertical="center" wrapText="1"/>
      <protection locked="0"/>
    </xf>
    <xf numFmtId="0" fontId="24" fillId="0" borderId="69" xfId="0" applyFont="1" applyFill="1" applyBorder="1" applyAlignment="1">
      <alignment horizontal="center" vertical="center" wrapText="1"/>
    </xf>
    <xf numFmtId="0" fontId="24" fillId="0" borderId="41" xfId="0" applyFont="1" applyFill="1" applyBorder="1" applyAlignment="1">
      <alignment horizontal="center" vertical="center" wrapText="1"/>
    </xf>
    <xf numFmtId="0" fontId="24" fillId="0" borderId="1" xfId="0" applyFont="1" applyBorder="1" applyAlignment="1" applyProtection="1">
      <alignment horizontal="center" vertical="center"/>
      <protection locked="0"/>
    </xf>
    <xf numFmtId="0" fontId="0" fillId="0" borderId="0" xfId="0" applyFont="1" applyAlignment="1"/>
    <xf numFmtId="0" fontId="24" fillId="0" borderId="75" xfId="0" applyFont="1" applyFill="1" applyBorder="1" applyAlignment="1">
      <alignment horizontal="center" vertical="center" wrapText="1"/>
    </xf>
    <xf numFmtId="0" fontId="24" fillId="0" borderId="76" xfId="0" applyFont="1" applyFill="1" applyBorder="1" applyAlignment="1">
      <alignment horizontal="center" vertical="center" wrapText="1"/>
    </xf>
    <xf numFmtId="0" fontId="24" fillId="0" borderId="77" xfId="0" applyFont="1" applyFill="1" applyBorder="1" applyAlignment="1">
      <alignment horizontal="center" vertical="center" wrapText="1"/>
    </xf>
    <xf numFmtId="0" fontId="24" fillId="0" borderId="78" xfId="0" applyFont="1" applyFill="1" applyBorder="1" applyAlignment="1">
      <alignment horizontal="center" vertical="center" wrapText="1"/>
    </xf>
    <xf numFmtId="0" fontId="24" fillId="0" borderId="79" xfId="0" applyFont="1" applyFill="1" applyBorder="1" applyAlignment="1">
      <alignment horizontal="center" vertical="center" wrapText="1"/>
    </xf>
    <xf numFmtId="0" fontId="24" fillId="0" borderId="80" xfId="0" applyFont="1" applyFill="1" applyBorder="1" applyAlignment="1">
      <alignment horizontal="center" vertical="center" wrapText="1"/>
    </xf>
    <xf numFmtId="0" fontId="22" fillId="0" borderId="82" xfId="0" applyFont="1" applyFill="1" applyBorder="1" applyAlignment="1" applyProtection="1">
      <alignment horizontal="center" vertical="center" wrapText="1"/>
      <protection locked="0"/>
    </xf>
    <xf numFmtId="0" fontId="22" fillId="0" borderId="83" xfId="0" applyFont="1" applyFill="1" applyBorder="1" applyAlignment="1" applyProtection="1">
      <alignment horizontal="center" vertical="center" wrapText="1"/>
      <protection locked="0"/>
    </xf>
    <xf numFmtId="0" fontId="22" fillId="0" borderId="84" xfId="0" applyFont="1" applyFill="1" applyBorder="1" applyAlignment="1" applyProtection="1">
      <alignment horizontal="center" vertical="center" wrapText="1"/>
      <protection locked="0"/>
    </xf>
    <xf numFmtId="0" fontId="22" fillId="0" borderId="85" xfId="0" applyFont="1" applyFill="1" applyBorder="1" applyAlignment="1" applyProtection="1">
      <alignment horizontal="center" vertical="center" wrapText="1"/>
      <protection locked="0"/>
    </xf>
    <xf numFmtId="0" fontId="22" fillId="0" borderId="86" xfId="0" applyFont="1" applyFill="1" applyBorder="1" applyAlignment="1" applyProtection="1">
      <alignment horizontal="center" vertical="center" wrapText="1"/>
      <protection locked="0"/>
    </xf>
    <xf numFmtId="0" fontId="22" fillId="0" borderId="90" xfId="0" applyFont="1" applyFill="1" applyBorder="1" applyAlignment="1" applyProtection="1">
      <alignment horizontal="center" vertical="center" wrapText="1"/>
      <protection locked="0"/>
    </xf>
    <xf numFmtId="0" fontId="22" fillId="0" borderId="62" xfId="0" applyFont="1" applyFill="1" applyBorder="1" applyAlignment="1">
      <alignment horizontal="center" vertical="center" wrapText="1"/>
    </xf>
    <xf numFmtId="0" fontId="22" fillId="0" borderId="63" xfId="0" applyFont="1" applyFill="1" applyBorder="1" applyAlignment="1">
      <alignment horizontal="center" vertical="center" wrapText="1"/>
    </xf>
    <xf numFmtId="0" fontId="22" fillId="0" borderId="64" xfId="0" applyFont="1" applyFill="1" applyBorder="1" applyAlignment="1">
      <alignment horizontal="center" vertical="center" wrapText="1"/>
    </xf>
    <xf numFmtId="0" fontId="22" fillId="0" borderId="65" xfId="0" applyFont="1" applyFill="1" applyBorder="1" applyAlignment="1">
      <alignment horizontal="center" vertical="center" wrapText="1"/>
    </xf>
    <xf numFmtId="0" fontId="22" fillId="0" borderId="66" xfId="0" applyFont="1" applyFill="1" applyBorder="1" applyAlignment="1">
      <alignment horizontal="center" vertical="center" wrapText="1"/>
    </xf>
    <xf numFmtId="0" fontId="22" fillId="0" borderId="76" xfId="0" applyFont="1" applyFill="1" applyBorder="1" applyAlignment="1">
      <alignment horizontal="center" vertical="center" wrapText="1"/>
    </xf>
    <xf numFmtId="0" fontId="22" fillId="0" borderId="79" xfId="0" applyFont="1" applyFill="1" applyBorder="1" applyAlignment="1">
      <alignment horizontal="center" vertical="center" wrapText="1"/>
    </xf>
    <xf numFmtId="0" fontId="19" fillId="3" borderId="49" xfId="2" applyFont="1" applyFill="1" applyBorder="1" applyAlignment="1">
      <alignment horizontal="left" vertical="center" wrapText="1"/>
    </xf>
    <xf numFmtId="0" fontId="20" fillId="0" borderId="47" xfId="2" applyFont="1" applyBorder="1" applyAlignment="1">
      <alignment horizontal="left" vertical="center" wrapText="1"/>
    </xf>
    <xf numFmtId="0" fontId="19" fillId="10" borderId="4" xfId="2" applyFont="1" applyFill="1" applyBorder="1" applyAlignment="1">
      <alignment horizontal="center" vertical="center" wrapText="1"/>
    </xf>
    <xf numFmtId="0" fontId="16" fillId="0" borderId="7" xfId="2" applyBorder="1"/>
    <xf numFmtId="0" fontId="19" fillId="0" borderId="95" xfId="2" applyFont="1" applyBorder="1" applyAlignment="1">
      <alignment horizontal="center" vertical="center" wrapText="1"/>
    </xf>
    <xf numFmtId="0" fontId="16" fillId="0" borderId="95" xfId="2" applyBorder="1"/>
    <xf numFmtId="0" fontId="20" fillId="0" borderId="9" xfId="2" applyFont="1" applyBorder="1" applyAlignment="1">
      <alignment horizontal="left" vertical="center" wrapText="1"/>
    </xf>
    <xf numFmtId="0" fontId="19" fillId="0" borderId="9" xfId="2" applyFont="1" applyBorder="1" applyAlignment="1">
      <alignment horizontal="center" vertical="center" wrapText="1"/>
    </xf>
    <xf numFmtId="0" fontId="31" fillId="0" borderId="13" xfId="0" applyFont="1" applyBorder="1" applyAlignment="1"/>
    <xf numFmtId="0" fontId="30" fillId="0" borderId="13" xfId="0" applyFont="1" applyBorder="1" applyAlignment="1"/>
    <xf numFmtId="0" fontId="16" fillId="0" borderId="7" xfId="2" applyAlignment="1">
      <alignment wrapText="1"/>
    </xf>
    <xf numFmtId="0" fontId="16" fillId="0" borderId="44" xfId="0" applyFont="1" applyFill="1" applyBorder="1" applyAlignment="1">
      <alignment horizontal="left"/>
    </xf>
    <xf numFmtId="0" fontId="22" fillId="0" borderId="81" xfId="0" applyFont="1" applyFill="1" applyBorder="1" applyAlignment="1" applyProtection="1">
      <alignment horizontal="center" vertical="center" wrapText="1"/>
      <protection locked="0"/>
    </xf>
    <xf numFmtId="0" fontId="24" fillId="0" borderId="103" xfId="0" applyFont="1" applyFill="1" applyBorder="1" applyAlignment="1">
      <alignment horizontal="center" vertical="center" wrapText="1"/>
    </xf>
    <xf numFmtId="0" fontId="22" fillId="0" borderId="104" xfId="0" applyFont="1" applyFill="1" applyBorder="1" applyAlignment="1">
      <alignment horizontal="center" vertical="center" wrapText="1"/>
    </xf>
    <xf numFmtId="0" fontId="24" fillId="0" borderId="105" xfId="0" applyFont="1" applyFill="1" applyBorder="1" applyAlignment="1">
      <alignment horizontal="center" vertical="center" wrapText="1"/>
    </xf>
    <xf numFmtId="0" fontId="22" fillId="0" borderId="106" xfId="0" applyFont="1" applyFill="1" applyBorder="1" applyAlignment="1">
      <alignment horizontal="center" vertical="center" wrapText="1"/>
    </xf>
    <xf numFmtId="0" fontId="24" fillId="0" borderId="107" xfId="0" applyFont="1" applyFill="1" applyBorder="1" applyAlignment="1">
      <alignment horizontal="center" vertical="center" wrapText="1"/>
    </xf>
    <xf numFmtId="0" fontId="22" fillId="0" borderId="108" xfId="0" applyFont="1" applyFill="1" applyBorder="1" applyAlignment="1">
      <alignment horizontal="center" vertical="center" wrapText="1"/>
    </xf>
    <xf numFmtId="0" fontId="24" fillId="0" borderId="109" xfId="0" applyFont="1" applyFill="1" applyBorder="1" applyAlignment="1">
      <alignment horizontal="center" vertical="center" wrapText="1"/>
    </xf>
    <xf numFmtId="0" fontId="24" fillId="0" borderId="110" xfId="0" applyFont="1" applyFill="1" applyBorder="1" applyAlignment="1">
      <alignment horizontal="center" vertical="center" wrapText="1"/>
    </xf>
    <xf numFmtId="0" fontId="24" fillId="0" borderId="111" xfId="0" applyFont="1" applyFill="1" applyBorder="1" applyAlignment="1">
      <alignment horizontal="center" vertical="center" wrapText="1"/>
    </xf>
    <xf numFmtId="0" fontId="17" fillId="5" borderId="112" xfId="2" applyFont="1" applyFill="1" applyBorder="1" applyAlignment="1">
      <alignment horizontal="center" vertical="top" wrapText="1"/>
    </xf>
    <xf numFmtId="0" fontId="17" fillId="6" borderId="36" xfId="2" applyFont="1" applyFill="1" applyBorder="1" applyAlignment="1">
      <alignment horizontal="center" vertical="top" wrapText="1"/>
    </xf>
    <xf numFmtId="0" fontId="18" fillId="6" borderId="113" xfId="2" applyFont="1" applyFill="1" applyBorder="1" applyAlignment="1">
      <alignment horizontal="center" vertical="top" wrapText="1"/>
    </xf>
    <xf numFmtId="0" fontId="17" fillId="7" borderId="114" xfId="2" applyFont="1" applyFill="1" applyBorder="1" applyAlignment="1">
      <alignment horizontal="center" vertical="top" wrapText="1"/>
    </xf>
    <xf numFmtId="0" fontId="17" fillId="8" borderId="38" xfId="2" applyFont="1" applyFill="1" applyBorder="1" applyAlignment="1">
      <alignment horizontal="center" vertical="top" wrapText="1"/>
    </xf>
    <xf numFmtId="0" fontId="17" fillId="8" borderId="112" xfId="2" applyFont="1" applyFill="1" applyBorder="1" applyAlignment="1">
      <alignment horizontal="center" vertical="top" wrapText="1"/>
    </xf>
    <xf numFmtId="0" fontId="17" fillId="8" borderId="36" xfId="2" applyFont="1" applyFill="1" applyBorder="1" applyAlignment="1">
      <alignment horizontal="center" vertical="top" wrapText="1"/>
    </xf>
    <xf numFmtId="0" fontId="17" fillId="9" borderId="112" xfId="2" applyFont="1" applyFill="1" applyBorder="1" applyAlignment="1">
      <alignment horizontal="center" vertical="top" wrapText="1"/>
    </xf>
    <xf numFmtId="0" fontId="17" fillId="9" borderId="115" xfId="2" applyFont="1" applyFill="1" applyBorder="1" applyAlignment="1">
      <alignment horizontal="center" vertical="top" wrapText="1"/>
    </xf>
    <xf numFmtId="0" fontId="20" fillId="0" borderId="44" xfId="0" applyFont="1" applyBorder="1" applyAlignment="1">
      <alignment vertical="top"/>
    </xf>
    <xf numFmtId="0" fontId="20" fillId="0" borderId="44" xfId="0" applyFont="1" applyFill="1" applyBorder="1" applyAlignment="1">
      <alignment vertical="top" wrapText="1"/>
    </xf>
    <xf numFmtId="0" fontId="17" fillId="0" borderId="46" xfId="2" applyFont="1" applyFill="1" applyBorder="1" applyAlignment="1">
      <alignment horizontal="center" vertical="top" wrapText="1"/>
    </xf>
    <xf numFmtId="0" fontId="20" fillId="22" borderId="116" xfId="0" applyFont="1" applyFill="1" applyBorder="1" applyAlignment="1">
      <alignment vertical="top"/>
    </xf>
    <xf numFmtId="0" fontId="17" fillId="0" borderId="72" xfId="2" applyFont="1" applyFill="1" applyBorder="1" applyAlignment="1">
      <alignment horizontal="center" vertical="top" wrapText="1"/>
    </xf>
    <xf numFmtId="0" fontId="17" fillId="0" borderId="117" xfId="2" applyFont="1" applyFill="1" applyBorder="1" applyAlignment="1">
      <alignment horizontal="center" vertical="top" wrapText="1"/>
    </xf>
    <xf numFmtId="0" fontId="19" fillId="3" borderId="4" xfId="2" applyFont="1" applyFill="1" applyBorder="1" applyAlignment="1">
      <alignment horizontal="center" vertical="top" wrapText="1"/>
    </xf>
    <xf numFmtId="0" fontId="17" fillId="0" borderId="44" xfId="2" applyFont="1" applyFill="1" applyBorder="1" applyAlignment="1">
      <alignment horizontal="center" vertical="top" wrapText="1"/>
    </xf>
    <xf numFmtId="0" fontId="19" fillId="3" borderId="1" xfId="2" applyFont="1" applyFill="1" applyBorder="1" applyAlignment="1">
      <alignment horizontal="center" vertical="top" wrapText="1"/>
    </xf>
    <xf numFmtId="0" fontId="19" fillId="3" borderId="2" xfId="2" applyFont="1" applyFill="1" applyBorder="1" applyAlignment="1">
      <alignment horizontal="center" vertical="top" wrapText="1"/>
    </xf>
    <xf numFmtId="0" fontId="19" fillId="3" borderId="94" xfId="2" applyFont="1" applyFill="1" applyBorder="1" applyAlignment="1">
      <alignment horizontal="center" vertical="top" wrapText="1"/>
    </xf>
    <xf numFmtId="0" fontId="20" fillId="0" borderId="44" xfId="0" applyFont="1" applyBorder="1" applyAlignment="1">
      <alignment vertical="top" wrapText="1"/>
    </xf>
    <xf numFmtId="0" fontId="19" fillId="3" borderId="46" xfId="2" applyFont="1" applyFill="1" applyBorder="1" applyAlignment="1">
      <alignment vertical="top" wrapText="1"/>
    </xf>
    <xf numFmtId="0" fontId="20" fillId="0" borderId="42" xfId="2" applyFont="1" applyBorder="1" applyAlignment="1">
      <alignment horizontal="left" vertical="top" wrapText="1"/>
    </xf>
    <xf numFmtId="0" fontId="19" fillId="3" borderId="97" xfId="2" applyFont="1" applyFill="1" applyBorder="1" applyAlignment="1">
      <alignment horizontal="center" vertical="top" wrapText="1"/>
    </xf>
    <xf numFmtId="0" fontId="19" fillId="3" borderId="51" xfId="2" applyFont="1" applyFill="1" applyBorder="1" applyAlignment="1">
      <alignment horizontal="center" vertical="top" wrapText="1"/>
    </xf>
    <xf numFmtId="0" fontId="20" fillId="23" borderId="44" xfId="0" applyFont="1" applyFill="1" applyBorder="1" applyAlignment="1">
      <alignment vertical="top" wrapText="1"/>
    </xf>
    <xf numFmtId="0" fontId="19" fillId="3" borderId="46" xfId="2" applyFont="1" applyFill="1" applyBorder="1" applyAlignment="1">
      <alignment horizontal="left" vertical="top" wrapText="1"/>
    </xf>
    <xf numFmtId="0" fontId="20" fillId="0" borderId="3" xfId="2" applyFont="1" applyBorder="1" applyAlignment="1">
      <alignment horizontal="left" vertical="top" wrapText="1"/>
    </xf>
    <xf numFmtId="0" fontId="19" fillId="3" borderId="96" xfId="2" applyFont="1" applyFill="1" applyBorder="1" applyAlignment="1">
      <alignment horizontal="center" vertical="top" wrapText="1"/>
    </xf>
    <xf numFmtId="0" fontId="19" fillId="10" borderId="1" xfId="2" applyFont="1" applyFill="1" applyBorder="1" applyAlignment="1">
      <alignment horizontal="center" vertical="top" wrapText="1"/>
    </xf>
    <xf numFmtId="0" fontId="19" fillId="0" borderId="3" xfId="2" applyFont="1" applyBorder="1" applyAlignment="1">
      <alignment vertical="top" wrapText="1"/>
    </xf>
    <xf numFmtId="0" fontId="19" fillId="10" borderId="46" xfId="2" applyFont="1" applyFill="1" applyBorder="1" applyAlignment="1">
      <alignment horizontal="left" vertical="top" wrapText="1"/>
    </xf>
    <xf numFmtId="0" fontId="20" fillId="22" borderId="118" xfId="0" applyFont="1" applyFill="1" applyBorder="1" applyAlignment="1">
      <alignment vertical="top"/>
    </xf>
    <xf numFmtId="0" fontId="19" fillId="0" borderId="3" xfId="2" applyFont="1" applyBorder="1" applyAlignment="1">
      <alignment horizontal="left" vertical="top" wrapText="1"/>
    </xf>
    <xf numFmtId="0" fontId="19" fillId="0" borderId="44" xfId="2" applyFont="1" applyBorder="1" applyAlignment="1">
      <alignment horizontal="left" vertical="top" wrapText="1"/>
    </xf>
    <xf numFmtId="0" fontId="20" fillId="0" borderId="116" xfId="0" applyFont="1" applyFill="1" applyBorder="1" applyAlignment="1">
      <alignment vertical="top"/>
    </xf>
    <xf numFmtId="0" fontId="20" fillId="0" borderId="7" xfId="2" applyFont="1" applyBorder="1" applyAlignment="1">
      <alignment horizontal="left" vertical="top" wrapText="1"/>
    </xf>
    <xf numFmtId="0" fontId="20" fillId="0" borderId="116" xfId="2" applyFont="1" applyBorder="1" applyAlignment="1">
      <alignment horizontal="left" vertical="top" wrapText="1"/>
    </xf>
    <xf numFmtId="0" fontId="17" fillId="24" borderId="112" xfId="2" applyFont="1" applyFill="1" applyBorder="1" applyAlignment="1">
      <alignment horizontal="center" vertical="center" wrapText="1"/>
    </xf>
    <xf numFmtId="0" fontId="17" fillId="24" borderId="113" xfId="2" applyFont="1" applyFill="1" applyBorder="1" applyAlignment="1">
      <alignment horizontal="center" vertical="center" wrapText="1"/>
    </xf>
    <xf numFmtId="0" fontId="17" fillId="9" borderId="38" xfId="2" applyFont="1" applyFill="1" applyBorder="1" applyAlignment="1">
      <alignment horizontal="center" vertical="top" wrapText="1"/>
    </xf>
    <xf numFmtId="0" fontId="17" fillId="24" borderId="120" xfId="2" applyFont="1" applyFill="1" applyBorder="1" applyAlignment="1">
      <alignment horizontal="center" vertical="center" wrapText="1"/>
    </xf>
    <xf numFmtId="0" fontId="19" fillId="3" borderId="119" xfId="2" applyFont="1" applyFill="1" applyBorder="1" applyAlignment="1">
      <alignment horizontal="center" vertical="top" wrapText="1"/>
    </xf>
    <xf numFmtId="0" fontId="8" fillId="0" borderId="98" xfId="0" applyFont="1" applyFill="1" applyBorder="1" applyAlignment="1" applyProtection="1">
      <alignment horizontal="right"/>
    </xf>
    <xf numFmtId="0" fontId="8" fillId="0" borderId="73" xfId="0" applyFont="1" applyFill="1" applyBorder="1" applyAlignment="1" applyProtection="1">
      <alignment horizontal="right"/>
    </xf>
    <xf numFmtId="0" fontId="0" fillId="0" borderId="100" xfId="0" applyFont="1" applyBorder="1" applyAlignment="1"/>
    <xf numFmtId="0" fontId="0" fillId="0" borderId="121" xfId="0" applyFont="1" applyBorder="1" applyAlignment="1"/>
    <xf numFmtId="0" fontId="16" fillId="0" borderId="44" xfId="0" applyFont="1" applyFill="1" applyBorder="1" applyAlignment="1"/>
    <xf numFmtId="0" fontId="5" fillId="0" borderId="7" xfId="0" applyFont="1" applyBorder="1" applyAlignment="1">
      <alignment horizontal="left"/>
    </xf>
    <xf numFmtId="0" fontId="2" fillId="25" borderId="44" xfId="0" applyFont="1" applyFill="1" applyBorder="1" applyAlignment="1"/>
    <xf numFmtId="0" fontId="0" fillId="0" borderId="122" xfId="0" applyFont="1" applyBorder="1"/>
    <xf numFmtId="0" fontId="0" fillId="0" borderId="123" xfId="0" applyFont="1" applyBorder="1"/>
    <xf numFmtId="0" fontId="0" fillId="0" borderId="124" xfId="0" applyFont="1" applyBorder="1"/>
    <xf numFmtId="0" fontId="0" fillId="0" borderId="125" xfId="0" applyFont="1" applyBorder="1"/>
    <xf numFmtId="0" fontId="0" fillId="0" borderId="126" xfId="0" applyFont="1" applyBorder="1"/>
    <xf numFmtId="0" fontId="0" fillId="0" borderId="125" xfId="0" applyFont="1" applyBorder="1" applyAlignment="1">
      <alignment vertical="center"/>
    </xf>
    <xf numFmtId="0" fontId="0" fillId="0" borderId="126" xfId="0" applyFont="1" applyBorder="1" applyAlignment="1">
      <alignment vertical="center"/>
    </xf>
    <xf numFmtId="0" fontId="0" fillId="0" borderId="127" xfId="0" applyFont="1" applyBorder="1"/>
    <xf numFmtId="0" fontId="0" fillId="0" borderId="121" xfId="0" applyFont="1" applyBorder="1"/>
    <xf numFmtId="0" fontId="0" fillId="0" borderId="128" xfId="0" applyFont="1" applyBorder="1"/>
    <xf numFmtId="0" fontId="0" fillId="0" borderId="129" xfId="0" applyFont="1" applyBorder="1"/>
    <xf numFmtId="0" fontId="0" fillId="0" borderId="130" xfId="0" applyFont="1" applyBorder="1"/>
    <xf numFmtId="0" fontId="0" fillId="0" borderId="131" xfId="0" applyFont="1" applyBorder="1"/>
    <xf numFmtId="0" fontId="0" fillId="0" borderId="132" xfId="0" applyFont="1" applyBorder="1"/>
    <xf numFmtId="0" fontId="0" fillId="0" borderId="133" xfId="0" applyFont="1" applyBorder="1"/>
    <xf numFmtId="0" fontId="0" fillId="0" borderId="134" xfId="0" applyFont="1" applyBorder="1"/>
    <xf numFmtId="0" fontId="0" fillId="0" borderId="135" xfId="0" applyFont="1" applyBorder="1"/>
    <xf numFmtId="0" fontId="0" fillId="0" borderId="136" xfId="0" applyFont="1" applyBorder="1"/>
    <xf numFmtId="0" fontId="34" fillId="13" borderId="13" xfId="1" applyFont="1" applyFill="1" applyBorder="1" applyAlignment="1" applyProtection="1">
      <alignment horizontal="center" vertical="center"/>
      <protection locked="0"/>
    </xf>
    <xf numFmtId="0" fontId="0" fillId="0" borderId="137" xfId="0" applyFont="1" applyBorder="1"/>
    <xf numFmtId="0" fontId="0" fillId="0" borderId="140" xfId="0" applyFont="1" applyBorder="1"/>
    <xf numFmtId="0" fontId="0" fillId="0" borderId="142" xfId="0" applyFont="1" applyBorder="1"/>
    <xf numFmtId="0" fontId="0" fillId="0" borderId="143" xfId="0" applyFont="1" applyBorder="1"/>
    <xf numFmtId="0" fontId="0" fillId="0" borderId="144" xfId="0" applyFont="1" applyBorder="1"/>
    <xf numFmtId="0" fontId="35" fillId="0" borderId="50" xfId="0" applyFont="1" applyBorder="1" applyAlignment="1">
      <alignment horizontal="left" vertical="center"/>
    </xf>
    <xf numFmtId="0" fontId="36" fillId="0" borderId="14" xfId="0" applyFont="1" applyFill="1" applyBorder="1" applyAlignment="1">
      <alignment horizontal="left" vertical="center"/>
    </xf>
    <xf numFmtId="0" fontId="37" fillId="4" borderId="91" xfId="0" applyFont="1" applyFill="1" applyBorder="1" applyAlignment="1" applyProtection="1">
      <alignment horizontal="center" vertical="center" wrapText="1"/>
      <protection locked="0"/>
    </xf>
    <xf numFmtId="0" fontId="37" fillId="4" borderId="45" xfId="0" applyFont="1" applyFill="1" applyBorder="1" applyAlignment="1" applyProtection="1">
      <alignment horizontal="center" vertical="center" wrapText="1"/>
      <protection locked="0"/>
    </xf>
    <xf numFmtId="0" fontId="37" fillId="20" borderId="91" xfId="0" applyFont="1" applyFill="1" applyBorder="1" applyAlignment="1" applyProtection="1">
      <alignment horizontal="center" vertical="center" wrapText="1"/>
      <protection locked="0"/>
    </xf>
    <xf numFmtId="0" fontId="37" fillId="20" borderId="45" xfId="0" applyFont="1" applyFill="1" applyBorder="1" applyAlignment="1" applyProtection="1">
      <alignment horizontal="center" vertical="center" wrapText="1"/>
      <protection locked="0"/>
    </xf>
    <xf numFmtId="0" fontId="0" fillId="0" borderId="147" xfId="0" applyFont="1" applyBorder="1"/>
    <xf numFmtId="0" fontId="0" fillId="0" borderId="148" xfId="0" applyFont="1" applyBorder="1"/>
    <xf numFmtId="0" fontId="0" fillId="0" borderId="149" xfId="0" applyFont="1" applyBorder="1" applyAlignment="1"/>
    <xf numFmtId="0" fontId="0" fillId="0" borderId="12" xfId="0" applyFont="1" applyBorder="1"/>
    <xf numFmtId="0" fontId="0" fillId="0" borderId="150" xfId="0" applyFont="1" applyBorder="1"/>
    <xf numFmtId="0" fontId="0" fillId="0" borderId="151" xfId="0" applyFont="1" applyBorder="1"/>
    <xf numFmtId="0" fontId="0" fillId="0" borderId="152" xfId="0" applyFont="1" applyBorder="1"/>
    <xf numFmtId="0" fontId="20" fillId="23" borderId="44" xfId="0" applyFont="1" applyFill="1" applyBorder="1" applyAlignment="1">
      <alignment vertical="top"/>
    </xf>
    <xf numFmtId="0" fontId="20" fillId="0" borderId="44" xfId="0" applyFont="1" applyFill="1" applyBorder="1" applyAlignment="1">
      <alignment vertical="top"/>
    </xf>
    <xf numFmtId="0" fontId="31" fillId="0" borderId="24" xfId="0" applyFont="1" applyBorder="1" applyAlignment="1"/>
    <xf numFmtId="0" fontId="31" fillId="0" borderId="11" xfId="0" applyFont="1" applyBorder="1" applyAlignment="1"/>
    <xf numFmtId="0" fontId="31" fillId="0" borderId="50" xfId="0" applyFont="1" applyBorder="1" applyAlignment="1"/>
    <xf numFmtId="0" fontId="31" fillId="0" borderId="8" xfId="0" applyFont="1" applyBorder="1" applyAlignment="1"/>
    <xf numFmtId="0" fontId="31" fillId="0" borderId="153" xfId="0" applyFont="1" applyBorder="1" applyAlignment="1"/>
    <xf numFmtId="0" fontId="31" fillId="0" borderId="154" xfId="0" applyFont="1" applyBorder="1" applyAlignment="1"/>
    <xf numFmtId="0" fontId="0" fillId="0" borderId="127" xfId="0" applyFont="1" applyFill="1" applyBorder="1" applyAlignment="1"/>
    <xf numFmtId="0" fontId="0" fillId="0" borderId="121" xfId="0" applyFont="1" applyFill="1" applyBorder="1" applyAlignment="1"/>
    <xf numFmtId="0" fontId="1" fillId="0" borderId="127" xfId="0" applyFont="1" applyBorder="1" applyAlignment="1"/>
    <xf numFmtId="0" fontId="1" fillId="0" borderId="121" xfId="0" applyFont="1" applyBorder="1" applyAlignment="1"/>
    <xf numFmtId="0" fontId="0" fillId="0" borderId="127" xfId="0" applyFont="1" applyBorder="1" applyAlignment="1"/>
    <xf numFmtId="0" fontId="0" fillId="0" borderId="144" xfId="0" applyFont="1" applyBorder="1" applyAlignment="1"/>
    <xf numFmtId="0" fontId="29" fillId="0" borderId="155" xfId="0" applyFont="1" applyBorder="1" applyAlignment="1"/>
    <xf numFmtId="0" fontId="0" fillId="0" borderId="99" xfId="0" applyFont="1" applyBorder="1" applyAlignment="1"/>
    <xf numFmtId="0" fontId="0" fillId="0" borderId="156" xfId="0" applyFont="1" applyBorder="1" applyAlignment="1"/>
    <xf numFmtId="0" fontId="0" fillId="0" borderId="157" xfId="0" applyFont="1" applyBorder="1" applyAlignment="1"/>
    <xf numFmtId="0" fontId="0" fillId="0" borderId="158" xfId="0" applyFont="1" applyBorder="1" applyAlignment="1"/>
    <xf numFmtId="0" fontId="31" fillId="0" borderId="159" xfId="0" applyFont="1" applyBorder="1" applyAlignment="1"/>
    <xf numFmtId="0" fontId="2" fillId="0" borderId="24" xfId="0" applyFont="1" applyFill="1" applyBorder="1" applyAlignment="1">
      <alignment horizontal="center" vertical="center" wrapText="1"/>
    </xf>
    <xf numFmtId="0" fontId="6" fillId="0" borderId="14" xfId="0" applyFont="1" applyBorder="1"/>
    <xf numFmtId="0" fontId="20" fillId="0" borderId="165" xfId="0" applyFont="1" applyBorder="1" applyAlignment="1">
      <alignment vertical="top" wrapText="1"/>
    </xf>
    <xf numFmtId="0" fontId="19" fillId="3" borderId="166" xfId="2" applyFont="1" applyFill="1" applyBorder="1" applyAlignment="1">
      <alignment horizontal="left" vertical="top" wrapText="1"/>
    </xf>
    <xf numFmtId="0" fontId="20" fillId="22" borderId="167" xfId="0" applyFont="1" applyFill="1" applyBorder="1" applyAlignment="1">
      <alignment vertical="top"/>
    </xf>
    <xf numFmtId="0" fontId="19" fillId="0" borderId="45" xfId="2" applyFont="1" applyBorder="1" applyAlignment="1">
      <alignment horizontal="left" vertical="top" wrapText="1"/>
    </xf>
    <xf numFmtId="0" fontId="19" fillId="3" borderId="101" xfId="2" applyFont="1" applyFill="1" applyBorder="1" applyAlignment="1">
      <alignment horizontal="left" vertical="top" wrapText="1"/>
    </xf>
    <xf numFmtId="0" fontId="20" fillId="0" borderId="168" xfId="0" applyFont="1" applyFill="1" applyBorder="1" applyAlignment="1">
      <alignment vertical="top"/>
    </xf>
    <xf numFmtId="0" fontId="19" fillId="3" borderId="43" xfId="2" applyFont="1" applyFill="1" applyBorder="1" applyAlignment="1">
      <alignment horizontal="center" vertical="top" wrapText="1"/>
    </xf>
    <xf numFmtId="0" fontId="19" fillId="3" borderId="41" xfId="2" applyFont="1" applyFill="1" applyBorder="1" applyAlignment="1">
      <alignment horizontal="center" vertical="top" wrapText="1"/>
    </xf>
    <xf numFmtId="0" fontId="19" fillId="3" borderId="169" xfId="2" applyFont="1" applyFill="1" applyBorder="1" applyAlignment="1">
      <alignment horizontal="center" vertical="top" wrapText="1"/>
    </xf>
    <xf numFmtId="0" fontId="19" fillId="3" borderId="170" xfId="2" applyFont="1" applyFill="1" applyBorder="1" applyAlignment="1">
      <alignment horizontal="center" vertical="top" wrapText="1"/>
    </xf>
    <xf numFmtId="0" fontId="20" fillId="0" borderId="165" xfId="0" applyFont="1" applyBorder="1" applyAlignment="1">
      <alignment vertical="top"/>
    </xf>
    <xf numFmtId="0" fontId="19" fillId="0" borderId="171" xfId="2" applyFont="1" applyBorder="1" applyAlignment="1">
      <alignment horizontal="left" vertical="top" wrapText="1"/>
    </xf>
    <xf numFmtId="0" fontId="19" fillId="3" borderId="172" xfId="2" applyFont="1" applyFill="1" applyBorder="1" applyAlignment="1">
      <alignment horizontal="center" vertical="top" wrapText="1"/>
    </xf>
    <xf numFmtId="0" fontId="19" fillId="3" borderId="173" xfId="2" applyFont="1" applyFill="1" applyBorder="1" applyAlignment="1">
      <alignment horizontal="center" vertical="top" wrapText="1"/>
    </xf>
    <xf numFmtId="0" fontId="19" fillId="3" borderId="174" xfId="2" applyFont="1" applyFill="1" applyBorder="1" applyAlignment="1">
      <alignment horizontal="center" vertical="top" wrapText="1"/>
    </xf>
    <xf numFmtId="0" fontId="19" fillId="3" borderId="175" xfId="2" applyFont="1" applyFill="1" applyBorder="1" applyAlignment="1">
      <alignment horizontal="center" vertical="top" wrapText="1"/>
    </xf>
    <xf numFmtId="0" fontId="19" fillId="3" borderId="176" xfId="2" applyFont="1" applyFill="1" applyBorder="1" applyAlignment="1">
      <alignment horizontal="center" vertical="top" wrapText="1"/>
    </xf>
    <xf numFmtId="0" fontId="19" fillId="3" borderId="177" xfId="2" applyFont="1" applyFill="1" applyBorder="1" applyAlignment="1">
      <alignment horizontal="center" vertical="top" wrapText="1"/>
    </xf>
    <xf numFmtId="0" fontId="19" fillId="0" borderId="171" xfId="2" applyFont="1" applyBorder="1" applyAlignment="1">
      <alignment horizontal="left" vertical="center" wrapText="1"/>
    </xf>
    <xf numFmtId="0" fontId="19" fillId="3" borderId="171" xfId="2" applyFont="1" applyFill="1" applyBorder="1" applyAlignment="1">
      <alignment horizontal="left" vertical="center" wrapText="1"/>
    </xf>
    <xf numFmtId="0" fontId="16" fillId="0" borderId="171" xfId="2" applyBorder="1"/>
    <xf numFmtId="0" fontId="19" fillId="23" borderId="44" xfId="2" applyFont="1" applyFill="1" applyBorder="1" applyAlignment="1">
      <alignment horizontal="left" vertical="top" wrapText="1"/>
    </xf>
    <xf numFmtId="0" fontId="0" fillId="0" borderId="34" xfId="0" applyFont="1" applyBorder="1"/>
    <xf numFmtId="0" fontId="8" fillId="14" borderId="44" xfId="0" applyFont="1" applyFill="1" applyBorder="1" applyAlignment="1">
      <alignment vertical="center"/>
    </xf>
    <xf numFmtId="0" fontId="22" fillId="0" borderId="178" xfId="0" applyFont="1" applyFill="1" applyBorder="1" applyAlignment="1" applyProtection="1">
      <alignment horizontal="center" vertical="center" wrapText="1"/>
      <protection locked="0"/>
    </xf>
    <xf numFmtId="0" fontId="22" fillId="0" borderId="179" xfId="0" applyFont="1" applyFill="1" applyBorder="1" applyAlignment="1" applyProtection="1">
      <alignment horizontal="center" vertical="center" wrapText="1"/>
      <protection locked="0"/>
    </xf>
    <xf numFmtId="0" fontId="22" fillId="0" borderId="180" xfId="0" applyFont="1" applyFill="1" applyBorder="1" applyAlignment="1" applyProtection="1">
      <alignment horizontal="center" vertical="center" wrapText="1"/>
      <protection locked="0"/>
    </xf>
    <xf numFmtId="0" fontId="24" fillId="0" borderId="181" xfId="0" applyFont="1" applyFill="1" applyBorder="1" applyAlignment="1">
      <alignment horizontal="center" vertical="center" wrapText="1"/>
    </xf>
    <xf numFmtId="0" fontId="24" fillId="0" borderId="83" xfId="0" applyFont="1" applyFill="1" applyBorder="1" applyAlignment="1">
      <alignment horizontal="center" vertical="center" wrapText="1"/>
    </xf>
    <xf numFmtId="0" fontId="24" fillId="0" borderId="90" xfId="0" applyFont="1" applyFill="1" applyBorder="1" applyAlignment="1">
      <alignment horizontal="center" vertical="center" wrapText="1"/>
    </xf>
    <xf numFmtId="0" fontId="0" fillId="0" borderId="0" xfId="0"/>
    <xf numFmtId="0" fontId="16" fillId="0" borderId="182" xfId="0" applyFont="1" applyBorder="1"/>
    <xf numFmtId="0" fontId="0" fillId="0" borderId="182" xfId="0" applyBorder="1"/>
    <xf numFmtId="0" fontId="0" fillId="0" borderId="7" xfId="0" applyBorder="1"/>
    <xf numFmtId="0" fontId="16" fillId="0" borderId="0" xfId="0" applyFont="1"/>
    <xf numFmtId="0" fontId="16" fillId="0" borderId="7" xfId="0" applyFont="1" applyBorder="1"/>
    <xf numFmtId="0" fontId="0" fillId="0" borderId="183" xfId="0" applyBorder="1"/>
    <xf numFmtId="0" fontId="0" fillId="0" borderId="184" xfId="0" applyBorder="1"/>
    <xf numFmtId="0" fontId="38" fillId="6" borderId="185" xfId="0" applyFont="1" applyFill="1" applyBorder="1" applyAlignment="1">
      <alignment horizontal="center" wrapText="1"/>
    </xf>
    <xf numFmtId="0" fontId="2" fillId="11" borderId="186" xfId="0" applyFont="1" applyFill="1" applyBorder="1" applyAlignment="1">
      <alignment horizontal="center" vertical="center" wrapText="1"/>
    </xf>
    <xf numFmtId="0" fontId="2" fillId="11" borderId="187" xfId="0" applyFont="1" applyFill="1" applyBorder="1" applyAlignment="1">
      <alignment horizontal="center" vertical="center" wrapText="1"/>
    </xf>
    <xf numFmtId="0" fontId="2" fillId="11" borderId="188" xfId="0" applyFont="1" applyFill="1" applyBorder="1" applyAlignment="1">
      <alignment horizontal="center" vertical="center" wrapText="1"/>
    </xf>
    <xf numFmtId="0" fontId="2" fillId="26" borderId="187" xfId="0" applyFont="1" applyFill="1" applyBorder="1" applyAlignment="1">
      <alignment horizontal="center" vertical="center" wrapText="1"/>
    </xf>
    <xf numFmtId="0" fontId="2" fillId="26" borderId="188" xfId="0" applyFont="1" applyFill="1" applyBorder="1" applyAlignment="1">
      <alignment horizontal="center" vertical="center" wrapText="1"/>
    </xf>
    <xf numFmtId="0" fontId="39" fillId="0" borderId="0" xfId="0" applyFont="1" applyAlignment="1">
      <alignment horizontal="center"/>
    </xf>
    <xf numFmtId="0" fontId="39" fillId="0" borderId="10" xfId="0" applyFont="1" applyBorder="1" applyAlignment="1">
      <alignment horizontal="center"/>
    </xf>
    <xf numFmtId="0" fontId="0" fillId="0" borderId="0" xfId="0" applyAlignment="1">
      <alignment horizontal="center"/>
    </xf>
    <xf numFmtId="0" fontId="0" fillId="0" borderId="155" xfId="0" applyFont="1" applyBorder="1"/>
    <xf numFmtId="0" fontId="2" fillId="0" borderId="155" xfId="0" applyFont="1" applyBorder="1" applyAlignment="1">
      <alignment vertical="center"/>
    </xf>
    <xf numFmtId="0" fontId="0" fillId="0" borderId="189" xfId="0" applyFont="1" applyBorder="1" applyAlignment="1">
      <alignment wrapText="1"/>
    </xf>
    <xf numFmtId="0" fontId="2" fillId="11" borderId="44" xfId="0" applyFont="1" applyFill="1" applyBorder="1"/>
    <xf numFmtId="0" fontId="16" fillId="0" borderId="44" xfId="0" applyFont="1" applyBorder="1"/>
    <xf numFmtId="0" fontId="16" fillId="0" borderId="44" xfId="0" applyFont="1" applyBorder="1" applyAlignment="1">
      <alignment horizontal="left"/>
    </xf>
    <xf numFmtId="0" fontId="35" fillId="0" borderId="12" xfId="0" applyFont="1" applyBorder="1" applyAlignment="1">
      <alignment horizontal="right" vertical="center" wrapText="1"/>
    </xf>
    <xf numFmtId="0" fontId="36" fillId="0" borderId="6" xfId="0" applyFont="1" applyFill="1" applyBorder="1" applyAlignment="1">
      <alignment horizontal="left" vertical="center"/>
    </xf>
    <xf numFmtId="0" fontId="24" fillId="0" borderId="52" xfId="0" applyFont="1" applyBorder="1" applyAlignment="1">
      <alignment horizontal="center" vertical="center" wrapText="1"/>
    </xf>
    <xf numFmtId="0" fontId="24" fillId="0" borderId="53" xfId="0" applyFont="1" applyBorder="1" applyAlignment="1">
      <alignment horizontal="center" vertical="center" wrapText="1"/>
    </xf>
    <xf numFmtId="0" fontId="24" fillId="0" borderId="54"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56" xfId="0" applyFont="1" applyBorder="1" applyAlignment="1">
      <alignment horizontal="center" vertical="center" wrapText="1"/>
    </xf>
    <xf numFmtId="0" fontId="24" fillId="0" borderId="75" xfId="0" applyFont="1" applyBorder="1" applyAlignment="1">
      <alignment horizontal="center" vertical="center" wrapText="1"/>
    </xf>
    <xf numFmtId="0" fontId="24" fillId="0" borderId="78" xfId="0" applyFont="1" applyBorder="1" applyAlignment="1">
      <alignment horizontal="center" vertical="center" wrapText="1"/>
    </xf>
    <xf numFmtId="0" fontId="17" fillId="8" borderId="191" xfId="2" applyFont="1" applyFill="1" applyBorder="1" applyAlignment="1">
      <alignment horizontal="center" vertical="top" wrapText="1"/>
    </xf>
    <xf numFmtId="0" fontId="8" fillId="0" borderId="7" xfId="0" applyFont="1" applyFill="1" applyBorder="1" applyAlignment="1" applyProtection="1">
      <alignment horizontal="right"/>
    </xf>
    <xf numFmtId="0" fontId="0" fillId="0" borderId="7" xfId="0" applyFont="1" applyBorder="1"/>
    <xf numFmtId="0" fontId="0" fillId="0" borderId="192" xfId="0" applyFont="1" applyBorder="1" applyAlignment="1"/>
    <xf numFmtId="0" fontId="0" fillId="0" borderId="26" xfId="0" applyFont="1" applyBorder="1"/>
    <xf numFmtId="0" fontId="19" fillId="3" borderId="118" xfId="2" applyFont="1" applyFill="1" applyBorder="1" applyAlignment="1">
      <alignment horizontal="center" vertical="top" wrapText="1"/>
    </xf>
    <xf numFmtId="0" fontId="19" fillId="0" borderId="7" xfId="2" applyFont="1" applyAlignment="1">
      <alignment horizontal="center" vertical="top" wrapText="1"/>
    </xf>
    <xf numFmtId="0" fontId="20" fillId="0" borderId="7" xfId="2" applyFont="1" applyAlignment="1">
      <alignment vertical="top"/>
    </xf>
    <xf numFmtId="0" fontId="17" fillId="27" borderId="195" xfId="2" applyFont="1" applyFill="1" applyBorder="1" applyAlignment="1">
      <alignment horizontal="center" vertical="top" wrapText="1"/>
    </xf>
    <xf numFmtId="0" fontId="17" fillId="9" borderId="191" xfId="2" applyFont="1" applyFill="1" applyBorder="1" applyAlignment="1">
      <alignment horizontal="center" vertical="top" wrapText="1"/>
    </xf>
    <xf numFmtId="0" fontId="24" fillId="0" borderId="7" xfId="0" applyFont="1" applyFill="1" applyBorder="1" applyAlignment="1">
      <alignment horizontal="center" vertical="center" wrapText="1"/>
    </xf>
    <xf numFmtId="0" fontId="0" fillId="0" borderId="142" xfId="0" applyFont="1" applyFill="1" applyBorder="1"/>
    <xf numFmtId="0" fontId="0" fillId="0" borderId="127" xfId="0" applyFont="1" applyFill="1" applyBorder="1"/>
    <xf numFmtId="0" fontId="37" fillId="0" borderId="7" xfId="0" applyFont="1" applyFill="1" applyBorder="1" applyAlignment="1" applyProtection="1">
      <alignment horizontal="center" vertical="top"/>
      <protection locked="0"/>
    </xf>
    <xf numFmtId="0" fontId="0" fillId="0" borderId="147" xfId="0" applyFont="1" applyFill="1" applyBorder="1"/>
    <xf numFmtId="0" fontId="22" fillId="0" borderId="196" xfId="0" applyFont="1" applyFill="1" applyBorder="1" applyAlignment="1" applyProtection="1">
      <alignment horizontal="center" vertical="center" wrapText="1"/>
      <protection locked="0"/>
    </xf>
    <xf numFmtId="0" fontId="24" fillId="0" borderId="196" xfId="0" applyFont="1" applyFill="1" applyBorder="1" applyAlignment="1">
      <alignment horizontal="center" vertical="center" wrapText="1"/>
    </xf>
    <xf numFmtId="0" fontId="24" fillId="0" borderId="159" xfId="0" applyFont="1" applyFill="1" applyBorder="1" applyAlignment="1">
      <alignment horizontal="center" vertical="center" wrapText="1"/>
    </xf>
    <xf numFmtId="0" fontId="40" fillId="0" borderId="44" xfId="0" applyFont="1" applyBorder="1" applyAlignment="1">
      <alignment horizontal="center" vertical="center"/>
    </xf>
    <xf numFmtId="0" fontId="41" fillId="0" borderId="44" xfId="0" applyFont="1" applyBorder="1" applyAlignment="1">
      <alignment horizontal="center" vertical="center"/>
    </xf>
    <xf numFmtId="0" fontId="41" fillId="0" borderId="46" xfId="0" applyFont="1" applyBorder="1" applyAlignment="1">
      <alignment horizontal="center" vertical="center"/>
    </xf>
    <xf numFmtId="0" fontId="0" fillId="0" borderId="126" xfId="0" applyFont="1" applyBorder="1" applyAlignment="1"/>
    <xf numFmtId="0" fontId="24" fillId="0" borderId="200" xfId="0" applyFont="1" applyFill="1" applyBorder="1" applyAlignment="1">
      <alignment horizontal="center" vertical="center" wrapText="1"/>
    </xf>
    <xf numFmtId="0" fontId="24" fillId="0" borderId="199" xfId="0" applyFont="1" applyFill="1" applyBorder="1" applyAlignment="1">
      <alignment horizontal="center" vertical="center" wrapText="1"/>
    </xf>
    <xf numFmtId="0" fontId="22" fillId="0" borderId="201" xfId="0" applyFont="1" applyFill="1" applyBorder="1" applyAlignment="1">
      <alignment horizontal="center" vertical="center" wrapText="1"/>
    </xf>
    <xf numFmtId="0" fontId="24" fillId="0" borderId="202" xfId="0" applyFont="1" applyFill="1" applyBorder="1" applyAlignment="1">
      <alignment horizontal="center" vertical="center" wrapText="1"/>
    </xf>
    <xf numFmtId="0" fontId="22" fillId="0" borderId="203" xfId="0" applyFont="1" applyFill="1" applyBorder="1" applyAlignment="1">
      <alignment horizontal="center" vertical="center" wrapText="1"/>
    </xf>
    <xf numFmtId="0" fontId="24" fillId="0" borderId="203" xfId="0" applyFont="1" applyFill="1" applyBorder="1" applyAlignment="1">
      <alignment horizontal="center" vertical="center" wrapText="1"/>
    </xf>
    <xf numFmtId="0" fontId="24" fillId="0" borderId="197" xfId="0" applyFont="1" applyFill="1" applyBorder="1" applyAlignment="1">
      <alignment horizontal="center" vertical="center" wrapText="1"/>
    </xf>
    <xf numFmtId="0" fontId="0" fillId="0" borderId="204" xfId="0" applyBorder="1"/>
    <xf numFmtId="0" fontId="21" fillId="0" borderId="127" xfId="0" applyFont="1" applyFill="1" applyBorder="1" applyAlignment="1" applyProtection="1">
      <alignment horizontal="left"/>
      <protection locked="0"/>
    </xf>
    <xf numFmtId="0" fontId="25" fillId="0" borderId="127" xfId="0" applyFont="1" applyFill="1" applyBorder="1" applyAlignment="1" applyProtection="1">
      <alignment horizontal="left"/>
      <protection locked="0"/>
    </xf>
    <xf numFmtId="0" fontId="43" fillId="0" borderId="7" xfId="3"/>
    <xf numFmtId="0" fontId="43" fillId="0" borderId="182" xfId="3" applyBorder="1"/>
    <xf numFmtId="0" fontId="8" fillId="14" borderId="44" xfId="0" applyFont="1" applyFill="1" applyBorder="1" applyAlignment="1" applyProtection="1">
      <alignment vertical="center"/>
    </xf>
    <xf numFmtId="0" fontId="35" fillId="0" borderId="140" xfId="0" applyFont="1" applyBorder="1" applyAlignment="1">
      <alignment vertical="center"/>
    </xf>
    <xf numFmtId="0" fontId="0" fillId="0" borderId="50" xfId="0" applyFont="1" applyBorder="1" applyAlignment="1">
      <alignment vertical="center"/>
    </xf>
    <xf numFmtId="0" fontId="0" fillId="0" borderId="44" xfId="0" applyFont="1" applyBorder="1" applyAlignment="1">
      <alignment horizontal="left"/>
    </xf>
    <xf numFmtId="0" fontId="16" fillId="0" borderId="7" xfId="0" applyFont="1" applyBorder="1" applyAlignment="1"/>
    <xf numFmtId="0" fontId="35" fillId="0" borderId="50" xfId="0" applyFont="1" applyBorder="1" applyAlignment="1"/>
    <xf numFmtId="0" fontId="11" fillId="28" borderId="44" xfId="0" applyFont="1" applyFill="1" applyBorder="1" applyAlignment="1">
      <alignment horizontal="center" vertical="center" wrapText="1"/>
    </xf>
    <xf numFmtId="0" fontId="11" fillId="29" borderId="44" xfId="0" applyFont="1" applyFill="1" applyBorder="1" applyAlignment="1">
      <alignment horizontal="center" vertical="center" wrapText="1"/>
    </xf>
    <xf numFmtId="0" fontId="11" fillId="29" borderId="46" xfId="0" applyFont="1" applyFill="1" applyBorder="1" applyAlignment="1">
      <alignment horizontal="center" vertical="center" wrapText="1"/>
    </xf>
    <xf numFmtId="0" fontId="0" fillId="0" borderId="102" xfId="0" applyFont="1" applyBorder="1" applyAlignment="1">
      <alignment horizontal="left"/>
    </xf>
    <xf numFmtId="0" fontId="0" fillId="0" borderId="91" xfId="0" applyFont="1" applyBorder="1" applyAlignment="1">
      <alignment horizontal="left"/>
    </xf>
    <xf numFmtId="0" fontId="16" fillId="0" borderId="7" xfId="0" applyFont="1" applyFill="1" applyBorder="1" applyAlignment="1">
      <alignment horizontal="left"/>
    </xf>
    <xf numFmtId="0" fontId="16" fillId="0" borderId="152" xfId="0" applyFont="1" applyFill="1" applyBorder="1" applyAlignment="1">
      <alignment horizontal="left"/>
    </xf>
    <xf numFmtId="0" fontId="16" fillId="0" borderId="98" xfId="0" applyFont="1" applyFill="1" applyBorder="1" applyAlignment="1">
      <alignment horizontal="left"/>
    </xf>
    <xf numFmtId="0" fontId="41" fillId="0" borderId="205" xfId="0" applyFont="1" applyBorder="1" applyAlignment="1">
      <alignment horizontal="center" vertical="center"/>
    </xf>
    <xf numFmtId="0" fontId="42" fillId="0" borderId="13" xfId="0" applyFont="1" applyFill="1" applyBorder="1" applyAlignment="1">
      <alignment horizontal="left" vertical="top" wrapText="1"/>
    </xf>
    <xf numFmtId="0" fontId="24" fillId="0" borderId="207" xfId="0" applyFont="1" applyFill="1" applyBorder="1" applyAlignment="1">
      <alignment horizontal="center" vertical="center" wrapText="1"/>
    </xf>
    <xf numFmtId="0" fontId="24" fillId="0" borderId="13" xfId="0" applyFont="1" applyFill="1" applyBorder="1" applyAlignment="1">
      <alignment horizontal="center" vertical="center" wrapText="1"/>
    </xf>
    <xf numFmtId="0" fontId="24" fillId="0" borderId="208" xfId="0" applyFont="1" applyFill="1" applyBorder="1" applyAlignment="1">
      <alignment horizontal="center" vertical="center" wrapText="1"/>
    </xf>
    <xf numFmtId="0" fontId="24" fillId="0" borderId="198"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22" fillId="0" borderId="209" xfId="0" applyFont="1" applyFill="1" applyBorder="1" applyAlignment="1">
      <alignment horizontal="center" vertical="center" wrapText="1"/>
    </xf>
    <xf numFmtId="0" fontId="0" fillId="0" borderId="210" xfId="0" applyFont="1" applyBorder="1" applyAlignment="1"/>
    <xf numFmtId="0" fontId="0" fillId="0" borderId="194" xfId="0" applyFont="1" applyBorder="1" applyAlignment="1"/>
    <xf numFmtId="0" fontId="0" fillId="0" borderId="211" xfId="0" applyFont="1" applyBorder="1" applyAlignment="1"/>
    <xf numFmtId="0" fontId="28" fillId="0" borderId="205" xfId="0" applyFont="1" applyBorder="1" applyAlignment="1">
      <alignment horizontal="left" vertical="top"/>
    </xf>
    <xf numFmtId="0" fontId="42" fillId="0" borderId="206" xfId="0" applyFont="1" applyFill="1" applyBorder="1" applyAlignment="1">
      <alignment vertical="top" wrapText="1"/>
    </xf>
    <xf numFmtId="0" fontId="42" fillId="0" borderId="212" xfId="0" applyFont="1" applyFill="1" applyBorder="1" applyAlignment="1">
      <alignment vertical="top" wrapText="1"/>
    </xf>
    <xf numFmtId="0" fontId="42" fillId="0" borderId="213" xfId="0" applyFont="1" applyFill="1" applyBorder="1" applyAlignment="1">
      <alignment vertical="top" wrapText="1"/>
    </xf>
    <xf numFmtId="0" fontId="42" fillId="0" borderId="214" xfId="0" applyFont="1" applyFill="1" applyBorder="1" applyAlignment="1">
      <alignment vertical="top" wrapText="1"/>
    </xf>
    <xf numFmtId="0" fontId="6" fillId="0" borderId="13" xfId="0" applyFont="1" applyBorder="1" applyAlignment="1">
      <alignment horizontal="center" vertical="center"/>
    </xf>
    <xf numFmtId="0" fontId="6" fillId="0" borderId="13" xfId="0" applyFont="1" applyBorder="1" applyAlignment="1">
      <alignment horizontal="left" vertical="center" wrapText="1"/>
    </xf>
    <xf numFmtId="0" fontId="6" fillId="0" borderId="11" xfId="0" applyFont="1" applyBorder="1" applyAlignment="1">
      <alignment vertical="top" wrapText="1"/>
    </xf>
    <xf numFmtId="0" fontId="6" fillId="0" borderId="12" xfId="0" applyFont="1" applyBorder="1" applyAlignment="1">
      <alignment vertical="top" wrapText="1"/>
    </xf>
    <xf numFmtId="0" fontId="6" fillId="0" borderId="50" xfId="0" applyFont="1" applyBorder="1" applyAlignment="1">
      <alignment vertical="top" wrapText="1"/>
    </xf>
    <xf numFmtId="0" fontId="2" fillId="0" borderId="13" xfId="0" applyFont="1" applyBorder="1" applyAlignment="1">
      <alignment vertical="center"/>
    </xf>
    <xf numFmtId="0" fontId="2" fillId="12" borderId="160" xfId="0" applyFont="1" applyFill="1" applyBorder="1" applyAlignment="1">
      <alignment horizontal="center" vertical="center" wrapText="1"/>
    </xf>
    <xf numFmtId="0" fontId="2" fillId="12" borderId="161" xfId="0" applyFont="1" applyFill="1" applyBorder="1" applyAlignment="1">
      <alignment horizontal="center" vertical="center" wrapText="1"/>
    </xf>
    <xf numFmtId="0" fontId="2" fillId="12" borderId="162" xfId="0" applyFont="1" applyFill="1" applyBorder="1" applyAlignment="1">
      <alignment horizontal="center" vertical="center" wrapText="1"/>
    </xf>
    <xf numFmtId="0" fontId="6" fillId="0" borderId="13" xfId="0" applyFont="1" applyBorder="1" applyAlignment="1">
      <alignment horizontal="left"/>
    </xf>
    <xf numFmtId="0" fontId="6" fillId="0" borderId="13" xfId="0" applyFont="1" applyBorder="1" applyAlignment="1">
      <alignment vertical="top"/>
    </xf>
    <xf numFmtId="0" fontId="6" fillId="0" borderId="7" xfId="0" applyFont="1" applyBorder="1" applyAlignment="1">
      <alignment vertical="top" wrapText="1"/>
    </xf>
    <xf numFmtId="0" fontId="6" fillId="0" borderId="13" xfId="0" applyFont="1" applyBorder="1" applyAlignment="1">
      <alignment horizontal="left" vertical="top"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50" xfId="0" applyFont="1" applyBorder="1" applyAlignment="1">
      <alignment horizontal="left" vertical="top" wrapText="1"/>
    </xf>
    <xf numFmtId="0" fontId="2" fillId="12" borderId="46" xfId="0" applyFont="1" applyFill="1" applyBorder="1" applyAlignment="1">
      <alignment horizontal="center" vertical="center" wrapText="1"/>
    </xf>
    <xf numFmtId="0" fontId="2" fillId="12" borderId="72" xfId="0" applyFont="1" applyFill="1" applyBorder="1" applyAlignment="1">
      <alignment horizontal="center" vertical="center" wrapText="1"/>
    </xf>
    <xf numFmtId="0" fontId="2" fillId="12" borderId="102" xfId="0" applyFont="1" applyFill="1" applyBorder="1" applyAlignment="1">
      <alignment horizontal="center" vertical="center" wrapText="1"/>
    </xf>
    <xf numFmtId="0" fontId="4" fillId="0" borderId="25" xfId="0" applyFont="1" applyBorder="1" applyAlignment="1">
      <alignment horizontal="right" vertical="center" wrapText="1"/>
    </xf>
    <xf numFmtId="0" fontId="4" fillId="0" borderId="26" xfId="0" applyFont="1" applyBorder="1" applyAlignment="1">
      <alignment horizontal="right" vertical="center" wrapText="1"/>
    </xf>
    <xf numFmtId="0" fontId="8" fillId="13" borderId="1" xfId="0" applyFont="1" applyFill="1" applyBorder="1" applyAlignment="1">
      <alignment horizontal="center"/>
    </xf>
    <xf numFmtId="0" fontId="5" fillId="2" borderId="87" xfId="0" applyFont="1" applyFill="1" applyBorder="1" applyAlignment="1">
      <alignment horizontal="center" vertical="center" wrapText="1"/>
    </xf>
    <xf numFmtId="0" fontId="5" fillId="2" borderId="88"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9" fillId="19" borderId="1" xfId="0" applyFont="1" applyFill="1" applyBorder="1" applyAlignment="1">
      <alignment horizontal="center" vertical="center" wrapText="1"/>
    </xf>
    <xf numFmtId="0" fontId="21" fillId="16" borderId="44" xfId="0" applyFont="1" applyFill="1" applyBorder="1" applyAlignment="1" applyProtection="1">
      <alignment horizontal="left"/>
      <protection locked="0"/>
    </xf>
    <xf numFmtId="0" fontId="21" fillId="16" borderId="46" xfId="0" applyFont="1" applyFill="1" applyBorder="1" applyAlignment="1" applyProtection="1">
      <alignment horizontal="left"/>
      <protection locked="0"/>
    </xf>
    <xf numFmtId="0" fontId="15" fillId="16" borderId="44" xfId="1" applyFill="1" applyBorder="1" applyAlignment="1" applyProtection="1">
      <alignment horizontal="left"/>
      <protection locked="0"/>
    </xf>
    <xf numFmtId="0" fontId="25" fillId="16" borderId="44" xfId="0" applyFont="1" applyFill="1" applyBorder="1" applyAlignment="1" applyProtection="1">
      <alignment horizontal="left"/>
      <protection locked="0"/>
    </xf>
    <xf numFmtId="0" fontId="25" fillId="16" borderId="46" xfId="0" applyFont="1" applyFill="1" applyBorder="1" applyAlignment="1" applyProtection="1">
      <alignment horizontal="left"/>
      <protection locked="0"/>
    </xf>
    <xf numFmtId="0" fontId="8" fillId="16" borderId="46" xfId="0" applyFont="1" applyFill="1" applyBorder="1" applyAlignment="1" applyProtection="1">
      <alignment horizontal="left" vertical="center"/>
      <protection locked="0"/>
    </xf>
    <xf numFmtId="0" fontId="8" fillId="16" borderId="102" xfId="0" applyFont="1" applyFill="1" applyBorder="1" applyAlignment="1" applyProtection="1">
      <alignment horizontal="left" vertical="center"/>
      <protection locked="0"/>
    </xf>
    <xf numFmtId="0" fontId="8" fillId="16" borderId="44" xfId="0" applyFont="1" applyFill="1" applyBorder="1" applyAlignment="1" applyProtection="1">
      <alignment horizontal="left" vertical="center"/>
    </xf>
    <xf numFmtId="0" fontId="33" fillId="0" borderId="44" xfId="0" applyFont="1" applyFill="1" applyBorder="1" applyAlignment="1" applyProtection="1">
      <alignment horizontal="left" vertical="center"/>
    </xf>
    <xf numFmtId="0" fontId="22" fillId="0" borderId="194" xfId="0" applyFont="1" applyBorder="1" applyAlignment="1">
      <alignment horizontal="right" wrapText="1"/>
    </xf>
    <xf numFmtId="0" fontId="22" fillId="0" borderId="22" xfId="0" applyFont="1" applyBorder="1" applyAlignment="1">
      <alignment horizontal="right" wrapText="1"/>
    </xf>
    <xf numFmtId="0" fontId="22" fillId="0" borderId="193" xfId="0" applyFont="1" applyBorder="1" applyAlignment="1">
      <alignment horizontal="right" wrapText="1"/>
    </xf>
    <xf numFmtId="0" fontId="26" fillId="0" borderId="141" xfId="0" applyFont="1" applyBorder="1" applyAlignment="1">
      <alignment horizontal="center" vertical="center" wrapText="1"/>
    </xf>
    <xf numFmtId="0" fontId="7" fillId="0" borderId="141" xfId="0" applyFont="1" applyBorder="1" applyAlignment="1">
      <alignment horizontal="center" vertical="center" wrapText="1"/>
    </xf>
    <xf numFmtId="0" fontId="7" fillId="0" borderId="140" xfId="0" applyFont="1" applyBorder="1" applyAlignment="1">
      <alignment horizontal="center" vertical="center" wrapText="1"/>
    </xf>
    <xf numFmtId="0" fontId="28" fillId="0" borderId="81" xfId="0" applyFont="1" applyBorder="1" applyAlignment="1" applyProtection="1">
      <alignment horizontal="left" vertical="top" wrapText="1"/>
      <protection locked="0"/>
    </xf>
    <xf numFmtId="0" fontId="28" fillId="0" borderId="73" xfId="0" applyFont="1" applyBorder="1" applyAlignment="1" applyProtection="1">
      <alignment horizontal="left" vertical="top" wrapText="1"/>
      <protection locked="0"/>
    </xf>
    <xf numFmtId="0" fontId="28" fillId="0" borderId="93" xfId="0" applyFont="1" applyBorder="1" applyAlignment="1" applyProtection="1">
      <alignment horizontal="left" vertical="top" wrapText="1"/>
      <protection locked="0"/>
    </xf>
    <xf numFmtId="0" fontId="28" fillId="0" borderId="74" xfId="0" applyFont="1" applyBorder="1" applyAlignment="1" applyProtection="1">
      <alignment horizontal="left" vertical="top" wrapText="1"/>
      <protection locked="0"/>
    </xf>
    <xf numFmtId="0" fontId="28" fillId="0" borderId="7" xfId="0" applyFont="1" applyBorder="1" applyAlignment="1" applyProtection="1">
      <alignment horizontal="left" vertical="top" wrapText="1"/>
      <protection locked="0"/>
    </xf>
    <xf numFmtId="0" fontId="28" fillId="0" borderId="40" xfId="0" applyFont="1" applyBorder="1" applyAlignment="1" applyProtection="1">
      <alignment horizontal="left" vertical="top" wrapText="1"/>
      <protection locked="0"/>
    </xf>
    <xf numFmtId="0" fontId="28" fillId="0" borderId="101" xfId="0" applyFont="1" applyBorder="1" applyAlignment="1" applyProtection="1">
      <alignment horizontal="left" vertical="top" wrapText="1"/>
      <protection locked="0"/>
    </xf>
    <xf numFmtId="0" fontId="28" fillId="0" borderId="163" xfId="0" applyFont="1" applyBorder="1" applyAlignment="1" applyProtection="1">
      <alignment horizontal="left" vertical="top" wrapText="1"/>
      <protection locked="0"/>
    </xf>
    <xf numFmtId="0" fontId="28" fillId="0" borderId="190" xfId="0" applyFont="1" applyBorder="1" applyAlignment="1" applyProtection="1">
      <alignment horizontal="left" vertical="top" wrapText="1"/>
      <protection locked="0"/>
    </xf>
    <xf numFmtId="0" fontId="6" fillId="20" borderId="145" xfId="0" applyFont="1" applyFill="1" applyBorder="1" applyAlignment="1">
      <alignment horizontal="center" wrapText="1"/>
    </xf>
    <xf numFmtId="0" fontId="6" fillId="20" borderId="74" xfId="0" applyFont="1" applyFill="1" applyBorder="1" applyAlignment="1">
      <alignment horizontal="center" wrapText="1"/>
    </xf>
    <xf numFmtId="0" fontId="10" fillId="20" borderId="74" xfId="0" applyFont="1" applyFill="1" applyBorder="1" applyAlignment="1">
      <alignment horizontal="center" vertical="top"/>
    </xf>
    <xf numFmtId="0" fontId="10" fillId="20" borderId="146" xfId="0" applyFont="1" applyFill="1" applyBorder="1" applyAlignment="1">
      <alignment horizontal="center" vertical="top"/>
    </xf>
    <xf numFmtId="0" fontId="6" fillId="4" borderId="71" xfId="0" applyFont="1" applyFill="1" applyBorder="1" applyAlignment="1">
      <alignment horizontal="center" wrapText="1"/>
    </xf>
    <xf numFmtId="0" fontId="6" fillId="4" borderId="89" xfId="0" applyFont="1" applyFill="1" applyBorder="1" applyAlignment="1">
      <alignment horizontal="center" wrapText="1"/>
    </xf>
    <xf numFmtId="0" fontId="10" fillId="4" borderId="89" xfId="0" applyFont="1" applyFill="1" applyBorder="1" applyAlignment="1">
      <alignment horizontal="center" vertical="top"/>
    </xf>
    <xf numFmtId="0" fontId="10" fillId="4" borderId="92" xfId="0" applyFont="1" applyFill="1" applyBorder="1" applyAlignment="1">
      <alignment horizontal="center" vertical="top"/>
    </xf>
    <xf numFmtId="0" fontId="37" fillId="4" borderId="89" xfId="0" applyFont="1" applyFill="1" applyBorder="1" applyAlignment="1" applyProtection="1">
      <alignment horizontal="center" wrapText="1"/>
      <protection locked="0"/>
    </xf>
    <xf numFmtId="0" fontId="37" fillId="20" borderId="89" xfId="0" applyFont="1" applyFill="1" applyBorder="1" applyAlignment="1" applyProtection="1">
      <alignment horizontal="center" vertical="top"/>
      <protection locked="0"/>
    </xf>
    <xf numFmtId="0" fontId="37" fillId="20" borderId="45" xfId="0" applyFont="1" applyFill="1" applyBorder="1" applyAlignment="1" applyProtection="1">
      <alignment horizontal="center" vertical="top"/>
      <protection locked="0"/>
    </xf>
    <xf numFmtId="0" fontId="37" fillId="4" borderId="89" xfId="0" applyFont="1" applyFill="1" applyBorder="1" applyAlignment="1" applyProtection="1">
      <alignment horizontal="center" vertical="top"/>
      <protection locked="0"/>
    </xf>
    <xf numFmtId="0" fontId="37" fillId="4" borderId="92" xfId="0" applyFont="1" applyFill="1" applyBorder="1" applyAlignment="1" applyProtection="1">
      <alignment horizontal="center" vertical="top"/>
      <protection locked="0"/>
    </xf>
    <xf numFmtId="0" fontId="37" fillId="20" borderId="71" xfId="0" applyFont="1" applyFill="1" applyBorder="1" applyAlignment="1" applyProtection="1">
      <alignment horizontal="center" wrapText="1"/>
      <protection locked="0"/>
    </xf>
    <xf numFmtId="0" fontId="37" fillId="20" borderId="89" xfId="0" applyFont="1" applyFill="1" applyBorder="1" applyAlignment="1" applyProtection="1">
      <alignment horizontal="center" wrapText="1"/>
      <protection locked="0"/>
    </xf>
    <xf numFmtId="0" fontId="10" fillId="20" borderId="89" xfId="0" applyFont="1" applyFill="1" applyBorder="1" applyAlignment="1">
      <alignment horizontal="center" vertical="top"/>
    </xf>
    <xf numFmtId="0" fontId="10" fillId="20" borderId="92" xfId="0" applyFont="1" applyFill="1" applyBorder="1" applyAlignment="1">
      <alignment horizontal="center" vertical="top"/>
    </xf>
    <xf numFmtId="0" fontId="6" fillId="20" borderId="71" xfId="0" applyFont="1" applyFill="1" applyBorder="1" applyAlignment="1">
      <alignment horizontal="center" wrapText="1"/>
    </xf>
    <xf numFmtId="0" fontId="6" fillId="20" borderId="89" xfId="0" applyFont="1" applyFill="1" applyBorder="1" applyAlignment="1">
      <alignment horizontal="center" wrapText="1"/>
    </xf>
    <xf numFmtId="0" fontId="10" fillId="20" borderId="45" xfId="0" applyFont="1" applyFill="1" applyBorder="1" applyAlignment="1">
      <alignment horizontal="center" vertical="top"/>
    </xf>
    <xf numFmtId="0" fontId="10" fillId="0" borderId="36" xfId="0" applyFont="1" applyBorder="1" applyAlignment="1" applyProtection="1">
      <alignment horizontal="left" vertical="top" wrapText="1"/>
      <protection locked="0"/>
    </xf>
    <xf numFmtId="0" fontId="3" fillId="0" borderId="37" xfId="0" applyFont="1" applyBorder="1" applyProtection="1">
      <protection locked="0"/>
    </xf>
    <xf numFmtId="0" fontId="3" fillId="0" borderId="38" xfId="0" applyFont="1" applyBorder="1" applyProtection="1">
      <protection locked="0"/>
    </xf>
    <xf numFmtId="0" fontId="3" fillId="0" borderId="39" xfId="0" applyFont="1" applyBorder="1" applyProtection="1">
      <protection locked="0"/>
    </xf>
    <xf numFmtId="0" fontId="0" fillId="0" borderId="7" xfId="0" applyFont="1" applyBorder="1" applyAlignment="1" applyProtection="1">
      <protection locked="0"/>
    </xf>
    <xf numFmtId="0" fontId="3" fillId="0" borderId="40" xfId="0" applyFont="1" applyBorder="1" applyProtection="1">
      <protection locked="0"/>
    </xf>
    <xf numFmtId="0" fontId="3" fillId="0" borderId="41" xfId="0" applyFont="1" applyBorder="1" applyProtection="1">
      <protection locked="0"/>
    </xf>
    <xf numFmtId="0" fontId="3" fillId="0" borderId="42" xfId="0" applyFont="1" applyBorder="1" applyProtection="1">
      <protection locked="0"/>
    </xf>
    <xf numFmtId="0" fontId="3" fillId="0" borderId="43" xfId="0" applyFont="1" applyBorder="1" applyProtection="1">
      <protection locked="0"/>
    </xf>
    <xf numFmtId="0" fontId="5" fillId="2" borderId="36" xfId="0" applyFont="1" applyFill="1" applyBorder="1" applyAlignment="1">
      <alignment horizontal="center" vertical="center" wrapText="1"/>
    </xf>
    <xf numFmtId="0" fontId="3" fillId="0" borderId="41" xfId="0" applyFont="1" applyBorder="1"/>
    <xf numFmtId="0" fontId="3" fillId="13" borderId="72" xfId="0" applyFont="1" applyFill="1" applyBorder="1"/>
    <xf numFmtId="0" fontId="3" fillId="13" borderId="102" xfId="0" applyFont="1" applyFill="1" applyBorder="1"/>
    <xf numFmtId="0" fontId="12" fillId="0" borderId="138" xfId="0" applyFont="1" applyBorder="1" applyAlignment="1">
      <alignment horizontal="center" wrapText="1"/>
    </xf>
    <xf numFmtId="0" fontId="3" fillId="0" borderId="42" xfId="0" applyFont="1" applyBorder="1"/>
    <xf numFmtId="0" fontId="3" fillId="0" borderId="139" xfId="0" applyFont="1" applyBorder="1"/>
    <xf numFmtId="0" fontId="5" fillId="2" borderId="2" xfId="0" applyFont="1" applyFill="1" applyBorder="1" applyAlignment="1">
      <alignment horizontal="center" vertical="center"/>
    </xf>
    <xf numFmtId="0" fontId="3" fillId="0" borderId="3" xfId="0" applyFont="1" applyBorder="1"/>
    <xf numFmtId="0" fontId="3" fillId="0" borderId="4" xfId="0" applyFont="1" applyBorder="1"/>
    <xf numFmtId="0" fontId="6" fillId="0" borderId="16" xfId="0" applyFont="1" applyBorder="1" applyAlignment="1">
      <alignment horizontal="left" wrapText="1"/>
    </xf>
    <xf numFmtId="0" fontId="3" fillId="0" borderId="17" xfId="0" applyFont="1" applyBorder="1"/>
    <xf numFmtId="0" fontId="3" fillId="0" borderId="18" xfId="0" applyFont="1" applyBorder="1"/>
    <xf numFmtId="0" fontId="32" fillId="0" borderId="19" xfId="0" applyFont="1" applyBorder="1" applyAlignment="1" applyProtection="1">
      <alignment horizontal="left"/>
      <protection locked="0"/>
    </xf>
    <xf numFmtId="0" fontId="3" fillId="0" borderId="12" xfId="0" applyFont="1" applyBorder="1" applyProtection="1">
      <protection locked="0"/>
    </xf>
    <xf numFmtId="0" fontId="3" fillId="0" borderId="20" xfId="0" applyFont="1" applyBorder="1" applyProtection="1">
      <protection locked="0"/>
    </xf>
    <xf numFmtId="0" fontId="32" fillId="0" borderId="21" xfId="0" applyFont="1" applyBorder="1" applyAlignment="1" applyProtection="1">
      <alignment horizontal="left"/>
      <protection locked="0"/>
    </xf>
    <xf numFmtId="0" fontId="3" fillId="0" borderId="22" xfId="0" applyFont="1" applyBorder="1" applyProtection="1">
      <protection locked="0"/>
    </xf>
    <xf numFmtId="0" fontId="3" fillId="0" borderId="23" xfId="0" applyFont="1" applyBorder="1" applyProtection="1">
      <protection locked="0"/>
    </xf>
    <xf numFmtId="0" fontId="5" fillId="2" borderId="2" xfId="0" applyFont="1" applyFill="1" applyBorder="1" applyAlignment="1">
      <alignment horizontal="left" vertical="center"/>
    </xf>
    <xf numFmtId="0" fontId="22" fillId="0" borderId="2" xfId="0" applyFont="1" applyBorder="1" applyAlignment="1">
      <alignment horizontal="left" vertical="center"/>
    </xf>
    <xf numFmtId="0" fontId="27" fillId="0" borderId="4" xfId="0" applyFont="1" applyBorder="1"/>
    <xf numFmtId="0" fontId="6" fillId="0" borderId="81" xfId="0" applyFont="1" applyBorder="1" applyAlignment="1">
      <alignment horizontal="left" vertical="top" wrapText="1"/>
    </xf>
    <xf numFmtId="0" fontId="6" fillId="0" borderId="73" xfId="0" applyFont="1" applyBorder="1" applyAlignment="1">
      <alignment horizontal="left" vertical="top" wrapText="1"/>
    </xf>
    <xf numFmtId="0" fontId="6" fillId="0" borderId="152" xfId="0" applyFont="1" applyBorder="1" applyAlignment="1">
      <alignment horizontal="left" vertical="top" wrapText="1"/>
    </xf>
    <xf numFmtId="0" fontId="6" fillId="0" borderId="74" xfId="0" applyFont="1" applyBorder="1" applyAlignment="1">
      <alignment horizontal="left" vertical="top" wrapText="1"/>
    </xf>
    <xf numFmtId="0" fontId="6" fillId="0" borderId="7" xfId="0" applyFont="1" applyBorder="1" applyAlignment="1">
      <alignment horizontal="left" vertical="top" wrapText="1"/>
    </xf>
    <xf numFmtId="0" fontId="6" fillId="0" borderId="98" xfId="0" applyFont="1" applyBorder="1" applyAlignment="1">
      <alignment horizontal="left" vertical="top" wrapText="1"/>
    </xf>
    <xf numFmtId="0" fontId="6" fillId="0" borderId="101" xfId="0" applyFont="1" applyBorder="1" applyAlignment="1">
      <alignment horizontal="left" vertical="top" wrapText="1"/>
    </xf>
    <xf numFmtId="0" fontId="6" fillId="0" borderId="163" xfId="0" applyFont="1" applyBorder="1" applyAlignment="1">
      <alignment horizontal="left" vertical="top" wrapText="1"/>
    </xf>
    <xf numFmtId="0" fontId="6" fillId="0" borderId="164" xfId="0" applyFont="1" applyBorder="1" applyAlignment="1">
      <alignment horizontal="left" vertical="top" wrapText="1"/>
    </xf>
    <xf numFmtId="0" fontId="0" fillId="21" borderId="44" xfId="0" applyFont="1" applyFill="1" applyBorder="1" applyAlignment="1">
      <alignment horizontal="left" vertical="center"/>
    </xf>
  </cellXfs>
  <cellStyles count="4">
    <cellStyle name="Hyperlink" xfId="1" builtinId="8"/>
    <cellStyle name="Normal" xfId="0" builtinId="0"/>
    <cellStyle name="Normal 2" xfId="2" xr:uid="{00000000-0005-0000-0000-000002000000}"/>
    <cellStyle name="Normal 3" xfId="3" xr:uid="{B5537F54-DB80-42E0-8B96-A3BA007ED3EA}"/>
  </cellStyles>
  <dxfs count="886">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59996337778862885"/>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59996337778862885"/>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theme="0"/>
      </font>
      <fill>
        <patternFill>
          <bgColor rgb="FFFF0000"/>
        </patternFill>
      </fill>
    </dxf>
    <dxf>
      <fill>
        <patternFill>
          <bgColor theme="5" tint="0.59996337778862885"/>
        </patternFill>
      </fill>
    </dxf>
    <dxf>
      <fill>
        <patternFill>
          <bgColor theme="9" tint="0.39994506668294322"/>
        </patternFill>
      </fill>
    </dxf>
    <dxf>
      <fill>
        <patternFill>
          <bgColor theme="5" tint="0.59996337778862885"/>
        </patternFill>
      </fill>
    </dxf>
    <dxf>
      <fill>
        <patternFill>
          <bgColor theme="6" tint="0.59996337778862885"/>
        </patternFill>
      </fill>
    </dxf>
    <dxf>
      <fill>
        <patternFill>
          <bgColor rgb="FFFF0000"/>
        </patternFill>
      </fill>
    </dxf>
    <dxf>
      <fill>
        <patternFill>
          <bgColor theme="5" tint="0.59996337778862885"/>
        </patternFill>
      </fill>
    </dxf>
    <dxf>
      <fill>
        <patternFill>
          <bgColor theme="9" tint="0.39994506668294322"/>
        </patternFill>
      </fill>
    </dxf>
    <dxf>
      <fill>
        <patternFill>
          <bgColor theme="5" tint="0.59996337778862885"/>
        </patternFill>
      </fill>
    </dxf>
    <dxf>
      <fill>
        <patternFill>
          <bgColor theme="6" tint="0.59996337778862885"/>
        </patternFill>
      </fill>
    </dxf>
    <dxf>
      <fill>
        <patternFill>
          <bgColor theme="8" tint="0.59996337778862885"/>
        </patternFill>
      </fill>
    </dxf>
    <dxf>
      <fill>
        <patternFill>
          <bgColor theme="7" tint="0.59996337778862885"/>
        </patternFill>
      </fill>
    </dxf>
    <dxf>
      <font>
        <color theme="0" tint="-0.34998626667073579"/>
      </font>
      <fill>
        <patternFill>
          <bgColor theme="0"/>
        </patternFill>
      </fill>
    </dxf>
    <dxf>
      <fill>
        <patternFill>
          <bgColor rgb="FFBAD9EC"/>
        </patternFill>
      </fill>
    </dxf>
    <dxf>
      <font>
        <b val="0"/>
        <i val="0"/>
        <strike/>
        <color theme="0" tint="-0.499984740745262"/>
      </font>
      <fill>
        <patternFill>
          <bgColor theme="0"/>
        </patternFill>
      </fill>
    </dxf>
    <dxf>
      <font>
        <color theme="0" tint="-0.34998626667073579"/>
      </font>
      <fill>
        <patternFill>
          <bgColor theme="0"/>
        </patternFill>
      </fill>
    </dxf>
    <dxf>
      <fill>
        <patternFill>
          <bgColor rgb="FFBAD9EC"/>
        </patternFill>
      </fill>
    </dxf>
    <dxf>
      <font>
        <b val="0"/>
        <i val="0"/>
        <strike/>
        <color theme="0" tint="-0.499984740745262"/>
      </font>
      <fill>
        <patternFill>
          <bgColor theme="0"/>
        </patternFill>
      </fill>
    </dxf>
    <dxf>
      <font>
        <b val="0"/>
        <i val="0"/>
        <strike/>
        <color theme="1" tint="0.499984740745262"/>
      </font>
      <fill>
        <patternFill>
          <bgColor theme="0"/>
        </patternFill>
      </fill>
    </dxf>
    <dxf>
      <font>
        <b val="0"/>
        <i val="0"/>
        <strike/>
        <color theme="0" tint="-0.499984740745262"/>
      </font>
      <fill>
        <patternFill>
          <bgColor theme="0"/>
        </patternFill>
      </fill>
    </dxf>
    <dxf>
      <font>
        <color theme="0" tint="-0.34998626667073579"/>
      </font>
      <fill>
        <patternFill>
          <bgColor theme="0"/>
        </patternFill>
      </fill>
    </dxf>
    <dxf>
      <fill>
        <patternFill>
          <bgColor rgb="FFBAD9EC"/>
        </patternFill>
      </fill>
    </dxf>
    <dxf>
      <font>
        <b val="0"/>
        <i val="0"/>
        <strike/>
        <color theme="0" tint="-0.499984740745262"/>
      </font>
      <fill>
        <patternFill>
          <bgColor theme="0"/>
        </patternFill>
      </fill>
    </dxf>
    <dxf>
      <font>
        <b val="0"/>
        <i val="0"/>
        <strike/>
        <color theme="1" tint="0.499984740745262"/>
      </font>
      <fill>
        <patternFill>
          <bgColor theme="0"/>
        </patternFill>
      </fill>
    </dxf>
    <dxf>
      <font>
        <b val="0"/>
        <i val="0"/>
        <strike/>
        <color theme="0" tint="-0.499984740745262"/>
      </font>
      <fill>
        <patternFill>
          <bgColor theme="0"/>
        </patternFill>
      </fill>
    </dxf>
    <dxf>
      <font>
        <color theme="0" tint="-0.34998626667073579"/>
      </font>
      <fill>
        <patternFill>
          <bgColor theme="0"/>
        </patternFill>
      </fill>
    </dxf>
    <dxf>
      <fill>
        <patternFill>
          <bgColor rgb="FFBAD9EC"/>
        </patternFill>
      </fill>
    </dxf>
    <dxf>
      <font>
        <b val="0"/>
        <i val="0"/>
        <strike/>
        <color theme="0" tint="-0.499984740745262"/>
      </font>
      <fill>
        <patternFill>
          <bgColor theme="0"/>
        </patternFill>
      </fill>
    </dxf>
    <dxf>
      <font>
        <b val="0"/>
        <i val="0"/>
        <strike/>
        <color theme="1" tint="0.499984740745262"/>
      </font>
      <fill>
        <patternFill>
          <bgColor theme="0"/>
        </patternFill>
      </fill>
    </dxf>
    <dxf>
      <fill>
        <patternFill>
          <bgColor theme="0"/>
        </patternFill>
      </fill>
    </dxf>
    <dxf>
      <font>
        <b val="0"/>
        <i val="0"/>
        <strike/>
        <color theme="0" tint="-0.499984740745262"/>
      </font>
      <fill>
        <patternFill>
          <bgColor theme="0"/>
        </patternFill>
      </fill>
    </dxf>
    <dxf>
      <fill>
        <patternFill>
          <bgColor rgb="FFBAD9EC"/>
        </patternFill>
      </fill>
    </dxf>
    <dxf>
      <fill>
        <patternFill>
          <bgColor theme="0"/>
        </patternFill>
      </fill>
    </dxf>
    <dxf>
      <fill>
        <patternFill>
          <bgColor rgb="FFEFF6FB"/>
        </patternFill>
      </fill>
    </dxf>
    <dxf>
      <font>
        <b val="0"/>
        <i val="0"/>
        <strike/>
        <color theme="0" tint="-0.499984740745262"/>
      </font>
      <fill>
        <patternFill>
          <bgColor theme="0"/>
        </patternFill>
      </fill>
    </dxf>
    <dxf>
      <fill>
        <patternFill>
          <bgColor rgb="FFEFF6FB"/>
        </patternFill>
      </fill>
    </dxf>
    <dxf>
      <font>
        <b val="0"/>
        <i val="0"/>
        <strike/>
        <color theme="0" tint="-0.499984740745262"/>
      </font>
      <fill>
        <patternFill>
          <bgColor theme="0"/>
        </patternFill>
      </fill>
    </dxf>
    <dxf>
      <font>
        <b val="0"/>
        <i val="0"/>
        <strike/>
        <color theme="0" tint="-0.499984740745262"/>
      </font>
      <fill>
        <patternFill>
          <bgColor theme="0"/>
        </patternFill>
      </fill>
    </dxf>
    <dxf>
      <fill>
        <patternFill patternType="none">
          <bgColor auto="1"/>
        </patternFill>
      </fill>
    </dxf>
    <dxf>
      <fill>
        <patternFill>
          <bgColor theme="0"/>
        </patternFill>
      </fill>
    </dxf>
    <dxf>
      <fill>
        <patternFill>
          <bgColor rgb="FFBAD9EC"/>
        </patternFill>
      </fill>
    </dxf>
    <dxf>
      <font>
        <b val="0"/>
        <i val="0"/>
        <strike/>
        <color theme="1" tint="0.499984740745262"/>
      </font>
      <fill>
        <patternFill>
          <bgColor theme="0"/>
        </patternFill>
      </fill>
    </dxf>
    <dxf>
      <fill>
        <patternFill>
          <bgColor rgb="FFEFF6FB"/>
        </patternFill>
      </fill>
    </dxf>
    <dxf>
      <fill>
        <patternFill>
          <bgColor rgb="FFBAD9EC"/>
        </patternFill>
      </fill>
    </dxf>
    <dxf>
      <font>
        <color theme="0"/>
      </font>
      <fill>
        <patternFill>
          <bgColor rgb="FFFF0000"/>
        </patternFill>
      </fill>
    </dxf>
    <dxf>
      <fill>
        <patternFill>
          <bgColor rgb="FFFFE697"/>
        </patternFill>
      </fill>
    </dxf>
    <dxf>
      <fill>
        <patternFill>
          <bgColor rgb="FFFF0000"/>
        </patternFill>
      </fill>
    </dxf>
    <dxf>
      <font>
        <b/>
        <i val="0"/>
        <color theme="6" tint="-0.24994659260841701"/>
      </font>
      <fill>
        <patternFill>
          <bgColor theme="6" tint="0.59996337778862885"/>
        </patternFill>
      </fill>
    </dxf>
    <dxf>
      <font>
        <b/>
        <i val="0"/>
        <color theme="5" tint="-0.499984740745262"/>
      </font>
      <fill>
        <patternFill>
          <bgColor theme="5" tint="0.39994506668294322"/>
        </patternFill>
      </fill>
    </dxf>
    <dxf>
      <font>
        <b/>
        <i val="0"/>
        <color theme="7" tint="-0.24994659260841701"/>
      </font>
      <fill>
        <patternFill>
          <bgColor theme="7" tint="0.59996337778862885"/>
        </patternFill>
      </fill>
    </dxf>
    <dxf>
      <font>
        <b/>
        <i val="0"/>
        <color rgb="FFE3DE00"/>
      </font>
      <fill>
        <patternFill>
          <bgColor rgb="FFFFFFCC"/>
        </patternFill>
      </fill>
    </dxf>
    <dxf>
      <font>
        <b/>
        <i val="0"/>
        <color theme="5" tint="0.39994506668294322"/>
      </font>
      <fill>
        <patternFill>
          <bgColor theme="5" tint="0.79998168889431442"/>
        </patternFill>
      </fill>
    </dxf>
    <dxf>
      <font>
        <b/>
        <i val="0"/>
        <color theme="8" tint="-0.24994659260841701"/>
      </font>
      <fill>
        <patternFill>
          <bgColor theme="8" tint="0.59996337778862885"/>
        </patternFill>
      </fill>
    </dxf>
    <dxf>
      <font>
        <b/>
        <i val="0"/>
        <color rgb="FFFF09FF"/>
      </font>
      <fill>
        <patternFill>
          <bgColor rgb="FFFFCCFF"/>
        </patternFill>
      </fill>
    </dxf>
    <dxf>
      <font>
        <b/>
        <i val="0"/>
        <color theme="4" tint="-0.24994659260841701"/>
      </font>
      <fill>
        <patternFill>
          <bgColor theme="4" tint="0.59996337778862885"/>
        </patternFill>
      </fill>
    </dxf>
    <dxf>
      <font>
        <b/>
        <i val="0"/>
        <color theme="9" tint="-0.24994659260841701"/>
      </font>
      <fill>
        <patternFill>
          <bgColor theme="9" tint="0.59996337778862885"/>
        </patternFill>
      </fill>
    </dxf>
    <dxf>
      <font>
        <b/>
        <i val="0"/>
        <color theme="7" tint="0.39994506668294322"/>
      </font>
      <fill>
        <patternFill>
          <bgColor theme="7" tint="0.79998168889431442"/>
        </patternFill>
      </fill>
    </dxf>
    <dxf>
      <font>
        <b/>
        <i val="0"/>
        <color theme="6" tint="-0.499984740745262"/>
      </font>
      <fill>
        <patternFill>
          <bgColor theme="6" tint="0.39994506668294322"/>
        </patternFill>
      </fill>
    </dxf>
    <dxf>
      <font>
        <b/>
        <i val="0"/>
        <color rgb="FFD09A00"/>
      </font>
      <fill>
        <patternFill>
          <bgColor rgb="FFFFDB75"/>
        </patternFill>
      </fill>
    </dxf>
    <dxf>
      <font>
        <b/>
        <i val="0"/>
        <color theme="6" tint="-0.24994659260841701"/>
      </font>
      <fill>
        <patternFill>
          <bgColor theme="6" tint="0.59996337778862885"/>
        </patternFill>
      </fill>
    </dxf>
    <dxf>
      <font>
        <b/>
        <i val="0"/>
        <color theme="5" tint="-0.499984740745262"/>
      </font>
      <fill>
        <patternFill>
          <bgColor theme="5" tint="0.39994506668294322"/>
        </patternFill>
      </fill>
    </dxf>
    <dxf>
      <font>
        <b/>
        <i val="0"/>
        <color theme="7" tint="-0.24994659260841701"/>
      </font>
      <fill>
        <patternFill>
          <bgColor theme="7" tint="0.59996337778862885"/>
        </patternFill>
      </fill>
    </dxf>
    <dxf>
      <font>
        <b/>
        <i val="0"/>
        <color rgb="FFE3DE00"/>
      </font>
      <fill>
        <patternFill>
          <bgColor rgb="FFFFFFCC"/>
        </patternFill>
      </fill>
    </dxf>
    <dxf>
      <font>
        <b/>
        <i val="0"/>
        <color theme="5" tint="0.39994506668294322"/>
      </font>
      <fill>
        <patternFill>
          <bgColor theme="5" tint="0.79998168889431442"/>
        </patternFill>
      </fill>
    </dxf>
    <dxf>
      <font>
        <b/>
        <i val="0"/>
        <color theme="8" tint="-0.24994659260841701"/>
      </font>
      <fill>
        <patternFill>
          <bgColor theme="8" tint="0.59996337778862885"/>
        </patternFill>
      </fill>
    </dxf>
    <dxf>
      <font>
        <b/>
        <i val="0"/>
        <color rgb="FFFF09FF"/>
      </font>
      <fill>
        <patternFill>
          <bgColor rgb="FFFFCCFF"/>
        </patternFill>
      </fill>
    </dxf>
    <dxf>
      <font>
        <b/>
        <i val="0"/>
        <color theme="4" tint="-0.24994659260841701"/>
      </font>
      <fill>
        <patternFill>
          <bgColor theme="4" tint="0.59996337778862885"/>
        </patternFill>
      </fill>
    </dxf>
    <dxf>
      <font>
        <b/>
        <i val="0"/>
        <color theme="9" tint="-0.24994659260841701"/>
      </font>
      <fill>
        <patternFill>
          <bgColor theme="9" tint="0.59996337778862885"/>
        </patternFill>
      </fill>
    </dxf>
    <dxf>
      <font>
        <b/>
        <i val="0"/>
        <color theme="7" tint="0.39994506668294322"/>
      </font>
      <fill>
        <patternFill>
          <bgColor theme="7" tint="0.79998168889431442"/>
        </patternFill>
      </fill>
    </dxf>
    <dxf>
      <font>
        <b/>
        <i val="0"/>
        <color theme="6" tint="-0.499984740745262"/>
      </font>
      <fill>
        <patternFill>
          <bgColor theme="6" tint="0.39994506668294322"/>
        </patternFill>
      </fill>
    </dxf>
    <dxf>
      <font>
        <b/>
        <i val="0"/>
        <color rgb="FFD09A00"/>
      </font>
      <fill>
        <patternFill>
          <bgColor rgb="FFFFDB75"/>
        </patternFill>
      </fill>
    </dxf>
    <dxf>
      <fill>
        <patternFill>
          <bgColor theme="5" tint="0.59996337778862885"/>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theme="6" tint="0.59996337778862885"/>
        </patternFill>
      </fill>
    </dxf>
    <dxf>
      <fill>
        <patternFill>
          <bgColor rgb="FFFF0000"/>
        </patternFill>
      </fill>
    </dxf>
    <dxf>
      <font>
        <strike/>
        <color theme="1" tint="0.499984740745262"/>
      </font>
      <fill>
        <patternFill patternType="solid">
          <bgColor theme="0"/>
        </patternFill>
      </fill>
    </dxf>
    <dxf>
      <font>
        <strike/>
        <color theme="1" tint="0.499984740745262"/>
      </font>
      <fill>
        <patternFill patternType="solid">
          <bgColor theme="0"/>
        </patternFill>
      </fill>
    </dxf>
    <dxf>
      <font>
        <strike/>
        <color theme="1" tint="0.499984740745262"/>
      </font>
      <fill>
        <patternFill patternType="solid">
          <bgColor theme="0"/>
        </patternFill>
      </fill>
    </dxf>
    <dxf>
      <fill>
        <patternFill>
          <bgColor rgb="FFFF0000"/>
        </patternFill>
      </fill>
    </dxf>
    <dxf>
      <fill>
        <patternFill>
          <bgColor rgb="FFFF0000"/>
        </patternFill>
      </fill>
    </dxf>
    <dxf>
      <font>
        <color rgb="FFFF0000"/>
      </font>
    </dxf>
    <dxf>
      <font>
        <b/>
        <i val="0"/>
        <color rgb="FFFF0000"/>
      </font>
    </dxf>
    <dxf>
      <font>
        <b/>
        <i val="0"/>
        <color rgb="FFFF0000"/>
      </font>
    </dxf>
    <dxf>
      <font>
        <b/>
        <i val="0"/>
        <color rgb="FFFF0000"/>
      </font>
    </dxf>
    <dxf>
      <fill>
        <patternFill>
          <bgColor theme="6" tint="0.39994506668294322"/>
        </patternFill>
      </fill>
    </dxf>
    <dxf>
      <fill>
        <patternFill>
          <bgColor rgb="FFFF0000"/>
        </patternFill>
      </fill>
    </dxf>
    <dxf>
      <fill>
        <patternFill>
          <bgColor theme="8" tint="0.59996337778862885"/>
        </patternFill>
      </fill>
    </dxf>
    <dxf>
      <font>
        <b/>
        <i val="0"/>
      </font>
      <fill>
        <patternFill>
          <bgColor rgb="FFFF0000"/>
        </patternFill>
      </fill>
    </dxf>
    <dxf>
      <fill>
        <patternFill>
          <bgColor rgb="FFFFE697"/>
        </patternFill>
      </fill>
    </dxf>
    <dxf>
      <fill>
        <patternFill>
          <bgColor theme="5" tint="0.59996337778862885"/>
        </patternFill>
      </fill>
    </dxf>
    <dxf>
      <font>
        <b/>
        <i val="0"/>
      </font>
      <fill>
        <patternFill>
          <bgColor rgb="FFFF0000"/>
        </patternFill>
      </fill>
    </dxf>
    <dxf>
      <fill>
        <patternFill>
          <bgColor rgb="FFFFE697"/>
        </patternFill>
      </fill>
    </dxf>
    <dxf>
      <fill>
        <patternFill>
          <bgColor theme="5" tint="0.59996337778862885"/>
        </patternFill>
      </fill>
    </dxf>
    <dxf>
      <font>
        <b/>
        <i val="0"/>
      </font>
      <fill>
        <patternFill>
          <bgColor rgb="FFFF0000"/>
        </patternFill>
      </fill>
    </dxf>
    <dxf>
      <fill>
        <patternFill>
          <bgColor rgb="FFFFE697"/>
        </patternFill>
      </fill>
    </dxf>
    <dxf>
      <fill>
        <patternFill>
          <bgColor theme="7" tint="0.59996337778862885"/>
        </patternFill>
      </fill>
    </dxf>
    <dxf>
      <fill>
        <patternFill>
          <bgColor theme="5" tint="0.59996337778862885"/>
        </patternFill>
      </fill>
    </dxf>
    <dxf>
      <fill>
        <patternFill>
          <bgColor rgb="FFFF0000"/>
        </patternFill>
      </fill>
    </dxf>
    <dxf>
      <font>
        <strike/>
        <color theme="1" tint="0.499984740745262"/>
      </font>
      <fill>
        <patternFill patternType="solid">
          <bgColor theme="0"/>
        </patternFill>
      </fill>
    </dxf>
    <dxf>
      <font>
        <b/>
        <i val="0"/>
      </font>
      <fill>
        <patternFill>
          <bgColor rgb="FFFF0000"/>
        </patternFill>
      </fill>
    </dxf>
    <dxf>
      <fill>
        <patternFill>
          <bgColor theme="6" tint="0.39994506668294322"/>
        </patternFill>
      </fill>
    </dxf>
    <dxf>
      <font>
        <b/>
        <i val="0"/>
      </font>
      <fill>
        <patternFill>
          <bgColor theme="6" tint="0.39994506668294322"/>
        </patternFill>
      </fill>
    </dxf>
    <dxf>
      <fill>
        <patternFill>
          <bgColor theme="5" tint="0.59996337778862885"/>
        </patternFill>
      </fill>
    </dxf>
    <dxf>
      <font>
        <color auto="1"/>
      </font>
      <fill>
        <patternFill>
          <bgColor rgb="FFFF0000"/>
        </patternFill>
      </fill>
    </dxf>
    <dxf>
      <font>
        <b/>
        <i val="0"/>
      </font>
      <fill>
        <patternFill>
          <bgColor rgb="FFFF0000"/>
        </patternFill>
      </fill>
    </dxf>
    <dxf>
      <fill>
        <patternFill>
          <bgColor rgb="FFFF0000"/>
        </patternFill>
      </fill>
    </dxf>
    <dxf>
      <fill>
        <patternFill>
          <bgColor theme="9" tint="0.59996337778862885"/>
        </patternFill>
      </fill>
    </dxf>
    <dxf>
      <fill>
        <patternFill>
          <bgColor theme="5" tint="0.59996337778862885"/>
        </patternFill>
      </fill>
    </dxf>
    <dxf>
      <fill>
        <patternFill patternType="solid">
          <fgColor rgb="FFFF0000"/>
          <bgColor rgb="FFFF0000"/>
        </patternFill>
      </fill>
    </dxf>
    <dxf>
      <fill>
        <patternFill patternType="solid">
          <fgColor rgb="FFFF0000"/>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colors>
    <mruColors>
      <color rgb="FFFFE697"/>
      <color rgb="FFBAD9EC"/>
      <color rgb="FFEFF6FB"/>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2026-2025-Course-Map-Tool_V10.01%20-%20Unlocked%20and%20unprotected%2009.02.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first"/>
      <sheetName val="Course Map"/>
      <sheetName val="Credit (Advanced Standing)"/>
      <sheetName val="Lists"/>
      <sheetName val="2025"/>
      <sheetName val="2024"/>
      <sheetName val="2023"/>
      <sheetName val="2019-2022"/>
      <sheetName val="CC"/>
    </sheetNames>
    <sheetDataSet>
      <sheetData sheetId="0"/>
      <sheetData sheetId="1"/>
      <sheetData sheetId="2"/>
      <sheetData sheetId="3"/>
      <sheetData sheetId="4"/>
      <sheetData sheetId="5"/>
      <sheetData sheetId="6"/>
      <sheetData sheetId="7"/>
      <sheetData sheetId="8">
        <row r="46">
          <cell r="C46" t="str">
            <v>Major - ACCT</v>
          </cell>
          <cell r="D46" t="str">
            <v>Major - ESB</v>
          </cell>
          <cell r="E46" t="str">
            <v>Major - AE</v>
          </cell>
          <cell r="F46" t="str">
            <v>Major - BFM</v>
          </cell>
          <cell r="G46" t="str">
            <v>Major - BLT</v>
          </cell>
          <cell r="H46" t="str">
            <v>Major - BA</v>
          </cell>
          <cell r="I46" t="str">
            <v>Major - EBS</v>
          </cell>
          <cell r="J46" t="str">
            <v>Major - IBM</v>
          </cell>
          <cell r="K46" t="str">
            <v>Major - MGMT</v>
          </cell>
          <cell r="L46" t="str">
            <v>Major - SM</v>
          </cell>
          <cell r="M46" t="str">
            <v>Major - FT</v>
          </cell>
          <cell r="N46" t="str">
            <v>Major - DM</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
  <sheetViews>
    <sheetView tabSelected="1" zoomScaleNormal="100" zoomScaleSheetLayoutView="140" workbookViewId="0">
      <selection activeCell="D17" sqref="D17"/>
    </sheetView>
  </sheetViews>
  <sheetFormatPr defaultRowHeight="12.5" x14ac:dyDescent="0.25"/>
  <cols>
    <col min="1" max="1" width="1" style="92" customWidth="1"/>
    <col min="2" max="2" width="1.54296875" customWidth="1"/>
    <col min="3" max="3" width="3.54296875" customWidth="1"/>
    <col min="4" max="4" width="12.26953125" customWidth="1"/>
    <col min="5" max="5" width="1.453125" customWidth="1"/>
    <col min="6" max="6" width="12" customWidth="1"/>
    <col min="7" max="7" width="9.26953125" customWidth="1"/>
    <col min="8" max="8" width="10.1796875" customWidth="1"/>
    <col min="9" max="9" width="11.26953125" customWidth="1"/>
    <col min="10" max="10" width="12.54296875" customWidth="1"/>
    <col min="11" max="11" width="14" customWidth="1"/>
    <col min="12" max="12" width="1.54296875" customWidth="1"/>
    <col min="13" max="13" width="1" customWidth="1"/>
  </cols>
  <sheetData>
    <row r="1" spans="1:14" s="92" customFormat="1" ht="5.25" customHeight="1" x14ac:dyDescent="0.25">
      <c r="A1" s="120"/>
      <c r="B1" s="226"/>
      <c r="C1" s="226"/>
      <c r="D1" s="226"/>
      <c r="E1" s="226"/>
      <c r="F1" s="226"/>
      <c r="G1" s="226"/>
      <c r="H1" s="226"/>
      <c r="I1" s="226"/>
      <c r="J1" s="226"/>
      <c r="K1" s="226"/>
      <c r="L1" s="226"/>
      <c r="M1" s="120"/>
    </row>
    <row r="2" spans="1:14" s="92" customFormat="1" ht="12.75" customHeight="1" x14ac:dyDescent="0.25">
      <c r="A2" s="224"/>
      <c r="B2" s="227"/>
      <c r="C2" s="240"/>
      <c r="D2" s="240"/>
      <c r="E2" s="240"/>
      <c r="F2" s="240"/>
      <c r="G2" s="240"/>
      <c r="H2" s="240"/>
      <c r="I2" s="240"/>
      <c r="J2" s="240"/>
      <c r="K2" s="240"/>
      <c r="L2" s="228"/>
      <c r="M2" s="225"/>
    </row>
    <row r="3" spans="1:14" s="14" customFormat="1" ht="45" customHeight="1" x14ac:dyDescent="0.25">
      <c r="A3" s="224"/>
      <c r="B3" s="238"/>
      <c r="C3" s="375" t="s">
        <v>676</v>
      </c>
      <c r="D3" s="376"/>
      <c r="E3" s="376"/>
      <c r="F3" s="376"/>
      <c r="G3" s="376"/>
      <c r="H3" s="376"/>
      <c r="I3" s="376"/>
      <c r="J3" s="376"/>
      <c r="K3" s="377"/>
      <c r="L3" s="239"/>
      <c r="M3" s="225"/>
    </row>
    <row r="4" spans="1:14" s="35" customFormat="1" ht="13" x14ac:dyDescent="0.25">
      <c r="A4" s="224"/>
      <c r="B4" s="229"/>
      <c r="C4" s="241"/>
      <c r="D4" s="241"/>
      <c r="E4" s="241"/>
      <c r="F4" s="241"/>
      <c r="G4" s="241"/>
      <c r="H4" s="241"/>
      <c r="I4" s="241"/>
      <c r="J4" s="241"/>
      <c r="K4" s="241"/>
      <c r="L4" s="230"/>
      <c r="M4" s="225"/>
    </row>
    <row r="5" spans="1:14" ht="14" x14ac:dyDescent="0.3">
      <c r="A5" s="224"/>
      <c r="B5" s="231"/>
      <c r="C5" s="378" t="s">
        <v>246</v>
      </c>
      <c r="D5" s="378"/>
      <c r="E5" s="378"/>
      <c r="F5" s="378"/>
      <c r="G5" s="378"/>
      <c r="H5" s="378"/>
      <c r="I5" s="378"/>
      <c r="J5" s="378"/>
      <c r="K5" s="378"/>
      <c r="L5" s="232"/>
      <c r="M5" s="225"/>
      <c r="N5" s="34"/>
    </row>
    <row r="6" spans="1:14" ht="14" x14ac:dyDescent="0.3">
      <c r="A6" s="224"/>
      <c r="B6" s="233"/>
      <c r="C6" s="38">
        <v>1</v>
      </c>
      <c r="D6" s="379" t="s">
        <v>544</v>
      </c>
      <c r="E6" s="379"/>
      <c r="F6" s="379"/>
      <c r="G6" s="379"/>
      <c r="H6" s="379"/>
      <c r="I6" s="379"/>
      <c r="J6" s="379"/>
      <c r="K6" s="379"/>
      <c r="L6" s="232"/>
      <c r="M6" s="225"/>
      <c r="N6" s="34"/>
    </row>
    <row r="7" spans="1:14" ht="14" x14ac:dyDescent="0.3">
      <c r="A7" s="224"/>
      <c r="B7" s="233"/>
      <c r="C7" s="38">
        <v>2</v>
      </c>
      <c r="D7" s="379" t="s">
        <v>326</v>
      </c>
      <c r="E7" s="379"/>
      <c r="F7" s="379"/>
      <c r="G7" s="379"/>
      <c r="H7" s="379"/>
      <c r="I7" s="379"/>
      <c r="J7" s="379"/>
      <c r="K7" s="379"/>
      <c r="L7" s="232"/>
      <c r="M7" s="225"/>
      <c r="N7" s="34"/>
    </row>
    <row r="8" spans="1:14" ht="14" x14ac:dyDescent="0.3">
      <c r="A8" s="224"/>
      <c r="B8" s="233"/>
      <c r="C8" s="38">
        <v>3</v>
      </c>
      <c r="D8" s="379" t="s">
        <v>688</v>
      </c>
      <c r="E8" s="379"/>
      <c r="F8" s="379"/>
      <c r="G8" s="379"/>
      <c r="H8" s="379"/>
      <c r="I8" s="379"/>
      <c r="J8" s="379"/>
      <c r="K8" s="379"/>
      <c r="L8" s="232"/>
      <c r="M8" s="225"/>
      <c r="N8" s="34"/>
    </row>
    <row r="9" spans="1:14" ht="14" x14ac:dyDescent="0.3">
      <c r="A9" s="224"/>
      <c r="B9" s="233"/>
      <c r="C9" s="38">
        <v>4</v>
      </c>
      <c r="D9" s="380" t="s">
        <v>327</v>
      </c>
      <c r="E9" s="380"/>
      <c r="F9" s="380"/>
      <c r="G9" s="380"/>
      <c r="H9" s="380"/>
      <c r="I9" s="380"/>
      <c r="J9" s="380"/>
      <c r="K9" s="380"/>
      <c r="L9" s="232"/>
      <c r="M9" s="225"/>
      <c r="N9" s="34"/>
    </row>
    <row r="10" spans="1:14" ht="28.5" customHeight="1" x14ac:dyDescent="0.3">
      <c r="A10" s="224"/>
      <c r="B10" s="233"/>
      <c r="C10" s="38">
        <v>5</v>
      </c>
      <c r="D10" s="381" t="s">
        <v>674</v>
      </c>
      <c r="E10" s="381"/>
      <c r="F10" s="381"/>
      <c r="G10" s="381"/>
      <c r="H10" s="381"/>
      <c r="I10" s="381"/>
      <c r="J10" s="381"/>
      <c r="K10" s="381"/>
      <c r="L10" s="232"/>
      <c r="M10" s="225"/>
      <c r="N10" s="34"/>
    </row>
    <row r="11" spans="1:14" s="81" customFormat="1" ht="29.25" customHeight="1" x14ac:dyDescent="0.3">
      <c r="A11" s="224"/>
      <c r="B11" s="233"/>
      <c r="C11" s="38">
        <v>6</v>
      </c>
      <c r="D11" s="382" t="s">
        <v>689</v>
      </c>
      <c r="E11" s="383"/>
      <c r="F11" s="383"/>
      <c r="G11" s="383"/>
      <c r="H11" s="383"/>
      <c r="I11" s="383"/>
      <c r="J11" s="383"/>
      <c r="K11" s="384"/>
      <c r="L11" s="232"/>
      <c r="M11" s="225"/>
      <c r="N11" s="34"/>
    </row>
    <row r="12" spans="1:14" s="92" customFormat="1" ht="27.75" customHeight="1" x14ac:dyDescent="0.3">
      <c r="A12" s="224"/>
      <c r="B12" s="233"/>
      <c r="C12" s="38">
        <v>7</v>
      </c>
      <c r="D12" s="371" t="s">
        <v>545</v>
      </c>
      <c r="E12" s="372"/>
      <c r="F12" s="372"/>
      <c r="G12" s="372"/>
      <c r="H12" s="372"/>
      <c r="I12" s="372"/>
      <c r="J12" s="372"/>
      <c r="K12" s="373"/>
      <c r="L12" s="232"/>
      <c r="M12" s="225"/>
      <c r="N12" s="34"/>
    </row>
    <row r="13" spans="1:14" s="92" customFormat="1" ht="27.75" customHeight="1" x14ac:dyDescent="0.3">
      <c r="A13" s="224"/>
      <c r="B13" s="233"/>
      <c r="C13" s="38">
        <v>8</v>
      </c>
      <c r="D13" s="382" t="s">
        <v>673</v>
      </c>
      <c r="E13" s="383"/>
      <c r="F13" s="383"/>
      <c r="G13" s="383"/>
      <c r="H13" s="383"/>
      <c r="I13" s="383"/>
      <c r="J13" s="383"/>
      <c r="K13" s="384"/>
      <c r="L13" s="232"/>
      <c r="M13" s="225"/>
      <c r="N13" s="34"/>
    </row>
    <row r="14" spans="1:14" s="92" customFormat="1" ht="27.75" customHeight="1" x14ac:dyDescent="0.3">
      <c r="A14" s="224"/>
      <c r="B14" s="233"/>
      <c r="C14" s="38">
        <v>9</v>
      </c>
      <c r="D14" s="382" t="s">
        <v>554</v>
      </c>
      <c r="E14" s="383"/>
      <c r="F14" s="383"/>
      <c r="G14" s="383"/>
      <c r="H14" s="383"/>
      <c r="I14" s="383"/>
      <c r="J14" s="383"/>
      <c r="K14" s="384"/>
      <c r="L14" s="232"/>
      <c r="M14" s="225"/>
      <c r="N14" s="34"/>
    </row>
    <row r="15" spans="1:14" s="92" customFormat="1" ht="14" x14ac:dyDescent="0.3">
      <c r="A15" s="224"/>
      <c r="B15" s="233"/>
      <c r="C15" s="38">
        <v>10</v>
      </c>
      <c r="D15" s="371" t="s">
        <v>668</v>
      </c>
      <c r="E15" s="372"/>
      <c r="F15" s="372"/>
      <c r="G15" s="372"/>
      <c r="H15" s="372"/>
      <c r="I15" s="372"/>
      <c r="J15" s="372"/>
      <c r="K15" s="373"/>
      <c r="L15" s="232"/>
      <c r="M15" s="225"/>
      <c r="N15" s="34"/>
    </row>
    <row r="16" spans="1:14" ht="28.15" customHeight="1" x14ac:dyDescent="0.3">
      <c r="A16" s="224"/>
      <c r="B16" s="231"/>
      <c r="C16" s="374" t="s">
        <v>248</v>
      </c>
      <c r="D16" s="374"/>
      <c r="E16" s="374"/>
      <c r="F16" s="374"/>
      <c r="G16" s="374"/>
      <c r="H16" s="374"/>
      <c r="I16" s="374"/>
      <c r="J16" s="374"/>
      <c r="K16" s="374"/>
      <c r="L16" s="232"/>
      <c r="M16" s="225"/>
      <c r="N16" s="34"/>
    </row>
    <row r="17" spans="1:14" ht="15" customHeight="1" x14ac:dyDescent="0.3">
      <c r="A17" s="224"/>
      <c r="B17" s="231"/>
      <c r="C17" s="37"/>
      <c r="D17" s="41" t="s">
        <v>216</v>
      </c>
      <c r="E17" s="39"/>
      <c r="F17" s="370" t="s">
        <v>250</v>
      </c>
      <c r="G17" s="370"/>
      <c r="H17" s="370"/>
      <c r="I17" s="370"/>
      <c r="J17" s="370"/>
      <c r="K17" s="370"/>
      <c r="L17" s="232"/>
      <c r="M17" s="225"/>
      <c r="N17" s="34"/>
    </row>
    <row r="18" spans="1:14" s="14" customFormat="1" ht="4.9000000000000004" customHeight="1" x14ac:dyDescent="0.3">
      <c r="A18" s="224"/>
      <c r="B18" s="231"/>
      <c r="C18" s="37"/>
      <c r="D18" s="369"/>
      <c r="E18" s="369"/>
      <c r="F18" s="369"/>
      <c r="G18" s="369"/>
      <c r="H18" s="369"/>
      <c r="I18" s="369"/>
      <c r="J18" s="369"/>
      <c r="K18" s="369"/>
      <c r="L18" s="232"/>
      <c r="M18" s="225"/>
      <c r="N18" s="34"/>
    </row>
    <row r="19" spans="1:14" ht="14.25" customHeight="1" x14ac:dyDescent="0.3">
      <c r="A19" s="224"/>
      <c r="B19" s="231"/>
      <c r="C19" s="37"/>
      <c r="D19" s="41" t="s">
        <v>216</v>
      </c>
      <c r="E19" s="40"/>
      <c r="F19" s="40" t="s">
        <v>247</v>
      </c>
      <c r="G19" s="40"/>
      <c r="H19" s="40"/>
      <c r="I19" s="40"/>
      <c r="J19" s="40"/>
      <c r="K19" s="40"/>
      <c r="L19" s="232"/>
      <c r="M19" s="225"/>
      <c r="N19" s="34"/>
    </row>
    <row r="20" spans="1:14" ht="14" x14ac:dyDescent="0.3">
      <c r="A20" s="224"/>
      <c r="B20" s="231"/>
      <c r="C20" s="37"/>
      <c r="D20" s="37"/>
      <c r="E20" s="37"/>
      <c r="F20" s="37"/>
      <c r="G20" s="37"/>
      <c r="H20" s="37"/>
      <c r="I20" s="37"/>
      <c r="J20" s="37"/>
      <c r="K20" s="37"/>
      <c r="L20" s="232"/>
      <c r="M20" s="225"/>
      <c r="N20" s="34"/>
    </row>
    <row r="21" spans="1:14" ht="16.899999999999999" customHeight="1" x14ac:dyDescent="0.25">
      <c r="A21" s="224"/>
      <c r="B21" s="233"/>
      <c r="C21" s="121"/>
      <c r="D21" s="120"/>
      <c r="E21" s="120"/>
      <c r="F21" s="120"/>
      <c r="G21" s="36"/>
      <c r="H21" s="36"/>
      <c r="I21" s="36"/>
      <c r="J21" s="36"/>
      <c r="K21" s="202" t="s">
        <v>249</v>
      </c>
      <c r="L21" s="180"/>
      <c r="M21" s="225"/>
    </row>
    <row r="22" spans="1:14" x14ac:dyDescent="0.25">
      <c r="A22" s="224"/>
      <c r="B22" s="234"/>
      <c r="C22" s="235"/>
      <c r="D22" s="236"/>
      <c r="E22" s="236"/>
      <c r="F22" s="236"/>
      <c r="G22" s="236"/>
      <c r="H22" s="236"/>
      <c r="I22" s="236"/>
      <c r="J22" s="236"/>
      <c r="K22" s="236"/>
      <c r="L22" s="237"/>
      <c r="M22" s="225"/>
    </row>
    <row r="23" spans="1:14" ht="5.25" customHeight="1" x14ac:dyDescent="0.25">
      <c r="A23" s="120"/>
      <c r="B23" s="223"/>
      <c r="C23" s="223"/>
      <c r="D23" s="223"/>
      <c r="E23" s="223"/>
      <c r="F23" s="223"/>
      <c r="G23" s="223"/>
      <c r="H23" s="223"/>
      <c r="I23" s="223"/>
      <c r="J23" s="223"/>
      <c r="K23" s="223"/>
      <c r="L23" s="223"/>
      <c r="M23" s="120"/>
    </row>
  </sheetData>
  <sheetProtection algorithmName="SHA-512" hashValue="XYgB9+jatseD+RM9ci+4SvS815nYzgsRf8Tg41e3KupLfePuzlGyaAZ/juqLHP/4lCbk5nzW/5ZU7+pno03Xiw==" saltValue="w2ucxeMh0pENp1x32S682Q==" spinCount="100000" sheet="1" selectLockedCells="1"/>
  <mergeCells count="15">
    <mergeCell ref="D18:K18"/>
    <mergeCell ref="F17:K17"/>
    <mergeCell ref="D12:K12"/>
    <mergeCell ref="C16:K16"/>
    <mergeCell ref="C3:K3"/>
    <mergeCell ref="C5:K5"/>
    <mergeCell ref="D6:K6"/>
    <mergeCell ref="D8:K8"/>
    <mergeCell ref="D7:K7"/>
    <mergeCell ref="D9:K9"/>
    <mergeCell ref="D10:K10"/>
    <mergeCell ref="D11:K11"/>
    <mergeCell ref="D15:K15"/>
    <mergeCell ref="D13:K13"/>
    <mergeCell ref="D14:K14"/>
  </mergeCells>
  <conditionalFormatting sqref="D19">
    <cfRule type="containsText" dxfId="885" priority="1" operator="containsText" text="I disagree">
      <formula>NOT(ISERROR(SEARCH("I disagree",D19)))</formula>
    </cfRule>
    <cfRule type="containsText" dxfId="884" priority="4" operator="containsText" text="I agree">
      <formula>NOT(ISERROR(SEARCH("I agree",D19)))</formula>
    </cfRule>
  </conditionalFormatting>
  <conditionalFormatting sqref="D17">
    <cfRule type="containsText" dxfId="883" priority="2" operator="containsText" text="I disagree">
      <formula>NOT(ISERROR(SEARCH("I disagree",D17)))</formula>
    </cfRule>
    <cfRule type="containsText" dxfId="882" priority="3" operator="containsText" text="I agree">
      <formula>NOT(ISERROR(SEARCH("I agree",D17)))</formula>
    </cfRule>
  </conditionalFormatting>
  <dataValidations count="2">
    <dataValidation type="list" allowBlank="1" showInputMessage="1" showErrorMessage="1" sqref="D18" xr:uid="{00000000-0002-0000-0000-000000000000}">
      <formula1>"I agree/disagree, I agree, I disagree"</formula1>
    </dataValidation>
    <dataValidation type="list" allowBlank="1" showInputMessage="1" showErrorMessage="1" sqref="D17 D19" xr:uid="{00000000-0002-0000-0000-000001000000}">
      <formula1>"Select here, I agree, I disagree"</formula1>
    </dataValidation>
  </dataValidations>
  <hyperlinks>
    <hyperlink ref="K21" location="'February Intake'!D5" display="NEXT" xr:uid="{00000000-0004-0000-0000-000000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N77"/>
  <sheetViews>
    <sheetView zoomScaleNormal="100" zoomScaleSheetLayoutView="130" workbookViewId="0">
      <selection activeCell="D6" sqref="D6:F6"/>
    </sheetView>
  </sheetViews>
  <sheetFormatPr defaultColWidth="14.453125" defaultRowHeight="15" customHeight="1" x14ac:dyDescent="0.25"/>
  <cols>
    <col min="1" max="1" width="1" style="92" customWidth="1"/>
    <col min="2" max="2" width="2.453125" customWidth="1"/>
    <col min="3" max="3" width="20.54296875" customWidth="1"/>
    <col min="4" max="4" width="17.26953125" customWidth="1"/>
    <col min="5" max="6" width="12.1796875" customWidth="1"/>
    <col min="7" max="7" width="12.1796875" style="92" customWidth="1"/>
    <col min="8" max="11" width="12.1796875" customWidth="1"/>
    <col min="12" max="12" width="10.7265625" style="27" customWidth="1"/>
    <col min="13" max="13" width="3.26953125" customWidth="1"/>
    <col min="14" max="14" width="1" customWidth="1"/>
  </cols>
  <sheetData>
    <row r="1" spans="1:14" s="92" customFormat="1" ht="5.25" customHeight="1" x14ac:dyDescent="0.25">
      <c r="A1" s="184"/>
      <c r="B1" s="184"/>
      <c r="C1" s="184"/>
      <c r="D1" s="184"/>
      <c r="E1" s="184"/>
      <c r="F1" s="184"/>
      <c r="G1" s="184"/>
      <c r="H1" s="184"/>
      <c r="I1" s="184"/>
      <c r="J1" s="184"/>
      <c r="K1" s="184"/>
      <c r="L1" s="184"/>
      <c r="M1" s="184"/>
      <c r="N1" s="184"/>
    </row>
    <row r="2" spans="1:14" s="92" customFormat="1" ht="12.75" customHeight="1" x14ac:dyDescent="0.25">
      <c r="A2" s="217"/>
      <c r="B2" s="218"/>
      <c r="C2" s="219"/>
      <c r="D2" s="219"/>
      <c r="E2" s="219"/>
      <c r="F2" s="219"/>
      <c r="G2" s="219"/>
      <c r="H2" s="219"/>
      <c r="I2" s="219"/>
      <c r="J2" s="219"/>
      <c r="K2" s="219"/>
      <c r="L2" s="219"/>
      <c r="M2" s="220"/>
      <c r="N2" s="214"/>
    </row>
    <row r="3" spans="1:14" ht="36" customHeight="1" x14ac:dyDescent="0.25">
      <c r="A3" s="205"/>
      <c r="B3" s="187"/>
      <c r="C3" s="385" t="s">
        <v>675</v>
      </c>
      <c r="D3" s="386"/>
      <c r="E3" s="386"/>
      <c r="F3" s="386"/>
      <c r="G3" s="386"/>
      <c r="H3" s="386"/>
      <c r="I3" s="386"/>
      <c r="J3" s="386"/>
      <c r="K3" s="386"/>
      <c r="L3" s="387"/>
      <c r="M3" s="188"/>
      <c r="N3" s="214"/>
    </row>
    <row r="4" spans="1:14" s="14" customFormat="1" ht="21" customHeight="1" x14ac:dyDescent="0.25">
      <c r="A4" s="205"/>
      <c r="B4" s="215"/>
      <c r="C4" s="407" t="s">
        <v>553</v>
      </c>
      <c r="D4" s="408"/>
      <c r="E4" s="408"/>
      <c r="F4" s="408"/>
      <c r="G4" s="408"/>
      <c r="H4" s="408"/>
      <c r="I4" s="408"/>
      <c r="J4" s="408"/>
      <c r="K4" s="408"/>
      <c r="L4" s="409"/>
      <c r="M4" s="216"/>
      <c r="N4" s="214"/>
    </row>
    <row r="5" spans="1:14" ht="9" customHeight="1" x14ac:dyDescent="0.25">
      <c r="A5" s="205"/>
      <c r="B5" s="191"/>
      <c r="C5" s="388"/>
      <c r="D5" s="388"/>
      <c r="E5" s="388"/>
      <c r="F5" s="388"/>
      <c r="G5" s="388"/>
      <c r="H5" s="388"/>
      <c r="I5" s="388"/>
      <c r="J5" s="388"/>
      <c r="K5" s="388"/>
      <c r="L5" s="389"/>
      <c r="M5" s="180"/>
      <c r="N5" s="214"/>
    </row>
    <row r="6" spans="1:14" ht="12.75" customHeight="1" x14ac:dyDescent="0.25">
      <c r="A6" s="205"/>
      <c r="B6" s="191"/>
      <c r="C6" s="266" t="s">
        <v>0</v>
      </c>
      <c r="D6" s="395"/>
      <c r="E6" s="395"/>
      <c r="F6" s="396"/>
      <c r="G6" s="335"/>
      <c r="H6" s="44"/>
      <c r="I6" s="45"/>
      <c r="J6" s="390" t="s">
        <v>244</v>
      </c>
      <c r="K6" s="390"/>
      <c r="L6" s="29"/>
      <c r="M6" s="180"/>
      <c r="N6" s="214"/>
    </row>
    <row r="7" spans="1:14" ht="12.75" customHeight="1" x14ac:dyDescent="0.25">
      <c r="A7" s="205"/>
      <c r="B7" s="191"/>
      <c r="C7" s="266" t="s">
        <v>2</v>
      </c>
      <c r="D7" s="395"/>
      <c r="E7" s="395"/>
      <c r="F7" s="396"/>
      <c r="G7" s="335"/>
      <c r="H7" s="44"/>
      <c r="I7" s="45"/>
      <c r="J7" s="57" t="s">
        <v>1</v>
      </c>
      <c r="K7" s="47">
        <f>SUM(K8:K10)</f>
        <v>0</v>
      </c>
      <c r="L7" s="29"/>
      <c r="M7" s="180"/>
      <c r="N7" s="214"/>
    </row>
    <row r="8" spans="1:14" ht="12.75" customHeight="1" x14ac:dyDescent="0.25">
      <c r="A8" s="205"/>
      <c r="B8" s="191"/>
      <c r="C8" s="266" t="s">
        <v>4</v>
      </c>
      <c r="D8" s="397"/>
      <c r="E8" s="398"/>
      <c r="F8" s="399"/>
      <c r="G8" s="336"/>
      <c r="H8" s="44"/>
      <c r="I8" s="45"/>
      <c r="J8" s="56" t="s">
        <v>3</v>
      </c>
      <c r="K8" s="48">
        <f>COUNTIF($D$21:$D$65,"???1???")+'Credit (Advanced Standing)'!$C$19+COUNTIF('Credit (Advanced Standing)'!$C25:C$40,"???1???")</f>
        <v>0</v>
      </c>
      <c r="L8" s="296" t="str">
        <f>IF(K8&gt;13,"Too many Level 1 units"," ")</f>
        <v xml:space="preserve"> </v>
      </c>
      <c r="M8" s="180"/>
      <c r="N8" s="214"/>
    </row>
    <row r="9" spans="1:14" ht="12.75" customHeight="1" x14ac:dyDescent="0.25">
      <c r="A9" s="205"/>
      <c r="B9" s="191"/>
      <c r="C9" s="266" t="s">
        <v>6</v>
      </c>
      <c r="D9" s="400" t="s">
        <v>307</v>
      </c>
      <c r="E9" s="401"/>
      <c r="F9" s="340" t="str">
        <f>IF(D9="Select Year here"," &lt;= Please pick your intake year via dropdown list"," ")</f>
        <v xml:space="preserve"> &lt;= Please pick your intake year via dropdown list</v>
      </c>
      <c r="G9" s="204"/>
      <c r="H9" s="44"/>
      <c r="I9" s="45"/>
      <c r="J9" s="56" t="s">
        <v>5</v>
      </c>
      <c r="K9" s="48">
        <f>COUNTIF($D$21:$D$65,"???2???")+'Credit (Advanced Standing)'!$C$20+COUNTIF('Credit (Advanced Standing)'!$C25:C$40,"???2???")</f>
        <v>0</v>
      </c>
      <c r="L9" s="29"/>
      <c r="M9" s="180"/>
      <c r="N9" s="214"/>
    </row>
    <row r="10" spans="1:14" s="13" customFormat="1" ht="12.75" customHeight="1" x14ac:dyDescent="0.25">
      <c r="A10" s="205"/>
      <c r="B10" s="191"/>
      <c r="C10" s="266" t="s">
        <v>548</v>
      </c>
      <c r="D10" s="400" t="s">
        <v>685</v>
      </c>
      <c r="E10" s="401"/>
      <c r="F10" s="208" t="str">
        <f>IF(D10="Select Intake Semester here"," &lt;= Please pick your intake semester via dropdown list"," ")</f>
        <v xml:space="preserve"> &lt;= Please pick your intake semester via dropdown list</v>
      </c>
      <c r="G10" s="208"/>
      <c r="H10" s="4"/>
      <c r="I10" s="46"/>
      <c r="J10" s="56" t="s">
        <v>7</v>
      </c>
      <c r="K10" s="48">
        <f>COUNTIF($D$21:$D$65,"???3???")+'Credit (Advanced Standing)'!$C$21+COUNTIF('Credit (Advanced Standing)'!$C25:C$40,"???3???")</f>
        <v>0</v>
      </c>
      <c r="L10" s="296" t="str">
        <f>IF(K10&lt;10,"Too few Level 3 units"," ")</f>
        <v>Too few Level 3 units</v>
      </c>
      <c r="M10" s="180"/>
      <c r="N10" s="214"/>
    </row>
    <row r="11" spans="1:14" s="13" customFormat="1" ht="12.75" customHeight="1" x14ac:dyDescent="0.25">
      <c r="A11" s="205"/>
      <c r="B11" s="191"/>
      <c r="C11" s="266" t="s">
        <v>670</v>
      </c>
      <c r="D11" s="400" t="s">
        <v>321</v>
      </c>
      <c r="E11" s="401"/>
      <c r="F11" s="209" t="str">
        <f>IF(D11="Select Major here"," &lt;= Please pick a major via dropdown list"," ")</f>
        <v xml:space="preserve"> &lt;= Please pick a major via dropdown list</v>
      </c>
      <c r="G11" s="297"/>
      <c r="H11" s="44"/>
      <c r="I11" s="42"/>
      <c r="J11" s="51"/>
      <c r="K11" s="51"/>
      <c r="L11" s="30"/>
      <c r="M11" s="180"/>
      <c r="N11" s="214"/>
    </row>
    <row r="12" spans="1:14" ht="12.75" customHeight="1" x14ac:dyDescent="0.25">
      <c r="A12" s="205"/>
      <c r="B12" s="191"/>
      <c r="C12" s="339" t="s">
        <v>542</v>
      </c>
      <c r="D12" s="402" t="s">
        <v>329</v>
      </c>
      <c r="E12" s="402"/>
      <c r="F12" s="341"/>
      <c r="G12" s="44"/>
      <c r="H12" s="44"/>
      <c r="I12" s="49"/>
      <c r="J12" s="54" t="s">
        <v>333</v>
      </c>
      <c r="K12" s="52">
        <f ca="1">COUNTIF($E$21:$E$65,"*Core*")+COUNTIF($E$21:$E$65,"*Capstone*")+COUNTIF('Credit (Advanced Standing)'!$D$25:$D$40,"*Core*")+COUNTIF('Credit (Advanced Standing)'!$D$25:$D$40,"*Capstone*")</f>
        <v>0</v>
      </c>
      <c r="L12" s="29"/>
      <c r="M12" s="180"/>
      <c r="N12" s="214"/>
    </row>
    <row r="13" spans="1:14" s="13" customFormat="1" ht="12.75" customHeight="1" x14ac:dyDescent="0.25">
      <c r="A13" s="205"/>
      <c r="B13" s="191"/>
      <c r="C13" s="177"/>
      <c r="D13" s="403" t="s">
        <v>634</v>
      </c>
      <c r="E13" s="403"/>
      <c r="F13" s="341"/>
      <c r="G13" s="44"/>
      <c r="H13" s="44"/>
      <c r="I13" s="49"/>
      <c r="J13" s="54" t="s">
        <v>334</v>
      </c>
      <c r="K13" s="53">
        <f ca="1">COUNTIF($F$21:$F$65,"*Core*")+COUNTIF($F$21:$F$65,"*Additional*")+COUNTIF('Credit (Advanced Standing)'!$E$25:$E$40,"*Core*")+COUNTIF('Credit (Advanced Standing)'!$E$25:$E$40,"*Additional*")</f>
        <v>0</v>
      </c>
      <c r="L13" s="30"/>
      <c r="M13" s="180"/>
      <c r="N13" s="214"/>
    </row>
    <row r="14" spans="1:14" s="92" customFormat="1" ht="12.75" customHeight="1" x14ac:dyDescent="0.25">
      <c r="A14" s="205"/>
      <c r="B14" s="191"/>
      <c r="C14" s="177"/>
      <c r="D14" s="403" t="s">
        <v>671</v>
      </c>
      <c r="E14" s="403"/>
      <c r="F14" s="341"/>
      <c r="G14" s="44"/>
      <c r="H14" s="44"/>
      <c r="I14" s="49"/>
      <c r="J14" s="54" t="s">
        <v>635</v>
      </c>
      <c r="K14" s="52">
        <f ca="1">COUNTIF($G$21:$G$65,"*Capstone*")+COUNTIF('Credit (Advanced Standing)'!$F$25:$F$40,"*Capstone*")</f>
        <v>0</v>
      </c>
      <c r="L14" s="30"/>
      <c r="M14" s="180"/>
      <c r="N14" s="214"/>
    </row>
    <row r="15" spans="1:14" s="13" customFormat="1" ht="12.75" customHeight="1" x14ac:dyDescent="0.25">
      <c r="A15" s="205"/>
      <c r="B15" s="191"/>
      <c r="C15" s="177"/>
      <c r="D15" s="403" t="s">
        <v>672</v>
      </c>
      <c r="E15" s="403"/>
      <c r="F15" s="341"/>
      <c r="G15" s="44"/>
      <c r="H15" s="44"/>
      <c r="I15" s="50"/>
      <c r="J15" s="55" t="s">
        <v>332</v>
      </c>
      <c r="K15" s="53">
        <f ca="1">COUNTIF($H$21:$H$65,"*Compulsory*")+COUNTIF($H$21:$H$65,"*Additional*")+COUNTIF('Credit (Advanced Standing)'!$F$25:$F$40,"*Compulsory*")</f>
        <v>0</v>
      </c>
      <c r="L15" s="29"/>
      <c r="M15" s="180"/>
      <c r="N15" s="214"/>
    </row>
    <row r="16" spans="1:14" s="13" customFormat="1" ht="12.75" customHeight="1" x14ac:dyDescent="0.25">
      <c r="A16" s="205"/>
      <c r="B16" s="191"/>
      <c r="C16" s="308"/>
      <c r="D16" s="178"/>
      <c r="E16" s="178"/>
      <c r="F16" s="4"/>
      <c r="G16" s="44"/>
      <c r="H16" s="44"/>
      <c r="I16" s="4"/>
      <c r="J16" s="55" t="s">
        <v>335</v>
      </c>
      <c r="K16" s="53">
        <f ca="1">COUNTIF($I$21:$I$65,"*Compulsory*")+COUNTIF($I$21:$I$65,"*Additional*")+COUNTIF('Credit (Advanced Standing)'!$G$25:$G$40,"*Compulsory*")</f>
        <v>0</v>
      </c>
      <c r="L16" s="30"/>
      <c r="M16" s="180"/>
      <c r="N16" s="214"/>
    </row>
    <row r="17" spans="1:14" s="92" customFormat="1" ht="12.75" customHeight="1" x14ac:dyDescent="0.25">
      <c r="A17" s="205"/>
      <c r="B17" s="191"/>
      <c r="D17" s="306"/>
      <c r="E17" s="306"/>
      <c r="F17" s="309"/>
      <c r="G17" s="307"/>
      <c r="H17" s="4"/>
      <c r="I17" s="307"/>
      <c r="J17" s="55" t="s">
        <v>336</v>
      </c>
      <c r="K17" s="53">
        <f ca="1">COUNTIF($J$21:$J$65,"*Compulsory*")+COUNTIF($J$21:$J$65,"*Additional*")+COUNTIF('Credit (Advanced Standing)'!$H$25:$H$40,"*Compulsory*")</f>
        <v>0</v>
      </c>
      <c r="L17" s="28"/>
      <c r="M17" s="180"/>
      <c r="N17" s="214"/>
    </row>
    <row r="18" spans="1:14" ht="12.75" customHeight="1" x14ac:dyDescent="0.25">
      <c r="A18" s="205"/>
      <c r="B18" s="191"/>
      <c r="C18" s="344" t="s">
        <v>668</v>
      </c>
      <c r="D18" s="361"/>
      <c r="E18" s="92"/>
      <c r="F18" s="362"/>
      <c r="G18" s="363"/>
      <c r="H18" s="44"/>
      <c r="I18" s="404" t="s">
        <v>690</v>
      </c>
      <c r="J18" s="405"/>
      <c r="K18" s="405"/>
      <c r="L18" s="406"/>
      <c r="M18" s="180"/>
      <c r="N18" s="214"/>
    </row>
    <row r="19" spans="1:14" s="13" customFormat="1" ht="12.75" customHeight="1" x14ac:dyDescent="0.25">
      <c r="A19" s="205"/>
      <c r="B19" s="191"/>
      <c r="C19" s="391" t="s">
        <v>8</v>
      </c>
      <c r="D19" s="393" t="s">
        <v>245</v>
      </c>
      <c r="E19" s="74" t="s">
        <v>217</v>
      </c>
      <c r="F19" s="74" t="s">
        <v>219</v>
      </c>
      <c r="G19" s="74" t="s">
        <v>631</v>
      </c>
      <c r="H19" s="74" t="s">
        <v>543</v>
      </c>
      <c r="I19" s="74" t="s">
        <v>543</v>
      </c>
      <c r="J19" s="74" t="s">
        <v>543</v>
      </c>
      <c r="K19" s="74" t="s">
        <v>574</v>
      </c>
      <c r="L19" s="394" t="s">
        <v>238</v>
      </c>
      <c r="M19" s="180"/>
      <c r="N19" s="214"/>
    </row>
    <row r="20" spans="1:14" ht="24" customHeight="1" x14ac:dyDescent="0.25">
      <c r="A20" s="205"/>
      <c r="B20" s="191"/>
      <c r="C20" s="392"/>
      <c r="D20" s="393"/>
      <c r="E20" s="73" t="s">
        <v>573</v>
      </c>
      <c r="F20" s="73" t="str">
        <f>IF(D11=Lists!B2,"Business major",D11&amp;" major")</f>
        <v>Select Major here major</v>
      </c>
      <c r="G20" s="73" t="s">
        <v>632</v>
      </c>
      <c r="H20" s="73" t="str">
        <f>D13</f>
        <v>Art Part A. Core Studies</v>
      </c>
      <c r="I20" s="73" t="str">
        <f>D14</f>
        <v>Art Part B. Discipline Studies</v>
      </c>
      <c r="J20" s="73" t="str">
        <f>D15</f>
        <v>Art Part C. Professional Practice Studies</v>
      </c>
      <c r="K20" s="73" t="s">
        <v>546</v>
      </c>
      <c r="L20" s="394"/>
      <c r="M20" s="180"/>
      <c r="N20" s="214"/>
    </row>
    <row r="21" spans="1:14" ht="17.149999999999999" customHeight="1" x14ac:dyDescent="0.25">
      <c r="A21" s="205"/>
      <c r="B21" s="191"/>
      <c r="C21" s="424" t="str">
        <f>IF($D$10&lt;&gt;"Select Intake Semester here",IF($D$10="February Intake",$D$9,IF($D$10="July Intake",$D$9,$D$9)),"-")</f>
        <v>-</v>
      </c>
      <c r="D21" s="99"/>
      <c r="E21" s="58" t="str">
        <f ca="1">IFERROR(
   IF($D21="","",
      INDEX(
         INDIRECT("'"&amp;$D$9&amp;"'!A:AE"),
         MATCH($D21, INDIRECT("'"&amp;$D$9&amp;"'!A:A"), 0),
         MATCH(E$20, INDIRECT("'"&amp;$D$9&amp;"'!1:1"), 0)
      )
   ),
"-")</f>
        <v/>
      </c>
      <c r="F21" s="58" t="str">
        <f t="shared" ref="F21:J36" ca="1" si="0">IFERROR(
   IF($D21="","",
      INDEX(
         INDIRECT("'"&amp;$D$9&amp;"'!A:AE"),
         MATCH($D21, INDIRECT("'"&amp;$D$9&amp;"'!A:A"), 0),
         MATCH(F$20, INDIRECT("'"&amp;$D$9&amp;"'!1:1"), 0)
      )
   ),
"-")</f>
        <v/>
      </c>
      <c r="G21" s="298" t="str">
        <f t="shared" ca="1" si="0"/>
        <v/>
      </c>
      <c r="H21" s="58" t="str">
        <f t="shared" ca="1" si="0"/>
        <v/>
      </c>
      <c r="I21" s="68" t="str">
        <f t="shared" ca="1" si="0"/>
        <v/>
      </c>
      <c r="J21" s="68" t="str">
        <f t="shared" ca="1" si="0"/>
        <v/>
      </c>
      <c r="K21" s="64" t="str">
        <f>IF(ISBLANK($D21),"",IF(AND($E21="-",$F21="-",$G21="-",$H21="-",$I21="-",$J21="-",IF(COUNTIF(D21,"AMU????"),0,1),IF(COUNTIF(D21,"FIT????"),0,1),IF(COUNTIF(D21,"MAT????"),0,1),IF(COUNTIF(D21,"MON????"),0,1),COUNTIF('2026'!$A:$A,$D21)=1),"Yes","-"))</f>
        <v/>
      </c>
      <c r="L21" s="105" t="str">
        <f ca="1">IF(AND(E21="-",F21="-",H21="-",I21="-",J21="-",K21="-"),"refer to handbook",IF(ISBLANK(D21),"",IF(ISNUMBER(SEARCH($C23,INDEX('2026'!$A:$AG,MATCH('Course Map'!D21,'2026'!$A:$A,0),4))),"Yes","No")))</f>
        <v/>
      </c>
      <c r="M21" s="180"/>
      <c r="N21" s="214"/>
    </row>
    <row r="22" spans="1:14" ht="17.149999999999999" customHeight="1" x14ac:dyDescent="0.25">
      <c r="A22" s="205"/>
      <c r="B22" s="191"/>
      <c r="C22" s="424"/>
      <c r="D22" s="100"/>
      <c r="E22" s="59" t="str">
        <f t="shared" ref="E22:J52" ca="1" si="1">IFERROR(
   IF($D22="","",
      INDEX(
         INDIRECT("'"&amp;$D$9&amp;"'!A:AE"),
         MATCH($D22, INDIRECT("'"&amp;$D$9&amp;"'!A:A"), 0),
         MATCH(E$20, INDIRECT("'"&amp;$D$9&amp;"'!1:1"), 0)
      )
   ),
"-")</f>
        <v/>
      </c>
      <c r="F22" s="59" t="str">
        <f t="shared" ca="1" si="0"/>
        <v/>
      </c>
      <c r="G22" s="299" t="str">
        <f t="shared" ca="1" si="0"/>
        <v/>
      </c>
      <c r="H22" s="59" t="str">
        <f t="shared" ca="1" si="0"/>
        <v/>
      </c>
      <c r="I22" s="69" t="str">
        <f t="shared" ca="1" si="0"/>
        <v/>
      </c>
      <c r="J22" s="69" t="str">
        <f t="shared" ca="1" si="0"/>
        <v/>
      </c>
      <c r="K22" s="64" t="str">
        <f>IF(ISBLANK($D22),"",IF(AND($E22="-",$F22="-",$G22="-",$H22="-",$I22="-",$J22="-",IF(COUNTIF(D22,"AMU????"),0,1),IF(COUNTIF(D22,"FIT????"),0,1),IF(COUNTIF(D22,"MAT????"),0,1),IF(COUNTIF(D22,"MON????"),0,1),COUNTIF('2026'!$A:$A,$D22)=1),"Yes","-"))</f>
        <v/>
      </c>
      <c r="L22" s="106" t="str">
        <f ca="1">IF(AND(E22="-",F22="-",H22="-",I22="-",J22="-",K22="-"),"refer to handbook",IF(ISBLANK(D22),"",IF(ISNUMBER(SEARCH($C23,INDEX('2026'!$A:$AG,MATCH('Course Map'!D22,'2026'!$A:$A,0),4))),"Yes","No")))</f>
        <v/>
      </c>
      <c r="M22" s="180"/>
      <c r="N22" s="214"/>
    </row>
    <row r="23" spans="1:14" ht="17.149999999999999" customHeight="1" x14ac:dyDescent="0.25">
      <c r="A23" s="205"/>
      <c r="B23" s="191"/>
      <c r="C23" s="425" t="str">
        <f>IF($D$10&lt;&gt;"Select Intake Semester here",IF($D$10="February Intake","Semester 1",IF($D$10="July Intake","Semester 2","October")),"Please select semester")</f>
        <v>Please select semester</v>
      </c>
      <c r="D23" s="100"/>
      <c r="E23" s="59" t="str">
        <f t="shared" ca="1" si="1"/>
        <v/>
      </c>
      <c r="F23" s="59" t="str">
        <f t="shared" ca="1" si="0"/>
        <v/>
      </c>
      <c r="G23" s="299" t="str">
        <f t="shared" ca="1" si="0"/>
        <v/>
      </c>
      <c r="H23" s="59" t="str">
        <f t="shared" ca="1" si="0"/>
        <v/>
      </c>
      <c r="I23" s="69" t="str">
        <f t="shared" ca="1" si="0"/>
        <v/>
      </c>
      <c r="J23" s="69" t="str">
        <f t="shared" ca="1" si="0"/>
        <v/>
      </c>
      <c r="K23" s="64" t="str">
        <f>IF(ISBLANK($D23),"",IF(AND($E23="-",$F23="-",$G23="-",$H23="-",$I23="-",$J23="-",IF(COUNTIF(D23,"AMU????"),0,1),IF(COUNTIF(D23,"FIT????"),0,1),IF(COUNTIF(D23,"MAT????"),0,1),IF(COUNTIF(D23,"MON????"),0,1),COUNTIF('2026'!$A:$A,$D23)=1),"Yes","-"))</f>
        <v/>
      </c>
      <c r="L23" s="106" t="str">
        <f ca="1">IF(AND(E23="-",F23="-",H23="-",I23="-",J23="-",K23="-"),"refer to handbook",IF(ISBLANK(D23),"",IF(ISNUMBER(SEARCH($C23,INDEX('2026'!$A:$AG,MATCH('Course Map'!D23,'2026'!$A:$A,0),4))),"Yes","No")))</f>
        <v/>
      </c>
      <c r="M23" s="180"/>
      <c r="N23" s="214"/>
    </row>
    <row r="24" spans="1:14" ht="17.149999999999999" customHeight="1" x14ac:dyDescent="0.25">
      <c r="A24" s="205"/>
      <c r="B24" s="191"/>
      <c r="C24" s="425"/>
      <c r="D24" s="101"/>
      <c r="E24" s="60" t="str">
        <f t="shared" ca="1" si="1"/>
        <v/>
      </c>
      <c r="F24" s="60" t="str">
        <f t="shared" ca="1" si="0"/>
        <v/>
      </c>
      <c r="G24" s="300" t="str">
        <f t="shared" ca="1" si="0"/>
        <v/>
      </c>
      <c r="H24" s="60" t="str">
        <f t="shared" ca="1" si="0"/>
        <v/>
      </c>
      <c r="I24" s="70" t="str">
        <f t="shared" ca="1" si="0"/>
        <v/>
      </c>
      <c r="J24" s="70" t="str">
        <f t="shared" ca="1" si="0"/>
        <v/>
      </c>
      <c r="K24" s="65" t="str">
        <f>IF(ISBLANK($D24),"",IF(AND($E24="-",$F24="-",$G24="-",$H24="-",$I24="-",$J24="-",IF(COUNTIF(D24,"AMU????"),0,1),IF(COUNTIF(D24,"FIT????"),0,1),IF(COUNTIF(D24,"MAT????"),0,1),IF(COUNTIF(D24,"MON????"),0,1),COUNTIF('2026'!$A:$A,$D24)=1),"Yes","-"))</f>
        <v/>
      </c>
      <c r="L24" s="107" t="str">
        <f ca="1">IF(AND(E24="-",F24="-",H24="-",I24="-",J24="-",K24="-"),"refer to handbook",IF(ISBLANK(D24),"",IF(ISNUMBER(SEARCH($C23,INDEX('2026'!$A:$AG,MATCH('Course Map'!D24,'2026'!$A:$A,0),4))),"Yes","No")))</f>
        <v/>
      </c>
      <c r="M24" s="180"/>
      <c r="N24" s="214"/>
    </row>
    <row r="25" spans="1:14" ht="17.149999999999999" customHeight="1" x14ac:dyDescent="0.25">
      <c r="A25" s="205"/>
      <c r="B25" s="191"/>
      <c r="C25" s="436" t="str">
        <f>IF($D$10&lt;&gt;"Select Intake Semester here",IF($D$10="February Intake",$D$9,IF($D$10="July Intake",$D$9+1,$D$9+1)),"-")</f>
        <v>-</v>
      </c>
      <c r="D25" s="100"/>
      <c r="E25" s="61" t="str">
        <f t="shared" ca="1" si="1"/>
        <v/>
      </c>
      <c r="F25" s="61" t="str">
        <f t="shared" ca="1" si="0"/>
        <v/>
      </c>
      <c r="G25" s="301" t="str">
        <f t="shared" ca="1" si="0"/>
        <v/>
      </c>
      <c r="H25" s="61" t="str">
        <f t="shared" ca="1" si="0"/>
        <v/>
      </c>
      <c r="I25" s="71" t="str">
        <f t="shared" ca="1" si="0"/>
        <v/>
      </c>
      <c r="J25" s="71" t="str">
        <f t="shared" ca="1" si="0"/>
        <v/>
      </c>
      <c r="K25" s="66" t="str">
        <f>IF(ISBLANK($D25),"",IF(AND($E25="-",$F25="-",$G25="-",$H25="-",$I25="-",$J25="-",IF(COUNTIF(D25,"AMU????"),0,1),IF(COUNTIF(D25,"FIT????"),0,1),IF(COUNTIF(D25,"MAT????"),0,1),IF(COUNTIF(D25,"MON????"),0,1),COUNTIF('2026'!$A:$A,$D25)=1),"Yes","-"))</f>
        <v/>
      </c>
      <c r="L25" s="108" t="str">
        <f ca="1">IF(AND(E25="-",F25="-",H25="-",I25="-",J25="-",K25="-"),"refer to handbook",IF(ISBLANK(D25),"",IF(ISNUMBER(SEARCH($C27,INDEX('2026'!$A:$AG,MATCH('Course Map'!D25,'2026'!$A:$A,0),4))),"Yes","No")))</f>
        <v/>
      </c>
      <c r="M25" s="180"/>
      <c r="N25" s="214"/>
    </row>
    <row r="26" spans="1:14" ht="17.149999999999999" customHeight="1" x14ac:dyDescent="0.25">
      <c r="A26" s="205"/>
      <c r="B26" s="191"/>
      <c r="C26" s="437"/>
      <c r="D26" s="100"/>
      <c r="E26" s="59" t="str">
        <f t="shared" ca="1" si="1"/>
        <v/>
      </c>
      <c r="F26" s="59" t="str">
        <f t="shared" ca="1" si="0"/>
        <v/>
      </c>
      <c r="G26" s="299" t="str">
        <f t="shared" ca="1" si="0"/>
        <v/>
      </c>
      <c r="H26" s="59" t="str">
        <f t="shared" ca="1" si="0"/>
        <v/>
      </c>
      <c r="I26" s="69" t="str">
        <f t="shared" ca="1" si="0"/>
        <v/>
      </c>
      <c r="J26" s="69" t="str">
        <f t="shared" ca="1" si="0"/>
        <v/>
      </c>
      <c r="K26" s="64" t="str">
        <f>IF(ISBLANK($D26),"",IF(AND($E26="-",$F26="-",$G26="-",$H26="-",$I26="-",$J26="-",IF(COUNTIF(D26,"AMU????"),0,1),IF(COUNTIF(D26,"FIT????"),0,1),IF(COUNTIF(D26,"MAT????"),0,1),IF(COUNTIF(D26,"MON????"),0,1),COUNTIF('2026'!$A:$A,$D26)=1),"Yes","-"))</f>
        <v/>
      </c>
      <c r="L26" s="106" t="str">
        <f ca="1">IF(AND(E26="-",F26="-",H26="-",I26="-",J26="-",K26="-"),"refer to handbook",IF(ISBLANK(D26),"",IF(ISNUMBER(SEARCH($C27,INDEX('2026'!$A:$AG,MATCH('Course Map'!D26,'2026'!$A:$A,0),4))),"Yes","No")))</f>
        <v/>
      </c>
      <c r="M26" s="180"/>
      <c r="N26" s="214"/>
    </row>
    <row r="27" spans="1:14" ht="17.149999999999999" customHeight="1" x14ac:dyDescent="0.25">
      <c r="A27" s="205"/>
      <c r="B27" s="191"/>
      <c r="C27" s="434" t="str">
        <f>IF($D$10&lt;&gt;"Select Intake Semester here",IF($D$10="February Intake","Semester 2",IF($D$10="July Intake","Semester 1","Semester 1")),"Please select semester")</f>
        <v>Please select semester</v>
      </c>
      <c r="D27" s="100"/>
      <c r="E27" s="59" t="str">
        <f t="shared" ca="1" si="1"/>
        <v/>
      </c>
      <c r="F27" s="59" t="str">
        <f t="shared" ca="1" si="0"/>
        <v/>
      </c>
      <c r="G27" s="299" t="str">
        <f t="shared" ca="1" si="0"/>
        <v/>
      </c>
      <c r="H27" s="59" t="str">
        <f t="shared" ca="1" si="0"/>
        <v/>
      </c>
      <c r="I27" s="69" t="str">
        <f t="shared" ca="1" si="0"/>
        <v/>
      </c>
      <c r="J27" s="69" t="str">
        <f t="shared" ca="1" si="0"/>
        <v/>
      </c>
      <c r="K27" s="64" t="str">
        <f>IF(ISBLANK($D27),"",IF(AND($E27="-",$F27="-",$G27="-",$H27="-",$I27="-",$J27="-",IF(COUNTIF(D27,"AMU????"),0,1),IF(COUNTIF(D27,"FIT????"),0,1),IF(COUNTIF(D27,"MAT????"),0,1),IF(COUNTIF(D27,"MON????"),0,1),COUNTIF('2026'!$A:$A,$D27)=1),"Yes","-"))</f>
        <v/>
      </c>
      <c r="L27" s="106" t="str">
        <f ca="1">IF(AND(E27="-",F27="-",H27="-",I27="-",J27="-",K27="-"),"refer to handbook",IF(ISBLANK(D27),"",IF(ISNUMBER(SEARCH($C27,INDEX('2026'!$A:$AG,MATCH('Course Map'!D27,'2026'!$A:$A,0),4))),"Yes","No")))</f>
        <v/>
      </c>
      <c r="M27" s="180"/>
      <c r="N27" s="214"/>
    </row>
    <row r="28" spans="1:14" ht="17.149999999999999" customHeight="1" x14ac:dyDescent="0.25">
      <c r="A28" s="205"/>
      <c r="B28" s="191"/>
      <c r="C28" s="434"/>
      <c r="D28" s="101"/>
      <c r="E28" s="60" t="str">
        <f t="shared" ca="1" si="1"/>
        <v/>
      </c>
      <c r="F28" s="60" t="str">
        <f t="shared" ca="1" si="0"/>
        <v/>
      </c>
      <c r="G28" s="300" t="str">
        <f t="shared" ca="1" si="0"/>
        <v/>
      </c>
      <c r="H28" s="60" t="str">
        <f t="shared" ca="1" si="0"/>
        <v/>
      </c>
      <c r="I28" s="70" t="str">
        <f t="shared" ca="1" si="0"/>
        <v/>
      </c>
      <c r="J28" s="70" t="str">
        <f t="shared" ca="1" si="0"/>
        <v/>
      </c>
      <c r="K28" s="65" t="str">
        <f>IF(ISBLANK($D28),"",IF(AND($E28="-",$F28="-",$G28="-",$H28="-",$I28="-",$J28="-",IF(COUNTIF(D28,"AMU????"),0,1),IF(COUNTIF(D28,"FIT????"),0,1),IF(COUNTIF(D28,"MAT????"),0,1),IF(COUNTIF(D28,"MON????"),0,1),COUNTIF('2026'!$A:$A,$D28)=1),"Yes","-"))</f>
        <v/>
      </c>
      <c r="L28" s="107" t="str">
        <f ca="1">IF(AND(E28="-",F28="-",H28="-",I28="-",J28="-",K28="-"),"refer to handbook",IF(ISBLANK(D28),"",IF(ISNUMBER(SEARCH($C27,INDEX('2026'!$A:$AG,MATCH('Course Map'!D28,'2026'!$A:$A,0),4))),"Yes","No")))</f>
        <v/>
      </c>
      <c r="M28" s="180"/>
      <c r="N28" s="214"/>
    </row>
    <row r="29" spans="1:14" ht="17.149999999999999" customHeight="1" x14ac:dyDescent="0.25">
      <c r="A29" s="205"/>
      <c r="B29" s="191"/>
      <c r="C29" s="423" t="str">
        <f>IF($D$10&lt;&gt;"Select Intake Semester here",IF($D$10="February Intake",$D$9+1,IF($D$10="July Intake",$D$9+1,$D$9+1)),"-")</f>
        <v>-</v>
      </c>
      <c r="D29" s="99"/>
      <c r="E29" s="58" t="str">
        <f t="shared" ca="1" si="1"/>
        <v/>
      </c>
      <c r="F29" s="58" t="str">
        <f t="shared" ca="1" si="0"/>
        <v/>
      </c>
      <c r="G29" s="298" t="str">
        <f t="shared" ca="1" si="0"/>
        <v/>
      </c>
      <c r="H29" s="58" t="str">
        <f t="shared" ca="1" si="0"/>
        <v/>
      </c>
      <c r="I29" s="68" t="str">
        <f t="shared" ca="1" si="0"/>
        <v/>
      </c>
      <c r="J29" s="68" t="str">
        <f t="shared" ca="1" si="0"/>
        <v/>
      </c>
      <c r="K29" s="63" t="str">
        <f>IF(ISBLANK($D29),"",IF(AND($E29="-",$F29="-",$G29="-",$H29="-",$I29="-",$J29="-",IF(COUNTIF(D29,"AMU????"),0,1),IF(COUNTIF(D29,"FIT????"),0,1),IF(COUNTIF(D29,"MAT????"),0,1),IF(COUNTIF(D29,"MON????"),0,1),COUNTIF('2026'!$A:$A,$D29)=1),"Yes","-"))</f>
        <v/>
      </c>
      <c r="L29" s="105" t="str">
        <f ca="1">IF(AND(E29="-",F29="-",H29="-",I29="-",J29="-",K29="-"),"refer to handbook",IF(ISBLANK(D29),"",IF(ISNUMBER(SEARCH($C31,INDEX('2026'!$A:$AG,MATCH('Course Map'!D29,'2026'!$A:$A,0),4))),"Yes","No")))</f>
        <v/>
      </c>
      <c r="M29" s="180"/>
      <c r="N29" s="214"/>
    </row>
    <row r="30" spans="1:14" ht="17.149999999999999" customHeight="1" x14ac:dyDescent="0.25">
      <c r="A30" s="205"/>
      <c r="B30" s="191"/>
      <c r="C30" s="424"/>
      <c r="D30" s="100"/>
      <c r="E30" s="59" t="str">
        <f t="shared" ca="1" si="1"/>
        <v/>
      </c>
      <c r="F30" s="59" t="str">
        <f t="shared" ca="1" si="0"/>
        <v/>
      </c>
      <c r="G30" s="299" t="str">
        <f t="shared" ca="1" si="0"/>
        <v/>
      </c>
      <c r="H30" s="59" t="str">
        <f t="shared" ca="1" si="0"/>
        <v/>
      </c>
      <c r="I30" s="69" t="str">
        <f t="shared" ca="1" si="0"/>
        <v/>
      </c>
      <c r="J30" s="69" t="str">
        <f t="shared" ca="1" si="0"/>
        <v/>
      </c>
      <c r="K30" s="64" t="str">
        <f>IF(ISBLANK($D30),"",IF(AND($E30="-",$F30="-",$G30="-",$H30="-",$I30="-",$J30="-",IF(COUNTIF(D30,"AMU????"),0,1),IF(COUNTIF(D30,"FIT????"),0,1),IF(COUNTIF(D30,"MAT????"),0,1),IF(COUNTIF(D30,"MON????"),0,1),COUNTIF('2026'!$A:$A,$D30)=1),"Yes","-"))</f>
        <v/>
      </c>
      <c r="L30" s="106" t="str">
        <f ca="1">IF(AND(E30="-",F30="-",H30="-",I30="-",J30="-",K30="-"),"refer to handbook",IF(ISBLANK(D30),"",IF(ISNUMBER(SEARCH($C31,INDEX('2026'!$A:$AG,MATCH('Course Map'!D30,'2026'!$A:$A,0),4))),"Yes","No")))</f>
        <v/>
      </c>
      <c r="M30" s="180"/>
      <c r="N30" s="214"/>
    </row>
    <row r="31" spans="1:14" ht="17.149999999999999" customHeight="1" x14ac:dyDescent="0.25">
      <c r="A31" s="205"/>
      <c r="B31" s="191"/>
      <c r="C31" s="425" t="str">
        <f>IF($D$10&lt;&gt;"Select Intake Semester here",IF($D$10="February Intake","Semester 1",IF($D$10="July Intake","Semester 2","Semester 2")),"Please select semester")</f>
        <v>Please select semester</v>
      </c>
      <c r="D31" s="100"/>
      <c r="E31" s="59" t="str">
        <f t="shared" ca="1" si="1"/>
        <v/>
      </c>
      <c r="F31" s="59" t="str">
        <f t="shared" ca="1" si="0"/>
        <v/>
      </c>
      <c r="G31" s="299" t="str">
        <f t="shared" ca="1" si="0"/>
        <v/>
      </c>
      <c r="H31" s="59" t="str">
        <f t="shared" ca="1" si="0"/>
        <v/>
      </c>
      <c r="I31" s="69" t="str">
        <f t="shared" ca="1" si="0"/>
        <v/>
      </c>
      <c r="J31" s="69" t="str">
        <f t="shared" ca="1" si="0"/>
        <v/>
      </c>
      <c r="K31" s="64" t="str">
        <f>IF(ISBLANK($D31),"",IF(AND($E31="-",$F31="-",$G31="-",$H31="-",$I31="-",$J31="-",IF(COUNTIF(D31,"AMU????"),0,1),IF(COUNTIF(D31,"FIT????"),0,1),IF(COUNTIF(D31,"MAT????"),0,1),IF(COUNTIF(D31,"MON????"),0,1),COUNTIF('2026'!$A:$A,$D31)=1),"Yes","-"))</f>
        <v/>
      </c>
      <c r="L31" s="106" t="str">
        <f ca="1">IF(AND(E31="-",F31="-",H31="-",I31="-",J31="-",K31="-"),"refer to handbook",IF(ISBLANK(D31),"",IF(ISNUMBER(SEARCH($C31,INDEX('2026'!$A:$AG,MATCH('Course Map'!D31,'2026'!$A:$A,0),4))),"Yes","No")))</f>
        <v/>
      </c>
      <c r="M31" s="180"/>
      <c r="N31" s="214"/>
    </row>
    <row r="32" spans="1:14" ht="17.149999999999999" customHeight="1" x14ac:dyDescent="0.25">
      <c r="A32" s="205"/>
      <c r="B32" s="191"/>
      <c r="C32" s="425"/>
      <c r="D32" s="103"/>
      <c r="E32" s="62" t="str">
        <f t="shared" ca="1" si="1"/>
        <v/>
      </c>
      <c r="F32" s="62" t="str">
        <f t="shared" ca="1" si="0"/>
        <v/>
      </c>
      <c r="G32" s="302" t="str">
        <f t="shared" ca="1" si="0"/>
        <v/>
      </c>
      <c r="H32" s="62" t="str">
        <f t="shared" ca="1" si="0"/>
        <v/>
      </c>
      <c r="I32" s="72" t="str">
        <f t="shared" ca="1" si="0"/>
        <v/>
      </c>
      <c r="J32" s="72" t="str">
        <f t="shared" ca="1" si="0"/>
        <v/>
      </c>
      <c r="K32" s="67" t="str">
        <f>IF(ISBLANK($D32),"",IF(AND($E32="-",$F32="-",$G32="-",$H32="-",$I32="-",$J32="-",IF(COUNTIF(D32,"AMU????"),0,1),IF(COUNTIF(D32,"FIT????"),0,1),IF(COUNTIF(D32,"MAT????"),0,1),IF(COUNTIF(D32,"MON????"),0,1),COUNTIF('2026'!$A:$A,$D32)=1),"Yes","-"))</f>
        <v/>
      </c>
      <c r="L32" s="109" t="str">
        <f ca="1">IF(AND(E32="-",F32="-",H32="-",I32="-",J32="-",K32="-"),"refer to handbook",IF(ISBLANK(D32),"",IF(ISNUMBER(SEARCH($C31,INDEX('2026'!$A:$AG,MATCH('Course Map'!D32,'2026'!$A:$A,0),4))),"Yes","No")))</f>
        <v/>
      </c>
      <c r="M32" s="180"/>
      <c r="N32" s="214"/>
    </row>
    <row r="33" spans="1:14" ht="17.149999999999999" customHeight="1" x14ac:dyDescent="0.25">
      <c r="A33" s="205"/>
      <c r="B33" s="191"/>
      <c r="C33" s="436" t="str">
        <f>IF($D$10&lt;&gt;"Select Intake Semester here",IF($D$10="February Intake",$D$9+1,IF($D$10="July Intake",$D$9+2,$D$9+2)),"-")</f>
        <v>-</v>
      </c>
      <c r="D33" s="99"/>
      <c r="E33" s="58" t="str">
        <f t="shared" ca="1" si="1"/>
        <v/>
      </c>
      <c r="F33" s="58" t="str">
        <f t="shared" ca="1" si="0"/>
        <v/>
      </c>
      <c r="G33" s="298" t="str">
        <f t="shared" ca="1" si="0"/>
        <v/>
      </c>
      <c r="H33" s="58" t="str">
        <f t="shared" ca="1" si="0"/>
        <v/>
      </c>
      <c r="I33" s="68" t="str">
        <f t="shared" ca="1" si="0"/>
        <v/>
      </c>
      <c r="J33" s="68" t="str">
        <f t="shared" ca="1" si="0"/>
        <v/>
      </c>
      <c r="K33" s="63" t="str">
        <f>IF(ISBLANK($D33),"",IF(AND($E33="-",$F33="-",$G33="-",$H33="-",$I33="-",$J33="-",IF(COUNTIF(D33,"AMU????"),0,1),IF(COUNTIF(D33,"FIT????"),0,1),IF(COUNTIF(D33,"MAT????"),0,1),IF(COUNTIF(D33,"MON????"),0,1),COUNTIF('2026'!$A:$A,$D33)=1),"Yes","-"))</f>
        <v/>
      </c>
      <c r="L33" s="105" t="str">
        <f ca="1">IF(AND(E33="-",F33="-",H33="-",I33="-",J33="-",K33="-"),"refer to handbook",IF(ISBLANK(D33),"",IF(ISNUMBER(SEARCH($C35,INDEX('2026'!$A:$AG,MATCH('Course Map'!D33,'2026'!$A:$A,0),4))),"Yes","No")))</f>
        <v/>
      </c>
      <c r="M33" s="180"/>
      <c r="N33" s="214"/>
    </row>
    <row r="34" spans="1:14" ht="17.149999999999999" customHeight="1" x14ac:dyDescent="0.25">
      <c r="A34" s="205"/>
      <c r="B34" s="191"/>
      <c r="C34" s="437"/>
      <c r="D34" s="100"/>
      <c r="E34" s="59" t="str">
        <f t="shared" ca="1" si="1"/>
        <v/>
      </c>
      <c r="F34" s="59" t="str">
        <f t="shared" ca="1" si="0"/>
        <v/>
      </c>
      <c r="G34" s="299" t="str">
        <f t="shared" ca="1" si="0"/>
        <v/>
      </c>
      <c r="H34" s="59" t="str">
        <f t="shared" ca="1" si="0"/>
        <v/>
      </c>
      <c r="I34" s="69" t="str">
        <f t="shared" ca="1" si="0"/>
        <v/>
      </c>
      <c r="J34" s="69" t="str">
        <f t="shared" ca="1" si="0"/>
        <v/>
      </c>
      <c r="K34" s="64" t="str">
        <f>IF(ISBLANK($D34),"",IF(AND($E34="-",$F34="-",$G34="-",$H34="-",$I34="-",$J34="-",IF(COUNTIF(D34,"AMU????"),0,1),IF(COUNTIF(D34,"FIT????"),0,1),IF(COUNTIF(D34,"MAT????"),0,1),IF(COUNTIF(D34,"MON????"),0,1),COUNTIF('2026'!$A:$A,$D34)=1),"Yes","-"))</f>
        <v/>
      </c>
      <c r="L34" s="106" t="str">
        <f ca="1">IF(AND(E34="-",F34="-",H34="-",I34="-",J34="-",K34="-"),"refer to handbook",IF(ISBLANK(D34),"",IF(ISNUMBER(SEARCH($C35,INDEX('2026'!$A:$AG,MATCH('Course Map'!D34,'2026'!$A:$A,0),4))),"Yes","No")))</f>
        <v/>
      </c>
      <c r="M34" s="180"/>
      <c r="N34" s="214"/>
    </row>
    <row r="35" spans="1:14" ht="17.149999999999999" customHeight="1" x14ac:dyDescent="0.25">
      <c r="A35" s="205"/>
      <c r="B35" s="191"/>
      <c r="C35" s="434" t="str">
        <f>IF($D$10&lt;&gt;"Select Intake Semester here",IF($D$10="February Intake","Semester 2",IF($D$10="July Intake","Semester 1","Semester 1")),"Please select semester")</f>
        <v>Please select semester</v>
      </c>
      <c r="D35" s="100"/>
      <c r="E35" s="59" t="str">
        <f t="shared" ca="1" si="1"/>
        <v/>
      </c>
      <c r="F35" s="59" t="str">
        <f t="shared" ca="1" si="0"/>
        <v/>
      </c>
      <c r="G35" s="299" t="str">
        <f t="shared" ca="1" si="0"/>
        <v/>
      </c>
      <c r="H35" s="59" t="str">
        <f t="shared" ca="1" si="0"/>
        <v/>
      </c>
      <c r="I35" s="69" t="str">
        <f t="shared" ca="1" si="0"/>
        <v/>
      </c>
      <c r="J35" s="69" t="str">
        <f t="shared" ca="1" si="0"/>
        <v/>
      </c>
      <c r="K35" s="64" t="str">
        <f>IF(ISBLANK($D35),"",IF(AND($E35="-",$F35="-",$G35="-",$H35="-",$I35="-",$J35="-",IF(COUNTIF(D35,"AMU????"),0,1),IF(COUNTIF(D35,"FIT????"),0,1),IF(COUNTIF(D35,"MAT????"),0,1),IF(COUNTIF(D35,"MON????"),0,1),COUNTIF('2026'!$A:$A,$D35)=1),"Yes","-"))</f>
        <v/>
      </c>
      <c r="L35" s="106" t="str">
        <f ca="1">IF(AND(E35="-",F35="-",H35="-",I35="-",J35="-",K35="-"),"refer to handbook",IF(ISBLANK(D35),"",IF(ISNUMBER(SEARCH($C35,INDEX('2026'!$A:$AG,MATCH('Course Map'!D35,'2026'!$A:$A,0),4))),"Yes","No")))</f>
        <v/>
      </c>
      <c r="M35" s="180"/>
      <c r="N35" s="214"/>
    </row>
    <row r="36" spans="1:14" ht="17.149999999999999" customHeight="1" x14ac:dyDescent="0.25">
      <c r="A36" s="205"/>
      <c r="B36" s="191"/>
      <c r="C36" s="435"/>
      <c r="D36" s="101"/>
      <c r="E36" s="60" t="str">
        <f t="shared" ca="1" si="1"/>
        <v/>
      </c>
      <c r="F36" s="60" t="str">
        <f t="shared" ca="1" si="0"/>
        <v/>
      </c>
      <c r="G36" s="300" t="str">
        <f t="shared" ca="1" si="0"/>
        <v/>
      </c>
      <c r="H36" s="60" t="str">
        <f t="shared" ca="1" si="0"/>
        <v/>
      </c>
      <c r="I36" s="70" t="str">
        <f t="shared" ca="1" si="0"/>
        <v/>
      </c>
      <c r="J36" s="70" t="str">
        <f t="shared" ca="1" si="0"/>
        <v/>
      </c>
      <c r="K36" s="65" t="str">
        <f>IF(ISBLANK($D36),"",IF(AND($E36="-",$F36="-",$G36="-",$H36="-",$I36="-",$J36="-",IF(COUNTIF(D36,"AMU????"),0,1),IF(COUNTIF(D36,"FIT????"),0,1),IF(COUNTIF(D36,"MAT????"),0,1),IF(COUNTIF(D36,"MON????"),0,1),COUNTIF('2026'!$A:$A,$D36)=1),"Yes","-"))</f>
        <v/>
      </c>
      <c r="L36" s="107" t="str">
        <f ca="1">IF(AND(E36="-",F36="-",H36="-",I36="-",J36="-",K36="-"),"refer to handbook",IF(ISBLANK(D36),"",IF(ISNUMBER(SEARCH($C35,INDEX('2026'!$A:$AG,MATCH('Course Map'!D36,'2026'!$A:$A,0),4))),"Yes","No")))</f>
        <v/>
      </c>
      <c r="M36" s="180"/>
      <c r="N36" s="214"/>
    </row>
    <row r="37" spans="1:14" ht="17.149999999999999" customHeight="1" x14ac:dyDescent="0.25">
      <c r="A37" s="205"/>
      <c r="B37" s="191"/>
      <c r="C37" s="423" t="str">
        <f>IF($D$10&lt;&gt;"Select Intake Semester here",IF($D$10="February Intake",$D$9+2,IF($D$10="July Intake",$D$9+2,$D$9+2)),"-")</f>
        <v>-</v>
      </c>
      <c r="D37" s="102"/>
      <c r="E37" s="61" t="str">
        <f t="shared" ca="1" si="1"/>
        <v/>
      </c>
      <c r="F37" s="61" t="str">
        <f t="shared" ca="1" si="1"/>
        <v/>
      </c>
      <c r="G37" s="301" t="str">
        <f t="shared" ca="1" si="1"/>
        <v/>
      </c>
      <c r="H37" s="61" t="str">
        <f t="shared" ca="1" si="1"/>
        <v/>
      </c>
      <c r="I37" s="71" t="str">
        <f t="shared" ca="1" si="1"/>
        <v/>
      </c>
      <c r="J37" s="71" t="str">
        <f t="shared" ca="1" si="1"/>
        <v/>
      </c>
      <c r="K37" s="66" t="str">
        <f>IF(ISBLANK($D37),"",IF(AND($E37="-",$F37="-",$G37="-",$H37="-",$I37="-",$J37="-",IF(COUNTIF(D37,"AMU????"),0,1),IF(COUNTIF(D37,"FIT????"),0,1),IF(COUNTIF(D37,"MAT????"),0,1),IF(COUNTIF(D37,"MON????"),0,1),COUNTIF('2026'!$A:$A,$D37)=1),"Yes","-"))</f>
        <v/>
      </c>
      <c r="L37" s="108" t="str">
        <f ca="1">IF(AND(E37="-",F37="-",H37="-",I37="-",J37="-",K37="-"),"refer to handbook",IF(ISBLANK(D37),"",IF(ISNUMBER(SEARCH($C39,INDEX('2026'!$A:$AG,MATCH('Course Map'!D37,'2026'!$A:$A,0),4))),"Yes","No")))</f>
        <v/>
      </c>
      <c r="M37" s="180"/>
      <c r="N37" s="214"/>
    </row>
    <row r="38" spans="1:14" ht="17.149999999999999" customHeight="1" x14ac:dyDescent="0.25">
      <c r="A38" s="205"/>
      <c r="B38" s="191"/>
      <c r="C38" s="424"/>
      <c r="D38" s="100"/>
      <c r="E38" s="59" t="str">
        <f t="shared" ca="1" si="1"/>
        <v/>
      </c>
      <c r="F38" s="59" t="str">
        <f t="shared" ca="1" si="1"/>
        <v/>
      </c>
      <c r="G38" s="299" t="str">
        <f t="shared" ca="1" si="1"/>
        <v/>
      </c>
      <c r="H38" s="59" t="str">
        <f t="shared" ca="1" si="1"/>
        <v/>
      </c>
      <c r="I38" s="69" t="str">
        <f t="shared" ca="1" si="1"/>
        <v/>
      </c>
      <c r="J38" s="69" t="str">
        <f t="shared" ca="1" si="1"/>
        <v/>
      </c>
      <c r="K38" s="64" t="str">
        <f>IF(ISBLANK($D38),"",IF(AND($E38="-",$F38="-",$G38="-",$H38="-",$I38="-",$J38="-",IF(COUNTIF(D38,"AMU????"),0,1),IF(COUNTIF(D38,"FIT????"),0,1),IF(COUNTIF(D38,"MAT????"),0,1),IF(COUNTIF(D38,"MON????"),0,1),COUNTIF('2026'!$A:$A,$D38)=1),"Yes","-"))</f>
        <v/>
      </c>
      <c r="L38" s="106" t="str">
        <f ca="1">IF(AND(E38="-",F38="-",H38="-",I38="-",J38="-",K38="-"),"refer to handbook",IF(ISBLANK(D38),"",IF(ISNUMBER(SEARCH($C39,INDEX('2026'!$A:$AG,MATCH('Course Map'!D38,'2026'!$A:$A,0),4))),"Yes","No")))</f>
        <v/>
      </c>
      <c r="M38" s="180"/>
      <c r="N38" s="214"/>
    </row>
    <row r="39" spans="1:14" ht="17.149999999999999" customHeight="1" x14ac:dyDescent="0.25">
      <c r="A39" s="205"/>
      <c r="B39" s="191"/>
      <c r="C39" s="425" t="str">
        <f>IF($D$10&lt;&gt;"Select Intake Semester here",IF($D$10="February Intake","Semester 1",IF($D$10="July Intake","Semester 2","Semester 2")),"Please select semester")</f>
        <v>Please select semester</v>
      </c>
      <c r="D39" s="100"/>
      <c r="E39" s="59" t="str">
        <f t="shared" ca="1" si="1"/>
        <v/>
      </c>
      <c r="F39" s="59" t="str">
        <f t="shared" ca="1" si="1"/>
        <v/>
      </c>
      <c r="G39" s="299" t="str">
        <f t="shared" ca="1" si="1"/>
        <v/>
      </c>
      <c r="H39" s="59" t="str">
        <f t="shared" ca="1" si="1"/>
        <v/>
      </c>
      <c r="I39" s="69" t="str">
        <f t="shared" ca="1" si="1"/>
        <v/>
      </c>
      <c r="J39" s="69" t="str">
        <f t="shared" ca="1" si="1"/>
        <v/>
      </c>
      <c r="K39" s="64" t="str">
        <f>IF(ISBLANK($D39),"",IF(AND($E39="-",$F39="-",$G39="-",$H39="-",$I39="-",$J39="-",IF(COUNTIF(D39,"AMU????"),0,1),IF(COUNTIF(D39,"FIT????"),0,1),IF(COUNTIF(D39,"MAT????"),0,1),IF(COUNTIF(D39,"MON????"),0,1),COUNTIF('2026'!$A:$A,$D39)=1),"Yes","-"))</f>
        <v/>
      </c>
      <c r="L39" s="106" t="str">
        <f ca="1">IF(AND(E39="-",F39="-",H39="-",I39="-",J39="-",K39="-"),"refer to handbook",IF(ISBLANK(D39),"",IF(ISNUMBER(SEARCH($C39,INDEX('2026'!$A:$AG,MATCH('Course Map'!D39,'2026'!$A:$A,0),4))),"Yes","No")))</f>
        <v/>
      </c>
      <c r="M39" s="180"/>
      <c r="N39" s="214"/>
    </row>
    <row r="40" spans="1:14" ht="17.149999999999999" customHeight="1" x14ac:dyDescent="0.25">
      <c r="A40" s="205"/>
      <c r="B40" s="191"/>
      <c r="C40" s="425"/>
      <c r="D40" s="103"/>
      <c r="E40" s="62" t="str">
        <f t="shared" ca="1" si="1"/>
        <v/>
      </c>
      <c r="F40" s="62" t="str">
        <f t="shared" ca="1" si="1"/>
        <v/>
      </c>
      <c r="G40" s="302" t="str">
        <f t="shared" ca="1" si="1"/>
        <v/>
      </c>
      <c r="H40" s="62" t="str">
        <f t="shared" ca="1" si="1"/>
        <v/>
      </c>
      <c r="I40" s="72" t="str">
        <f t="shared" ca="1" si="1"/>
        <v/>
      </c>
      <c r="J40" s="72" t="str">
        <f t="shared" ca="1" si="1"/>
        <v/>
      </c>
      <c r="K40" s="67" t="str">
        <f>IF(ISBLANK($D40),"",IF(AND($E40="-",$F40="-",$G40="-",$H40="-",$I40="-",$J40="-",IF(COUNTIF(D40,"AMU????"),0,1),IF(COUNTIF(D40,"FIT????"),0,1),IF(COUNTIF(D40,"MAT????"),0,1),IF(COUNTIF(D40,"MON????"),0,1),COUNTIF('2026'!$A:$A,$D40)=1),"Yes","-"))</f>
        <v/>
      </c>
      <c r="L40" s="109" t="str">
        <f ca="1">IF(AND(E40="-",F40="-",H40="-",I40="-",J40="-",K40="-"),"refer to handbook",IF(ISBLANK(D40),"",IF(ISNUMBER(SEARCH($C39,INDEX('2026'!$A:$AG,MATCH('Course Map'!D40,'2026'!$A:$A,0),4))),"Yes","No")))</f>
        <v/>
      </c>
      <c r="M40" s="180"/>
      <c r="N40" s="214"/>
    </row>
    <row r="41" spans="1:14" s="92" customFormat="1" ht="17.149999999999999" customHeight="1" x14ac:dyDescent="0.25">
      <c r="A41" s="205"/>
      <c r="B41" s="191"/>
      <c r="C41" s="419" t="str">
        <f>IF($D$10&lt;&gt;"Select Intake Semester here",IF($D$10="February Intake",$D$9+2,IF($D$10="July Intake",$D$9+3,$D$9+3)),"-")</f>
        <v>-</v>
      </c>
      <c r="D41" s="267"/>
      <c r="E41" s="125" t="str">
        <f t="shared" ca="1" si="1"/>
        <v/>
      </c>
      <c r="F41" s="93" t="str">
        <f t="shared" ca="1" si="1"/>
        <v/>
      </c>
      <c r="G41" s="303" t="str">
        <f t="shared" ca="1" si="1"/>
        <v/>
      </c>
      <c r="H41" s="93" t="str">
        <f t="shared" ca="1" si="1"/>
        <v/>
      </c>
      <c r="I41" s="94" t="str">
        <f t="shared" ca="1" si="1"/>
        <v/>
      </c>
      <c r="J41" s="94" t="str">
        <f t="shared" ca="1" si="1"/>
        <v/>
      </c>
      <c r="K41" s="95" t="str">
        <f>IF(ISBLANK($D41),"",IF(AND($E41="-",$F41="-",$G41="-",$H41="-",$I41="-",$J41="-",IF(COUNTIF(D41,"AMU????"),0,1),IF(COUNTIF(D41,"FIT????"),0,1),IF(COUNTIF(D41,"MAT????"),0,1),IF(COUNTIF(D41,"MON????"),0,1),COUNTIF('2026'!$A:$A,$D41)=1),"Yes","-"))</f>
        <v/>
      </c>
      <c r="L41" s="126" t="str">
        <f ca="1">IF(AND(E41="-",F41="-",H41="-",I41="-",J41="-",K41="-"),"refer to handbook",IF(ISBLANK(D41),"",IF(ISNUMBER(SEARCH($C43,INDEX('2026'!$A:$AG,MATCH('Course Map'!D41,'2026'!$A:$A,0),4))),"Yes","No")))</f>
        <v/>
      </c>
      <c r="M41" s="180"/>
      <c r="N41" s="214"/>
    </row>
    <row r="42" spans="1:14" s="92" customFormat="1" ht="17.149999999999999" customHeight="1" x14ac:dyDescent="0.25">
      <c r="A42" s="205"/>
      <c r="B42" s="191"/>
      <c r="C42" s="420"/>
      <c r="D42" s="268"/>
      <c r="E42" s="127" t="str">
        <f t="shared" ca="1" si="1"/>
        <v/>
      </c>
      <c r="F42" s="59" t="str">
        <f t="shared" ca="1" si="1"/>
        <v/>
      </c>
      <c r="G42" s="299" t="str">
        <f t="shared" ca="1" si="1"/>
        <v/>
      </c>
      <c r="H42" s="59" t="str">
        <f t="shared" ca="1" si="1"/>
        <v/>
      </c>
      <c r="I42" s="69" t="str">
        <f t="shared" ca="1" si="1"/>
        <v/>
      </c>
      <c r="J42" s="69" t="str">
        <f t="shared" ca="1" si="1"/>
        <v/>
      </c>
      <c r="K42" s="64" t="str">
        <f>IF(ISBLANK($D42),"",IF(AND($E42="-",$F42="-",$G42="-",$H42="-",$I42="-",$J42="-",IF(COUNTIF(D42,"AMU????"),0,1),IF(COUNTIF(D42,"FIT????"),0,1),IF(COUNTIF(D42,"MAT????"),0,1),IF(COUNTIF(D42,"MON????"),0,1),COUNTIF('2026'!$A:$A,$D42)=1),"Yes","-"))</f>
        <v/>
      </c>
      <c r="L42" s="128" t="str">
        <f ca="1">IF(AND(E42="-",F42="-",H42="-",I42="-",J42="-",K42="-"),"refer to handbook",IF(ISBLANK(D42),"",IF(ISNUMBER(SEARCH($C43,INDEX('2026'!$A:$AG,MATCH('Course Map'!D42,'2026'!$A:$A,0),4))),"Yes","No")))</f>
        <v/>
      </c>
      <c r="M42" s="180"/>
      <c r="N42" s="214"/>
    </row>
    <row r="43" spans="1:14" s="92" customFormat="1" ht="17.149999999999999" customHeight="1" x14ac:dyDescent="0.25">
      <c r="A43" s="205"/>
      <c r="B43" s="191"/>
      <c r="C43" s="421" t="str">
        <f>IF($D$10&lt;&gt;"Select Intake Semester here",IF($D$10="February Intake","Semester 2",IF($D$10="July Intake","Semester 1","Semester 1")),"Please select semester")</f>
        <v>Please select semester</v>
      </c>
      <c r="D43" s="268"/>
      <c r="E43" s="127" t="str">
        <f t="shared" ca="1" si="1"/>
        <v/>
      </c>
      <c r="F43" s="59" t="str">
        <f t="shared" ca="1" si="1"/>
        <v/>
      </c>
      <c r="G43" s="299" t="str">
        <f t="shared" ca="1" si="1"/>
        <v/>
      </c>
      <c r="H43" s="59" t="str">
        <f t="shared" ca="1" si="1"/>
        <v/>
      </c>
      <c r="I43" s="69" t="str">
        <f t="shared" ca="1" si="1"/>
        <v/>
      </c>
      <c r="J43" s="69" t="str">
        <f t="shared" ca="1" si="1"/>
        <v/>
      </c>
      <c r="K43" s="64" t="str">
        <f>IF(ISBLANK($D43),"",IF(AND($E43="-",$F43="-",$G43="-",$H43="-",$I43="-",$J43="-",IF(COUNTIF(D43,"AMU????"),0,1),IF(COUNTIF(D43,"FIT????"),0,1),IF(COUNTIF(D43,"MAT????"),0,1),IF(COUNTIF(D43,"MON????"),0,1),COUNTIF('2026'!$A:$A,$D43)=1),"Yes","-"))</f>
        <v/>
      </c>
      <c r="L43" s="128" t="str">
        <f ca="1">IF(AND(E43="-",F43="-",H43="-",I43="-",J43="-",K43="-"),"refer to handbook",IF(ISBLANK(D43),"",IF(ISNUMBER(SEARCH($C43,INDEX('2026'!$A:$AG,MATCH('Course Map'!D43,'2026'!$A:$A,0),4))),"Yes","No")))</f>
        <v/>
      </c>
      <c r="M43" s="180"/>
      <c r="N43" s="214"/>
    </row>
    <row r="44" spans="1:14" s="92" customFormat="1" ht="17.149999999999999" customHeight="1" x14ac:dyDescent="0.25">
      <c r="A44" s="205"/>
      <c r="B44" s="191"/>
      <c r="C44" s="422"/>
      <c r="D44" s="269"/>
      <c r="E44" s="129" t="str">
        <f t="shared" ca="1" si="1"/>
        <v/>
      </c>
      <c r="F44" s="96" t="str">
        <f t="shared" ca="1" si="1"/>
        <v/>
      </c>
      <c r="G44" s="304" t="str">
        <f t="shared" ca="1" si="1"/>
        <v/>
      </c>
      <c r="H44" s="96" t="str">
        <f t="shared" ca="1" si="1"/>
        <v/>
      </c>
      <c r="I44" s="97" t="str">
        <f t="shared" ca="1" si="1"/>
        <v/>
      </c>
      <c r="J44" s="97" t="str">
        <f t="shared" ca="1" si="1"/>
        <v/>
      </c>
      <c r="K44" s="98" t="str">
        <f>IF(ISBLANK($D44),"",IF(AND($E44="-",$F44="-",$G44="-",$H44="-",$I44="-",$J44="-",IF(COUNTIF(D44,"AMU????"),0,1),IF(COUNTIF(D44,"FIT????"),0,1),IF(COUNTIF(D44,"MAT????"),0,1),IF(COUNTIF(D44,"MON????"),0,1),COUNTIF('2026'!$A:$A,$D44)=1),"Yes","-"))</f>
        <v/>
      </c>
      <c r="L44" s="130" t="str">
        <f ca="1">IF(AND(E44="-",F44="-",H44="-",I44="-",J44="-",K44="-"),"refer to handbook",IF(ISBLANK(D44),"",IF(ISNUMBER(SEARCH($C43,INDEX('2026'!$A:$AG,MATCH('Course Map'!D44,'2026'!$A:$A,0),4))),"Yes","No")))</f>
        <v/>
      </c>
      <c r="M44" s="180"/>
      <c r="N44" s="214"/>
    </row>
    <row r="45" spans="1:14" s="92" customFormat="1" ht="17.149999999999999" customHeight="1" x14ac:dyDescent="0.25">
      <c r="A45" s="205"/>
      <c r="B45" s="191"/>
      <c r="C45" s="423" t="str">
        <f>IF($D$10&lt;&gt;"Select Intake Semester here",IF($D$10="February Intake",$D$9+3,IF($D$10="July Intake",$D$9+3,$D$9+3)),"-")</f>
        <v>-</v>
      </c>
      <c r="D45" s="102"/>
      <c r="E45" s="61" t="str">
        <f t="shared" ca="1" si="1"/>
        <v/>
      </c>
      <c r="F45" s="61" t="str">
        <f t="shared" ca="1" si="1"/>
        <v/>
      </c>
      <c r="G45" s="61" t="str">
        <f t="shared" ca="1" si="1"/>
        <v/>
      </c>
      <c r="H45" s="61" t="str">
        <f t="shared" ca="1" si="1"/>
        <v/>
      </c>
      <c r="I45" s="71" t="str">
        <f t="shared" ca="1" si="1"/>
        <v/>
      </c>
      <c r="J45" s="71" t="str">
        <f t="shared" ca="1" si="1"/>
        <v/>
      </c>
      <c r="K45" s="66" t="str">
        <f>IF(ISBLANK($D45),"",IF(AND($E45="-",$F45="-",$G45="-",$H45="-",$I45="-",$J45="-",IF(COUNTIF(D45,"AMU????"),0,1),IF(COUNTIF(D45,"FIT????"),0,1),IF(COUNTIF(D45,"MAT????"),0,1),IF(COUNTIF(D45,"MON????"),0,1),COUNTIF('2026'!$A:$A,$D45)=1),"Yes","-"))</f>
        <v/>
      </c>
      <c r="L45" s="108" t="str">
        <f ca="1">IF(AND(E45="-",F45="-",H45="-",I45="-",J45="-",K45="-"),"refer to handbook",IF(ISBLANK(D45),"",IF(ISNUMBER(SEARCH($C47,INDEX('2026'!$A:$AG,MATCH('Course Map'!D45,'2026'!$A:$A,0),4))),"Yes","No")))</f>
        <v/>
      </c>
      <c r="M45" s="180"/>
      <c r="N45" s="214"/>
    </row>
    <row r="46" spans="1:14" s="92" customFormat="1" ht="17.149999999999999" customHeight="1" x14ac:dyDescent="0.25">
      <c r="A46" s="205"/>
      <c r="B46" s="191"/>
      <c r="C46" s="424"/>
      <c r="D46" s="100"/>
      <c r="E46" s="59" t="str">
        <f t="shared" ca="1" si="1"/>
        <v/>
      </c>
      <c r="F46" s="59" t="str">
        <f t="shared" ca="1" si="1"/>
        <v/>
      </c>
      <c r="G46" s="59" t="str">
        <f t="shared" ca="1" si="1"/>
        <v/>
      </c>
      <c r="H46" s="59" t="str">
        <f t="shared" ca="1" si="1"/>
        <v/>
      </c>
      <c r="I46" s="69" t="str">
        <f t="shared" ca="1" si="1"/>
        <v/>
      </c>
      <c r="J46" s="69" t="str">
        <f t="shared" ca="1" si="1"/>
        <v/>
      </c>
      <c r="K46" s="64" t="str">
        <f>IF(ISBLANK($D46),"",IF(AND($E46="-",$F46="-",$G46="-",$H46="-",$I46="-",$J46="-",IF(COUNTIF(D46,"AMU????"),0,1),IF(COUNTIF(D46,"FIT????"),0,1),IF(COUNTIF(D46,"MAT????"),0,1),IF(COUNTIF(D46,"MON????"),0,1),COUNTIF('2026'!$A:$A,$D46)=1),"Yes","-"))</f>
        <v/>
      </c>
      <c r="L46" s="106" t="str">
        <f ca="1">IF(AND(E46="-",F46="-",H46="-",I46="-",J46="-",K46="-"),"refer to handbook",IF(ISBLANK(D46),"",IF(ISNUMBER(SEARCH($C47,INDEX('2026'!$A:$AG,MATCH('Course Map'!D46,'2026'!$A:$A,0),4))),"Yes","No")))</f>
        <v/>
      </c>
      <c r="M46" s="180"/>
      <c r="N46" s="214"/>
    </row>
    <row r="47" spans="1:14" s="92" customFormat="1" ht="17.149999999999999" customHeight="1" x14ac:dyDescent="0.25">
      <c r="A47" s="205"/>
      <c r="B47" s="191"/>
      <c r="C47" s="425" t="str">
        <f>IF($D$10&lt;&gt;"Select Intake Semester here",IF($D$10="February Intake","Semester 1",IF($D$10="July Intake","Semester 2","Semester 2")),"Please select semester")</f>
        <v>Please select semester</v>
      </c>
      <c r="D47" s="100"/>
      <c r="E47" s="59" t="str">
        <f t="shared" ca="1" si="1"/>
        <v/>
      </c>
      <c r="F47" s="59" t="str">
        <f t="shared" ca="1" si="1"/>
        <v/>
      </c>
      <c r="G47" s="59" t="str">
        <f t="shared" ca="1" si="1"/>
        <v/>
      </c>
      <c r="H47" s="59" t="str">
        <f t="shared" ca="1" si="1"/>
        <v/>
      </c>
      <c r="I47" s="69" t="str">
        <f t="shared" ca="1" si="1"/>
        <v/>
      </c>
      <c r="J47" s="69" t="str">
        <f t="shared" ca="1" si="1"/>
        <v/>
      </c>
      <c r="K47" s="64" t="str">
        <f>IF(ISBLANK($D47),"",IF(AND($E47="-",$F47="-",$G47="-",$H47="-",$I47="-",$J47="-",IF(COUNTIF(D47,"AMU????"),0,1),IF(COUNTIF(D47,"FIT????"),0,1),IF(COUNTIF(D47,"MAT????"),0,1),IF(COUNTIF(D47,"MON????"),0,1),COUNTIF('2026'!$A:$A,$D47)=1),"Yes","-"))</f>
        <v/>
      </c>
      <c r="L47" s="106" t="str">
        <f ca="1">IF(AND(E47="-",F47="-",H47="-",I47="-",J47="-",K47="-"),"refer to handbook",IF(ISBLANK(D47),"",IF(ISNUMBER(SEARCH($C47,INDEX('2026'!$A:$AG,MATCH('Course Map'!D47,'2026'!$A:$A,0),4))),"Yes","No")))</f>
        <v/>
      </c>
      <c r="M47" s="180"/>
      <c r="N47" s="214"/>
    </row>
    <row r="48" spans="1:14" s="92" customFormat="1" ht="17.149999999999999" customHeight="1" x14ac:dyDescent="0.25">
      <c r="A48" s="205"/>
      <c r="B48" s="191"/>
      <c r="C48" s="426"/>
      <c r="D48" s="103"/>
      <c r="E48" s="62" t="str">
        <f t="shared" ca="1" si="1"/>
        <v/>
      </c>
      <c r="F48" s="62" t="str">
        <f t="shared" ca="1" si="1"/>
        <v/>
      </c>
      <c r="G48" s="62" t="str">
        <f t="shared" ca="1" si="1"/>
        <v/>
      </c>
      <c r="H48" s="62" t="str">
        <f t="shared" ca="1" si="1"/>
        <v/>
      </c>
      <c r="I48" s="72" t="str">
        <f t="shared" ca="1" si="1"/>
        <v/>
      </c>
      <c r="J48" s="72" t="str">
        <f t="shared" ca="1" si="1"/>
        <v/>
      </c>
      <c r="K48" s="67" t="str">
        <f>IF(ISBLANK($D48),"",IF(AND($E48="-",$F48="-",$G48="-",$H48="-",$I48="-",$J48="-",IF(COUNTIF(D48,"AMU????"),0,1),IF(COUNTIF(D48,"FIT????"),0,1),IF(COUNTIF(D48,"MAT????"),0,1),IF(COUNTIF(D48,"MON????"),0,1),COUNTIF('2026'!$A:$A,$D48)=1),"Yes","-"))</f>
        <v/>
      </c>
      <c r="L48" s="109" t="str">
        <f ca="1">IF(AND(E48="-",F48="-",H48="-",I48="-",J48="-",K48="-"),"refer to handbook",IF(ISBLANK(D48),"",IF(ISNUMBER(SEARCH($C47,INDEX('2026'!$A:$AG,MATCH('Course Map'!D48,'2026'!$A:$A,0),4))),"Yes","No")))</f>
        <v/>
      </c>
      <c r="M48" s="180"/>
      <c r="N48" s="214"/>
    </row>
    <row r="49" spans="1:14" ht="17.149999999999999" customHeight="1" x14ac:dyDescent="0.25">
      <c r="A49" s="205"/>
      <c r="B49" s="191"/>
      <c r="C49" s="436" t="str">
        <f>IF($D$10&lt;&gt;"Select Intake Semester here",IF($D$10="February Intake",$D$9+3,IF($D$10="July Intake",$D$9+4,$D$9+4)),"-")</f>
        <v>-</v>
      </c>
      <c r="D49" s="267"/>
      <c r="E49" s="270" t="str">
        <f t="shared" ca="1" si="1"/>
        <v/>
      </c>
      <c r="F49" s="93" t="str">
        <f t="shared" ca="1" si="1"/>
        <v/>
      </c>
      <c r="G49" s="93" t="str">
        <f t="shared" ca="1" si="1"/>
        <v/>
      </c>
      <c r="H49" s="93" t="str">
        <f t="shared" ca="1" si="1"/>
        <v/>
      </c>
      <c r="I49" s="94" t="str">
        <f t="shared" ca="1" si="1"/>
        <v/>
      </c>
      <c r="J49" s="94" t="str">
        <f t="shared" ca="1" si="1"/>
        <v/>
      </c>
      <c r="K49" s="95" t="str">
        <f>IF(ISBLANK($D49),"",IF(AND($E49="-",$F49="-",$G49="-",$H49="-",$I49="-",$J49="-",IF(COUNTIF(D49,"AMU????"),0,1),IF(COUNTIF(D49,"FIT????"),0,1),IF(COUNTIF(D49,"MAT????"),0,1),IF(COUNTIF(D49,"MON????"),0,1),COUNTIF('2026'!$A:$A,$D49)=1),"Yes","-"))</f>
        <v/>
      </c>
      <c r="L49" s="126" t="str">
        <f ca="1">IF(AND(E49="-",F49="-",H49="-",I49="-",J49="-",K49="-"),"refer to handbook",IF(ISBLANK(D49),"",IF(ISNUMBER(SEARCH($C51,INDEX('2026'!$A:$AG,MATCH('Course Map'!D49,'2026'!$A:$A,0),4))),"Yes","No")))</f>
        <v/>
      </c>
      <c r="M49" s="180"/>
      <c r="N49" s="214"/>
    </row>
    <row r="50" spans="1:14" ht="17.149999999999999" customHeight="1" x14ac:dyDescent="0.25">
      <c r="A50" s="205"/>
      <c r="B50" s="191"/>
      <c r="C50" s="437"/>
      <c r="D50" s="268"/>
      <c r="E50" s="271" t="str">
        <f t="shared" ca="1" si="1"/>
        <v/>
      </c>
      <c r="F50" s="59" t="str">
        <f t="shared" ca="1" si="1"/>
        <v/>
      </c>
      <c r="G50" s="59" t="str">
        <f t="shared" ca="1" si="1"/>
        <v/>
      </c>
      <c r="H50" s="59" t="str">
        <f t="shared" ca="1" si="1"/>
        <v/>
      </c>
      <c r="I50" s="69" t="str">
        <f t="shared" ca="1" si="1"/>
        <v/>
      </c>
      <c r="J50" s="69" t="str">
        <f t="shared" ca="1" si="1"/>
        <v/>
      </c>
      <c r="K50" s="64" t="str">
        <f>IF(ISBLANK($D50),"",IF(AND($E50="-",$F50="-",$G50="-",$H50="-",$I50="-",$J50="-",IF(COUNTIF(D50,"AMU????"),0,1),IF(COUNTIF(D50,"FIT????"),0,1),IF(COUNTIF(D50,"MAT????"),0,1),IF(COUNTIF(D50,"MON????"),0,1),COUNTIF('2026'!$A:$A,$D50)=1),"Yes","-"))</f>
        <v/>
      </c>
      <c r="L50" s="128" t="str">
        <f ca="1">IF(AND(E50="-",F50="-",H50="-",I50="-",J50="-",K50="-"),"refer to handbook",IF(ISBLANK(D50),"",IF(ISNUMBER(SEARCH($C51,INDEX('2026'!$A:$AG,MATCH('Course Map'!D50,'2026'!$A:$A,0),4))),"Yes","No")))</f>
        <v/>
      </c>
      <c r="M50" s="180"/>
      <c r="N50" s="214"/>
    </row>
    <row r="51" spans="1:14" ht="17.149999999999999" customHeight="1" x14ac:dyDescent="0.25">
      <c r="A51" s="205"/>
      <c r="B51" s="191"/>
      <c r="C51" s="434" t="str">
        <f>IF($D$10&lt;&gt;"Select Intake Semester here",IF($D$10="February Intake","Semester 2",IF($D$10="July Intake","Semester 1","Semester 1")),"Please select semester")</f>
        <v>Please select semester</v>
      </c>
      <c r="D51" s="268"/>
      <c r="E51" s="271" t="str">
        <f t="shared" ca="1" si="1"/>
        <v/>
      </c>
      <c r="F51" s="59" t="str">
        <f t="shared" ca="1" si="1"/>
        <v/>
      </c>
      <c r="G51" s="59" t="str">
        <f t="shared" ca="1" si="1"/>
        <v/>
      </c>
      <c r="H51" s="59" t="str">
        <f t="shared" ca="1" si="1"/>
        <v/>
      </c>
      <c r="I51" s="69" t="str">
        <f t="shared" ca="1" si="1"/>
        <v/>
      </c>
      <c r="J51" s="69" t="str">
        <f t="shared" ca="1" si="1"/>
        <v/>
      </c>
      <c r="K51" s="64" t="str">
        <f>IF(ISBLANK($D51),"",IF(AND($E51="-",$F51="-",$G51="-",$H51="-",$I51="-",$J51="-",IF(COUNTIF(D51,"AMU????"),0,1),IF(COUNTIF(D51,"FIT????"),0,1),IF(COUNTIF(D51,"MAT????"),0,1),IF(COUNTIF(D51,"MON????"),0,1),COUNTIF('2026'!$A:$A,$D51)=1),"Yes","-"))</f>
        <v/>
      </c>
      <c r="L51" s="128" t="str">
        <f ca="1">IF(AND(E51="-",F51="-",H51="-",I51="-",J51="-",K51="-"),"refer to handbook",IF(ISBLANK(D51),"",IF(ISNUMBER(SEARCH($C51,INDEX('2026'!$A:$AG,MATCH('Course Map'!D51,'2026'!$A:$A,0),4))),"Yes","No")))</f>
        <v/>
      </c>
      <c r="M51" s="180"/>
      <c r="N51" s="214"/>
    </row>
    <row r="52" spans="1:14" ht="17.149999999999999" customHeight="1" x14ac:dyDescent="0.25">
      <c r="A52" s="205"/>
      <c r="B52" s="191"/>
      <c r="C52" s="438"/>
      <c r="D52" s="269"/>
      <c r="E52" s="272" t="str">
        <f t="shared" ca="1" si="1"/>
        <v/>
      </c>
      <c r="F52" s="96" t="str">
        <f t="shared" ca="1" si="1"/>
        <v/>
      </c>
      <c r="G52" s="96" t="str">
        <f t="shared" ca="1" si="1"/>
        <v/>
      </c>
      <c r="H52" s="96" t="str">
        <f t="shared" ca="1" si="1"/>
        <v/>
      </c>
      <c r="I52" s="97" t="str">
        <f t="shared" ca="1" si="1"/>
        <v/>
      </c>
      <c r="J52" s="97" t="str">
        <f t="shared" ca="1" si="1"/>
        <v/>
      </c>
      <c r="K52" s="98" t="str">
        <f>IF(ISBLANK($D52),"",IF(AND($E52="-",$F52="-",$G52="-",$H52="-",$I52="-",$J52="-",IF(COUNTIF(D52,"AMU????"),0,1),IF(COUNTIF(D52,"FIT????"),0,1),IF(COUNTIF(D52,"MAT????"),0,1),IF(COUNTIF(D52,"MON????"),0,1),COUNTIF('2026'!$A:$A,$D52)=1),"Yes","-"))</f>
        <v/>
      </c>
      <c r="L52" s="130" t="str">
        <f ca="1">IF(AND(E52="-",F52="-",H52="-",I52="-",J52="-",K52="-"),"refer to handbook",IF(ISBLANK(D52),"",IF(ISNUMBER(SEARCH($C51,INDEX('2026'!$A:$AG,MATCH('Course Map'!D52,'2026'!$A:$A,0),4))),"Yes","No")))</f>
        <v/>
      </c>
      <c r="M52" s="180"/>
      <c r="N52" s="214"/>
    </row>
    <row r="53" spans="1:14" s="92" customFormat="1" ht="12.75" customHeight="1" x14ac:dyDescent="0.25">
      <c r="A53" s="205"/>
      <c r="B53" s="191"/>
      <c r="C53" s="182" t="s">
        <v>252</v>
      </c>
      <c r="D53" s="5"/>
      <c r="E53" s="5"/>
      <c r="F53" s="5"/>
      <c r="G53" s="5"/>
      <c r="H53" s="5"/>
      <c r="I53" s="5"/>
      <c r="J53" s="5"/>
      <c r="K53" s="5"/>
      <c r="L53" s="28"/>
      <c r="M53" s="180"/>
      <c r="N53" s="214"/>
    </row>
    <row r="54" spans="1:14" ht="17.149999999999999" customHeight="1" x14ac:dyDescent="0.25">
      <c r="A54" s="205"/>
      <c r="B54" s="187"/>
      <c r="C54" s="210" t="s">
        <v>307</v>
      </c>
      <c r="D54" s="99"/>
      <c r="E54" s="58" t="str">
        <f t="shared" ref="E54:J65" ca="1" si="2">IFERROR(
   IF($D54="","",
      INDEX(
         INDIRECT("'"&amp;$D$9&amp;"'!A:AE"),
         MATCH($D54, INDIRECT("'"&amp;$D$9&amp;"'!A:A"), 0),
         MATCH(E$20, INDIRECT("'"&amp;$D$9&amp;"'!1:1"), 0)
      )
   ),
"-")</f>
        <v/>
      </c>
      <c r="F54" s="58" t="str">
        <f t="shared" ca="1" si="2"/>
        <v/>
      </c>
      <c r="G54" s="58" t="str">
        <f t="shared" ca="1" si="2"/>
        <v/>
      </c>
      <c r="H54" s="58" t="str">
        <f t="shared" ca="1" si="2"/>
        <v/>
      </c>
      <c r="I54" s="68" t="str">
        <f t="shared" ca="1" si="2"/>
        <v/>
      </c>
      <c r="J54" s="63" t="str">
        <f t="shared" ca="1" si="2"/>
        <v/>
      </c>
      <c r="K54" s="64" t="str">
        <f>IF(ISBLANK($D54),"",IF(AND($E54="-",$F54="-",$G54="-",$H54="-",$I54="-",$J54="-",IF(COUNTIF(D54,"AMU????"),0,1),IF(COUNTIF(D54,"FIT????"),0,1),IF(COUNTIF(D54,"MAT????"),0,1),IF(COUNTIF(D54,"MON????"),0,1),COUNTIF('2026'!$A:$A,$D54)=1),"Yes","-"))</f>
        <v/>
      </c>
      <c r="L54" s="110" t="str">
        <f ca="1">IF(AND(E54="-",F54="-",H54="-",I54="-",J54="-",K54="-"),"refer to handbook",IF(ISBLANK(D54),"",IF(ISNUMBER(SEARCH($C55,INDEX('2026'!$A:$AG,MATCH('Course Map'!D54,'2026'!$A:$A,0),4))),"Yes","No")))</f>
        <v/>
      </c>
      <c r="M54" s="180"/>
      <c r="N54" s="214"/>
    </row>
    <row r="55" spans="1:14" ht="17.149999999999999" customHeight="1" x14ac:dyDescent="0.25">
      <c r="A55" s="205"/>
      <c r="B55" s="187"/>
      <c r="C55" s="211" t="s">
        <v>686</v>
      </c>
      <c r="D55" s="101"/>
      <c r="E55" s="60" t="str">
        <f t="shared" ca="1" si="2"/>
        <v/>
      </c>
      <c r="F55" s="60" t="str">
        <f t="shared" ca="1" si="2"/>
        <v/>
      </c>
      <c r="G55" s="60" t="str">
        <f t="shared" ca="1" si="2"/>
        <v/>
      </c>
      <c r="H55" s="60" t="str">
        <f t="shared" ca="1" si="2"/>
        <v/>
      </c>
      <c r="I55" s="70" t="str">
        <f t="shared" ca="1" si="2"/>
        <v/>
      </c>
      <c r="J55" s="65" t="str">
        <f t="shared" ca="1" si="2"/>
        <v/>
      </c>
      <c r="K55" s="65" t="str">
        <f>IF(ISBLANK($D55),"",IF(AND($E55="-",$F55="-",$G55="-",$H55="-",$I55="-",$J55="-",IF(COUNTIF(D55,"AMU????"),0,1),IF(COUNTIF(D55,"FIT????"),0,1),IF(COUNTIF(D55,"MAT????"),0,1),IF(COUNTIF(D55,"MON????"),0,1),COUNTIF('2026'!$A:$A,$D55)=1),"Yes","-"))</f>
        <v/>
      </c>
      <c r="L55" s="107" t="str">
        <f ca="1">IF(AND(E55="-",F55="-",H55="-",I55="-",J55="-",K55="-"),"refer to handbook",IF(ISBLANK(D55),"",IF(ISNUMBER(SEARCH($C55,INDEX('2026'!$A:$AG,MATCH('Course Map'!D55,'2026'!$A:$A,0),4))),"Yes","No")))</f>
        <v/>
      </c>
      <c r="M55" s="180"/>
      <c r="N55" s="214"/>
    </row>
    <row r="56" spans="1:14" ht="17.149999999999999" customHeight="1" x14ac:dyDescent="0.25">
      <c r="A56" s="205"/>
      <c r="B56" s="187"/>
      <c r="C56" s="212" t="s">
        <v>307</v>
      </c>
      <c r="D56" s="102"/>
      <c r="E56" s="61" t="str">
        <f t="shared" ca="1" si="2"/>
        <v/>
      </c>
      <c r="F56" s="61" t="str">
        <f t="shared" ca="1" si="2"/>
        <v/>
      </c>
      <c r="G56" s="61" t="str">
        <f t="shared" ca="1" si="2"/>
        <v/>
      </c>
      <c r="H56" s="61" t="str">
        <f t="shared" ca="1" si="2"/>
        <v/>
      </c>
      <c r="I56" s="71" t="str">
        <f t="shared" ca="1" si="2"/>
        <v/>
      </c>
      <c r="J56" s="66" t="str">
        <f t="shared" ca="1" si="2"/>
        <v/>
      </c>
      <c r="K56" s="66" t="str">
        <f>IF(ISBLANK($D56),"",IF(AND($E56="-",$F56="-",$G56="-",$H56="-",$I56="-",$J56="-",IF(COUNTIF(D56,"AMU????"),0,1),IF(COUNTIF(D56,"FIT????"),0,1),IF(COUNTIF(D56,"MAT????"),0,1),IF(COUNTIF(D56,"MON????"),0,1),COUNTIF('2026'!$A:$A,$D56)=1),"Yes","-"))</f>
        <v/>
      </c>
      <c r="L56" s="108" t="str">
        <f ca="1">IF(AND(E56="-",F56="-",H56="-",I56="-",J56="-",K56="-"),"refer to handbook",IF(ISBLANK(D56),"",IF(ISNUMBER(SEARCH($C57,INDEX('2026'!$A:$AG,MATCH('Course Map'!D56,'2026'!$A:$A,0),4))),"Yes","No")))</f>
        <v/>
      </c>
      <c r="M56" s="180"/>
      <c r="N56" s="214"/>
    </row>
    <row r="57" spans="1:14" ht="17.149999999999999" customHeight="1" x14ac:dyDescent="0.25">
      <c r="A57" s="205"/>
      <c r="B57" s="187"/>
      <c r="C57" s="213" t="s">
        <v>686</v>
      </c>
      <c r="D57" s="101"/>
      <c r="E57" s="60" t="str">
        <f t="shared" ca="1" si="2"/>
        <v/>
      </c>
      <c r="F57" s="60" t="str">
        <f t="shared" ca="1" si="2"/>
        <v/>
      </c>
      <c r="G57" s="60" t="str">
        <f t="shared" ca="1" si="2"/>
        <v/>
      </c>
      <c r="H57" s="60" t="str">
        <f t="shared" ca="1" si="2"/>
        <v/>
      </c>
      <c r="I57" s="70" t="str">
        <f t="shared" ca="1" si="2"/>
        <v/>
      </c>
      <c r="J57" s="65" t="str">
        <f t="shared" ca="1" si="2"/>
        <v/>
      </c>
      <c r="K57" s="65" t="str">
        <f>IF(ISBLANK($D57),"",IF(AND($E57="-",$F57="-",$G57="-",$H57="-",$I57="-",$J57="-",IF(COUNTIF(D57,"AMU????"),0,1),IF(COUNTIF(D57,"FIT????"),0,1),IF(COUNTIF(D57,"MAT????"),0,1),IF(COUNTIF(D57,"MON????"),0,1),COUNTIF('2026'!$A:$A,$D57)=1),"Yes","-"))</f>
        <v/>
      </c>
      <c r="L57" s="107" t="str">
        <f ca="1">IF(AND(E57="-",F57="-",H57="-",I57="-",J57="-",K57="-"),"refer to handbook",IF(ISBLANK(D57),"",IF(ISNUMBER(SEARCH($C57,INDEX('2026'!$A:$AG,MATCH('Course Map'!D57,'2026'!$A:$A,0),4))),"Yes","No")))</f>
        <v/>
      </c>
      <c r="M57" s="180"/>
      <c r="N57" s="214"/>
    </row>
    <row r="58" spans="1:14" s="92" customFormat="1" ht="17.149999999999999" customHeight="1" x14ac:dyDescent="0.25">
      <c r="A58" s="205"/>
      <c r="B58" s="191"/>
      <c r="C58" s="427" t="s">
        <v>307</v>
      </c>
      <c r="D58" s="124"/>
      <c r="E58" s="93" t="str">
        <f t="shared" ca="1" si="2"/>
        <v/>
      </c>
      <c r="F58" s="93" t="str">
        <f t="shared" ca="1" si="2"/>
        <v/>
      </c>
      <c r="G58" s="93" t="str">
        <f t="shared" ca="1" si="2"/>
        <v/>
      </c>
      <c r="H58" s="93" t="str">
        <f t="shared" ca="1" si="2"/>
        <v/>
      </c>
      <c r="I58" s="94" t="str">
        <f t="shared" ca="1" si="2"/>
        <v/>
      </c>
      <c r="J58" s="95" t="str">
        <f t="shared" ca="1" si="2"/>
        <v/>
      </c>
      <c r="K58" s="95" t="str">
        <f>IF(ISBLANK($D58),"",IF(AND($E58="-",$F58="-",$G58="-",$H58="-",$I58="-",$J58="-",IF(COUNTIF(D58,"AMU????"),0,1),IF(COUNTIF(D58,"FIT????"),0,1),IF(COUNTIF(D58,"MAT????"),0,1),IF(COUNTIF(D58,"MON????"),0,1),COUNTIF('2026'!$A:$A,$D58)=1),"Yes","-"))</f>
        <v/>
      </c>
      <c r="L58" s="110" t="str">
        <f ca="1">IF(AND(E58="-",F58="-",H58="-",I58="-",J58="-",K58="-"),"refer to handbook",IF(ISBLANK(D58),"",IF(ISNUMBER(SEARCH($C60,INDEX('2026'!$A:$AG,MATCH('Course Map'!D58,'2026'!$A:$A,0),4))),"Yes","No")))</f>
        <v/>
      </c>
      <c r="M58" s="180"/>
      <c r="N58" s="214"/>
    </row>
    <row r="59" spans="1:14" s="92" customFormat="1" ht="17.149999999999999" customHeight="1" x14ac:dyDescent="0.25">
      <c r="A59" s="205"/>
      <c r="B59" s="191"/>
      <c r="C59" s="427"/>
      <c r="D59" s="100"/>
      <c r="E59" s="59" t="str">
        <f t="shared" ca="1" si="2"/>
        <v/>
      </c>
      <c r="F59" s="59" t="str">
        <f t="shared" ca="1" si="2"/>
        <v/>
      </c>
      <c r="G59" s="59" t="str">
        <f t="shared" ca="1" si="2"/>
        <v/>
      </c>
      <c r="H59" s="59" t="str">
        <f t="shared" ca="1" si="2"/>
        <v/>
      </c>
      <c r="I59" s="69" t="str">
        <f t="shared" ca="1" si="2"/>
        <v/>
      </c>
      <c r="J59" s="64" t="str">
        <f t="shared" ca="1" si="2"/>
        <v/>
      </c>
      <c r="K59" s="64" t="str">
        <f>IF(ISBLANK($D59),"",IF(AND($E59="-",$F59="-",$G59="-",$H59="-",$I59="-",$J59="-",IF(COUNTIF(D59,"AMU????"),0,1),IF(COUNTIF(D59,"FIT????"),0,1),IF(COUNTIF(D59,"MAT????"),0,1),IF(COUNTIF(D59,"MON????"),0,1),COUNTIF('2026'!$A:$A,$D59)=1),"Yes","-"))</f>
        <v/>
      </c>
      <c r="L59" s="106" t="str">
        <f ca="1">IF(AND(E59="-",F59="-",H59="-",I59="-",J59="-",K59="-"),"refer to handbook",IF(ISBLANK(D59),"",IF(ISNUMBER(SEARCH($C60,INDEX('2026'!$A:$AG,MATCH('Course Map'!D59,'2026'!$A:$A,0),4))),"Yes","No")))</f>
        <v/>
      </c>
      <c r="M59" s="180"/>
      <c r="N59" s="214"/>
    </row>
    <row r="60" spans="1:14" s="92" customFormat="1" ht="17.149999999999999" customHeight="1" x14ac:dyDescent="0.25">
      <c r="A60" s="205"/>
      <c r="B60" s="191"/>
      <c r="C60" s="430" t="s">
        <v>687</v>
      </c>
      <c r="D60" s="100"/>
      <c r="E60" s="59" t="str">
        <f t="shared" ca="1" si="2"/>
        <v/>
      </c>
      <c r="F60" s="59" t="str">
        <f t="shared" ca="1" si="2"/>
        <v/>
      </c>
      <c r="G60" s="59" t="str">
        <f t="shared" ca="1" si="2"/>
        <v/>
      </c>
      <c r="H60" s="59" t="str">
        <f t="shared" ca="1" si="2"/>
        <v/>
      </c>
      <c r="I60" s="69" t="str">
        <f t="shared" ca="1" si="2"/>
        <v/>
      </c>
      <c r="J60" s="64" t="str">
        <f t="shared" ca="1" si="2"/>
        <v/>
      </c>
      <c r="K60" s="64" t="str">
        <f>IF(ISBLANK($D60),"",IF(AND($E60="-",$F60="-",$G60="-",$H60="-",$I60="-",$J60="-",IF(COUNTIF(D60,"AMU????"),0,1),IF(COUNTIF(D60,"FIT????"),0,1),IF(COUNTIF(D60,"MAT????"),0,1),IF(COUNTIF(D60,"MON????"),0,1),COUNTIF('2026'!$A:$A,$D60)=1),"Yes","-"))</f>
        <v/>
      </c>
      <c r="L60" s="106" t="str">
        <f ca="1">IF(AND(E60="-",F60="-",H60="-",I60="-",J60="-",K60="-"),"refer to handbook",IF(ISBLANK(D60),"",IF(ISNUMBER(SEARCH($C60,INDEX('2026'!$A:$AG,MATCH('Course Map'!D60,'2026'!$A:$A,0),4))),"Yes","No")))</f>
        <v/>
      </c>
      <c r="M60" s="180"/>
      <c r="N60" s="214"/>
    </row>
    <row r="61" spans="1:14" s="92" customFormat="1" ht="17.149999999999999" customHeight="1" x14ac:dyDescent="0.25">
      <c r="A61" s="205"/>
      <c r="B61" s="191"/>
      <c r="C61" s="431"/>
      <c r="D61" s="101"/>
      <c r="E61" s="60" t="str">
        <f t="shared" ca="1" si="2"/>
        <v/>
      </c>
      <c r="F61" s="60" t="str">
        <f t="shared" ca="1" si="2"/>
        <v/>
      </c>
      <c r="G61" s="60" t="str">
        <f t="shared" ca="1" si="2"/>
        <v/>
      </c>
      <c r="H61" s="60" t="str">
        <f t="shared" ca="1" si="2"/>
        <v/>
      </c>
      <c r="I61" s="70" t="str">
        <f t="shared" ca="1" si="2"/>
        <v/>
      </c>
      <c r="J61" s="65" t="str">
        <f t="shared" ca="1" si="2"/>
        <v/>
      </c>
      <c r="K61" s="65" t="str">
        <f>IF(ISBLANK($D61),"",IF(AND($E61="-",$F61="-",$G61="-",$H61="-",$I61="-",$J61="-",IF(COUNTIF(D61,"AMU????"),0,1),IF(COUNTIF(D61,"FIT????"),0,1),IF(COUNTIF(D61,"MAT????"),0,1),IF(COUNTIF(D61,"MON????"),0,1),COUNTIF('2026'!$A:$A,$D61)=1),"Yes","-"))</f>
        <v/>
      </c>
      <c r="L61" s="107" t="str">
        <f ca="1">IF(AND(E61="-",F61="-",H61="-",I61="-",J61="-",K61="-"),"refer to handbook",IF(ISBLANK(D61),"",IF(ISNUMBER(SEARCH($C60,INDEX('2026'!$A:$AG,MATCH('Course Map'!D61,'2026'!$A:$A,0),4))),"Yes","No")))</f>
        <v/>
      </c>
      <c r="M61" s="180"/>
      <c r="N61" s="214"/>
    </row>
    <row r="62" spans="1:14" s="92" customFormat="1" ht="17.149999999999999" customHeight="1" x14ac:dyDescent="0.25">
      <c r="A62" s="205"/>
      <c r="B62" s="191"/>
      <c r="C62" s="432" t="s">
        <v>307</v>
      </c>
      <c r="D62" s="99"/>
      <c r="E62" s="58" t="str">
        <f t="shared" ca="1" si="2"/>
        <v/>
      </c>
      <c r="F62" s="58" t="str">
        <f t="shared" ca="1" si="2"/>
        <v/>
      </c>
      <c r="G62" s="58" t="str">
        <f t="shared" ca="1" si="2"/>
        <v/>
      </c>
      <c r="H62" s="58" t="str">
        <f t="shared" ca="1" si="2"/>
        <v/>
      </c>
      <c r="I62" s="68" t="str">
        <f t="shared" ca="1" si="2"/>
        <v/>
      </c>
      <c r="J62" s="63" t="str">
        <f t="shared" ca="1" si="2"/>
        <v/>
      </c>
      <c r="K62" s="63" t="str">
        <f>IF(ISBLANK($D62),"",IF(AND($E62="-",$F62="-",$G62="-",$H62="-",$I62="-",$J62="-",IF(COUNTIF(D62,"AMU????"),0,1),IF(COUNTIF(D62,"FIT????"),0,1),IF(COUNTIF(D62,"MAT????"),0,1),IF(COUNTIF(D62,"MON????"),0,1),COUNTIF('2026'!$A:$A,$D62)=1),"Yes","-"))</f>
        <v/>
      </c>
      <c r="L62" s="105" t="str">
        <f ca="1">IF(AND(E62="-",F62="-",H62="-",I62="-",J62="-",K62="-"),"refer to handbook",IF(ISBLANK(D62),"",IF(ISNUMBER(SEARCH($C64,INDEX('2026'!$A:$AG,MATCH('Course Map'!D62,'2026'!$A:$A,0),4))),"Yes","No")))</f>
        <v/>
      </c>
      <c r="M62" s="180"/>
      <c r="N62" s="214"/>
    </row>
    <row r="63" spans="1:14" s="92" customFormat="1" ht="17.149999999999999" customHeight="1" x14ac:dyDescent="0.25">
      <c r="A63" s="205"/>
      <c r="B63" s="191"/>
      <c r="C63" s="433"/>
      <c r="D63" s="100"/>
      <c r="E63" s="59" t="str">
        <f t="shared" ca="1" si="2"/>
        <v/>
      </c>
      <c r="F63" s="59" t="str">
        <f t="shared" ca="1" si="2"/>
        <v/>
      </c>
      <c r="G63" s="59" t="str">
        <f t="shared" ca="1" si="2"/>
        <v/>
      </c>
      <c r="H63" s="59" t="str">
        <f t="shared" ca="1" si="2"/>
        <v/>
      </c>
      <c r="I63" s="69" t="str">
        <f t="shared" ca="1" si="2"/>
        <v/>
      </c>
      <c r="J63" s="64" t="str">
        <f t="shared" ca="1" si="2"/>
        <v/>
      </c>
      <c r="K63" s="64" t="str">
        <f>IF(ISBLANK($D63),"",IF(AND($E63="-",$F63="-",$G63="-",$H63="-",$I63="-",$J63="-",IF(COUNTIF(D63,"AMU????"),0,1),IF(COUNTIF(D63,"FIT????"),0,1),IF(COUNTIF(D63,"MAT????"),0,1),IF(COUNTIF(D63,"MON????"),0,1),COUNTIF('2026'!$A:$A,$D63)=1),"Yes","-"))</f>
        <v/>
      </c>
      <c r="L63" s="106" t="str">
        <f ca="1">IF(AND(E63="-",F63="-",H63="-",I63="-",J63="-",K63="-"),"refer to handbook",IF(ISBLANK(D63),"",IF(ISNUMBER(SEARCH($C64,INDEX('2026'!$A:$AG,MATCH('Course Map'!D63,'2026'!$A:$A,0),4))),"Yes","No")))</f>
        <v/>
      </c>
      <c r="M63" s="180"/>
      <c r="N63" s="214"/>
    </row>
    <row r="64" spans="1:14" s="92" customFormat="1" ht="17.149999999999999" customHeight="1" x14ac:dyDescent="0.25">
      <c r="A64" s="205"/>
      <c r="B64" s="191"/>
      <c r="C64" s="428" t="s">
        <v>687</v>
      </c>
      <c r="D64" s="100"/>
      <c r="E64" s="59" t="str">
        <f t="shared" ca="1" si="2"/>
        <v/>
      </c>
      <c r="F64" s="59" t="str">
        <f t="shared" ca="1" si="2"/>
        <v/>
      </c>
      <c r="G64" s="59" t="str">
        <f t="shared" ca="1" si="2"/>
        <v/>
      </c>
      <c r="H64" s="59" t="str">
        <f t="shared" ca="1" si="2"/>
        <v/>
      </c>
      <c r="I64" s="69" t="str">
        <f t="shared" ca="1" si="2"/>
        <v/>
      </c>
      <c r="J64" s="64" t="str">
        <f t="shared" ca="1" si="2"/>
        <v/>
      </c>
      <c r="K64" s="64" t="str">
        <f>IF(ISBLANK($D64),"",IF(AND($E64="-",$F64="-",$G64="-",$H64="-",$I64="-",$J64="-",IF(COUNTIF(D64,"AMU????"),0,1),IF(COUNTIF(D64,"FIT????"),0,1),IF(COUNTIF(D64,"MAT????"),0,1),IF(COUNTIF(D64,"MON????"),0,1),COUNTIF('2026'!$A:$A,$D64)=1),"Yes","-"))</f>
        <v/>
      </c>
      <c r="L64" s="106" t="str">
        <f ca="1">IF(AND(E64="-",F64="-",H64="-",I64="-",J64="-",K64="-"),"refer to handbook",IF(ISBLANK(D64),"",IF(ISNUMBER(SEARCH($C64,INDEX('2026'!$A:$AG,MATCH('Course Map'!D64,'2026'!$A:$A,0),4))),"Yes","No")))</f>
        <v/>
      </c>
      <c r="M64" s="180"/>
      <c r="N64" s="214"/>
    </row>
    <row r="65" spans="1:14" s="92" customFormat="1" ht="17.149999999999999" customHeight="1" x14ac:dyDescent="0.25">
      <c r="A65" s="205"/>
      <c r="B65" s="191"/>
      <c r="C65" s="429"/>
      <c r="D65" s="104"/>
      <c r="E65" s="96" t="str">
        <f t="shared" ca="1" si="2"/>
        <v/>
      </c>
      <c r="F65" s="96" t="str">
        <f t="shared" ca="1" si="2"/>
        <v/>
      </c>
      <c r="G65" s="96" t="str">
        <f t="shared" ca="1" si="2"/>
        <v/>
      </c>
      <c r="H65" s="96" t="str">
        <f t="shared" ca="1" si="2"/>
        <v/>
      </c>
      <c r="I65" s="97" t="str">
        <f t="shared" ca="1" si="2"/>
        <v/>
      </c>
      <c r="J65" s="98" t="str">
        <f t="shared" ca="1" si="2"/>
        <v/>
      </c>
      <c r="K65" s="98" t="str">
        <f>IF(ISBLANK($D65),"",IF(AND($E65="-",$F65="-",$G65="-",$H65="-",$I65="-",$J65="-",IF(COUNTIF(D65,"AMU????"),0,1),IF(COUNTIF(D65,"FIT????"),0,1),IF(COUNTIF(D65,"MAT????"),0,1),IF(COUNTIF(D65,"MON????"),0,1),COUNTIF('2026'!$A:$A,$D65)=1),"Yes","-"))</f>
        <v/>
      </c>
      <c r="L65" s="111" t="str">
        <f ca="1">IF(AND(E65="-",F65="-",H65="-",I65="-",J65="-",K65="-"),"refer to handbook",IF(ISBLANK(D65),"",IF(ISNUMBER(SEARCH($C64,INDEX('2026'!$A:$AG,MATCH('Course Map'!D65,'2026'!$A:$A,0),4))),"Yes","No")))</f>
        <v/>
      </c>
      <c r="M65" s="180"/>
      <c r="N65" s="214"/>
    </row>
    <row r="66" spans="1:14" s="35" customFormat="1" ht="7.5" customHeight="1" thickBot="1" x14ac:dyDescent="0.3">
      <c r="A66" s="316"/>
      <c r="B66" s="317"/>
      <c r="C66" s="318"/>
      <c r="D66" s="320"/>
      <c r="E66" s="321"/>
      <c r="F66" s="322"/>
      <c r="G66" s="315"/>
      <c r="H66" s="327"/>
      <c r="I66" s="327"/>
      <c r="J66" s="327"/>
      <c r="K66" s="328"/>
      <c r="L66" s="329"/>
      <c r="M66" s="230"/>
      <c r="N66" s="319"/>
    </row>
    <row r="67" spans="1:14" s="92" customFormat="1" ht="17.149999999999999" customHeight="1" thickTop="1" thickBot="1" x14ac:dyDescent="0.3">
      <c r="A67" s="205"/>
      <c r="B67" s="191"/>
      <c r="C67" s="345" t="s">
        <v>658</v>
      </c>
      <c r="D67" s="346" t="s">
        <v>659</v>
      </c>
      <c r="E67" s="347" t="s">
        <v>660</v>
      </c>
      <c r="F67" s="367"/>
      <c r="G67" s="366"/>
      <c r="H67" s="330"/>
      <c r="I67" s="333"/>
      <c r="J67" s="332"/>
      <c r="K67" s="332"/>
      <c r="L67" s="331"/>
      <c r="M67" s="326"/>
      <c r="N67" s="214"/>
    </row>
    <row r="68" spans="1:14" s="92" customFormat="1" ht="17.149999999999999" customHeight="1" thickTop="1" thickBot="1" x14ac:dyDescent="0.3">
      <c r="A68" s="205"/>
      <c r="B68" s="191"/>
      <c r="C68" s="323" t="str">
        <f>IFERROR(IF(AND(CC!A50="Completed", CC!B50="Completed", 'Course Map'!K10&gt;=10, K7=32, D68&lt;&gt;"-", E68="Completed"), "Completed", "Incomplete"), "No")</f>
        <v>Incomplete</v>
      </c>
      <c r="D68" s="324" t="str">
        <f t="array" ref="D68">IFERROR(INDEX(CC!C50:N50, SMALL(IF(CC!C50:N50&lt;&gt;"No", COLUMN(CC!C50:N50)-COLUMN(CC!C50)+1), COLUMN(A1))), "-")</f>
        <v>-</v>
      </c>
      <c r="E68" s="325" t="str">
        <f>CC!D47</f>
        <v>Incomplete</v>
      </c>
      <c r="F68" s="368"/>
      <c r="G68" s="365"/>
      <c r="H68" s="355"/>
      <c r="I68" s="357"/>
      <c r="J68" s="358"/>
      <c r="K68" s="358"/>
      <c r="L68" s="331"/>
      <c r="M68" s="326"/>
      <c r="N68" s="214"/>
    </row>
    <row r="69" spans="1:14" s="92" customFormat="1" ht="17.149999999999999" customHeight="1" thickTop="1" x14ac:dyDescent="0.25">
      <c r="A69" s="205"/>
      <c r="B69" s="191"/>
      <c r="C69" s="364" t="s">
        <v>669</v>
      </c>
      <c r="D69" s="353"/>
      <c r="E69" s="353"/>
      <c r="F69" s="354"/>
      <c r="G69" s="354"/>
      <c r="H69" s="356"/>
      <c r="I69" s="356"/>
      <c r="J69" s="359"/>
      <c r="K69" s="356"/>
      <c r="L69" s="360"/>
      <c r="M69" s="326"/>
      <c r="N69" s="214"/>
    </row>
    <row r="70" spans="1:14" ht="13.5" customHeight="1" x14ac:dyDescent="0.25">
      <c r="A70" s="205"/>
      <c r="B70" s="191"/>
      <c r="C70" s="43" t="s">
        <v>12</v>
      </c>
      <c r="D70" s="5"/>
      <c r="E70" s="5"/>
      <c r="F70" s="5"/>
      <c r="G70" s="5"/>
      <c r="H70" s="5"/>
      <c r="I70" s="5"/>
      <c r="J70" s="5"/>
      <c r="K70" s="5"/>
      <c r="L70" s="28"/>
      <c r="M70" s="180"/>
      <c r="N70" s="214"/>
    </row>
    <row r="71" spans="1:14" ht="20.25" customHeight="1" x14ac:dyDescent="0.25">
      <c r="A71" s="205"/>
      <c r="B71" s="191"/>
      <c r="C71" s="410"/>
      <c r="D71" s="411"/>
      <c r="E71" s="411"/>
      <c r="F71" s="411"/>
      <c r="G71" s="411"/>
      <c r="H71" s="411"/>
      <c r="I71" s="411"/>
      <c r="J71" s="411"/>
      <c r="K71" s="411"/>
      <c r="L71" s="412"/>
      <c r="M71" s="180"/>
      <c r="N71" s="214"/>
    </row>
    <row r="72" spans="1:14" ht="20.25" customHeight="1" x14ac:dyDescent="0.25">
      <c r="A72" s="205"/>
      <c r="B72" s="191"/>
      <c r="C72" s="413"/>
      <c r="D72" s="414"/>
      <c r="E72" s="414"/>
      <c r="F72" s="414"/>
      <c r="G72" s="414"/>
      <c r="H72" s="414"/>
      <c r="I72" s="414"/>
      <c r="J72" s="414"/>
      <c r="K72" s="414"/>
      <c r="L72" s="415"/>
      <c r="M72" s="180"/>
      <c r="N72" s="214"/>
    </row>
    <row r="73" spans="1:14" ht="20.25" customHeight="1" x14ac:dyDescent="0.25">
      <c r="A73" s="205"/>
      <c r="B73" s="191"/>
      <c r="C73" s="413"/>
      <c r="D73" s="414"/>
      <c r="E73" s="414"/>
      <c r="F73" s="414"/>
      <c r="G73" s="414"/>
      <c r="H73" s="414"/>
      <c r="I73" s="414"/>
      <c r="J73" s="414"/>
      <c r="K73" s="414"/>
      <c r="L73" s="415"/>
      <c r="M73" s="180"/>
      <c r="N73" s="214"/>
    </row>
    <row r="74" spans="1:14" ht="20.25" customHeight="1" x14ac:dyDescent="0.25">
      <c r="A74" s="205"/>
      <c r="B74" s="191"/>
      <c r="C74" s="413"/>
      <c r="D74" s="414"/>
      <c r="E74" s="414"/>
      <c r="F74" s="414"/>
      <c r="G74" s="414"/>
      <c r="H74" s="414"/>
      <c r="I74" s="414"/>
      <c r="J74" s="414"/>
      <c r="K74" s="414"/>
      <c r="L74" s="415"/>
      <c r="M74" s="180"/>
      <c r="N74" s="214"/>
    </row>
    <row r="75" spans="1:14" ht="6.75" customHeight="1" x14ac:dyDescent="0.25">
      <c r="A75" s="205"/>
      <c r="B75" s="191"/>
      <c r="C75" s="416"/>
      <c r="D75" s="417"/>
      <c r="E75" s="417"/>
      <c r="F75" s="417"/>
      <c r="G75" s="417"/>
      <c r="H75" s="417"/>
      <c r="I75" s="417"/>
      <c r="J75" s="417"/>
      <c r="K75" s="417"/>
      <c r="L75" s="418"/>
      <c r="M75" s="180"/>
      <c r="N75" s="214"/>
    </row>
    <row r="76" spans="1:14" s="26" customFormat="1" ht="10.5" customHeight="1" x14ac:dyDescent="0.25">
      <c r="A76" s="205"/>
      <c r="B76" s="207"/>
      <c r="C76" s="290"/>
      <c r="D76" s="291"/>
      <c r="E76" s="291"/>
      <c r="F76" s="291"/>
      <c r="G76" s="291"/>
      <c r="H76" s="291"/>
      <c r="I76" s="291"/>
      <c r="J76" s="291"/>
      <c r="K76" s="291"/>
      <c r="L76" s="292"/>
      <c r="M76" s="179"/>
      <c r="N76" s="214"/>
    </row>
    <row r="77" spans="1:14" ht="4.5" customHeight="1" x14ac:dyDescent="0.25">
      <c r="A77" s="184"/>
      <c r="B77" s="206"/>
      <c r="C77" s="206"/>
      <c r="D77" s="206"/>
      <c r="E77" s="206"/>
      <c r="F77" s="206"/>
      <c r="G77" s="206"/>
      <c r="H77" s="206"/>
      <c r="I77" s="206"/>
      <c r="J77" s="206"/>
      <c r="K77" s="206"/>
      <c r="L77" s="206"/>
      <c r="M77" s="206"/>
      <c r="N77" s="184"/>
    </row>
  </sheetData>
  <sheetProtection algorithmName="SHA-512" hashValue="GhA3gCuu3M50p4oQhBiacBEDodeVNEt+0TDvfTO6I/SkqqpZgXI5L5oaycLinS6v0OlTj9TiD369BWeoGquGXA==" saltValue="jp+qP1QDtqYf0Yt3lxCdLg==" spinCount="100000" sheet="1" selectLockedCells="1"/>
  <mergeCells count="39">
    <mergeCell ref="D9:E9"/>
    <mergeCell ref="D10:E10"/>
    <mergeCell ref="C60:C61"/>
    <mergeCell ref="C62:C63"/>
    <mergeCell ref="C29:C30"/>
    <mergeCell ref="C35:C36"/>
    <mergeCell ref="C37:C38"/>
    <mergeCell ref="C49:C50"/>
    <mergeCell ref="C21:C22"/>
    <mergeCell ref="C23:C24"/>
    <mergeCell ref="C25:C26"/>
    <mergeCell ref="C27:C28"/>
    <mergeCell ref="C31:C32"/>
    <mergeCell ref="C33:C34"/>
    <mergeCell ref="C39:C40"/>
    <mergeCell ref="C51:C52"/>
    <mergeCell ref="C71:L75"/>
    <mergeCell ref="C41:C42"/>
    <mergeCell ref="C43:C44"/>
    <mergeCell ref="C45:C46"/>
    <mergeCell ref="C47:C48"/>
    <mergeCell ref="C58:C59"/>
    <mergeCell ref="C64:C65"/>
    <mergeCell ref="C3:L3"/>
    <mergeCell ref="C5:L5"/>
    <mergeCell ref="J6:K6"/>
    <mergeCell ref="C19:C20"/>
    <mergeCell ref="D19:D20"/>
    <mergeCell ref="L19:L20"/>
    <mergeCell ref="D6:F6"/>
    <mergeCell ref="D8:F8"/>
    <mergeCell ref="D11:E11"/>
    <mergeCell ref="D12:E12"/>
    <mergeCell ref="D13:E13"/>
    <mergeCell ref="D14:E14"/>
    <mergeCell ref="D15:E15"/>
    <mergeCell ref="I18:L18"/>
    <mergeCell ref="C4:L4"/>
    <mergeCell ref="D7:F7"/>
  </mergeCells>
  <conditionalFormatting sqref="K8">
    <cfRule type="cellIs" dxfId="881" priority="236" operator="greaterThan">
      <formula>14</formula>
    </cfRule>
  </conditionalFormatting>
  <conditionalFormatting sqref="K7">
    <cfRule type="cellIs" dxfId="880" priority="238" operator="notEqual">
      <formula>32</formula>
    </cfRule>
  </conditionalFormatting>
  <conditionalFormatting sqref="E21:E40 E54:E66">
    <cfRule type="notContainsBlanks" dxfId="879" priority="241">
      <formula>LEN(TRIM(E21))&gt;0</formula>
    </cfRule>
  </conditionalFormatting>
  <conditionalFormatting sqref="I21:I52 I54:I69">
    <cfRule type="notContainsBlanks" dxfId="878" priority="169">
      <formula>LEN(TRIM(I21))&gt;0</formula>
    </cfRule>
  </conditionalFormatting>
  <conditionalFormatting sqref="K10">
    <cfRule type="cellIs" dxfId="877" priority="163" operator="lessThan">
      <formula>10</formula>
    </cfRule>
  </conditionalFormatting>
  <conditionalFormatting sqref="L21:L40 L54:L69">
    <cfRule type="containsText" dxfId="876" priority="158" operator="containsText" text="NO">
      <formula>NOT(ISERROR(SEARCH("NO",L21)))</formula>
    </cfRule>
  </conditionalFormatting>
  <conditionalFormatting sqref="K13">
    <cfRule type="cellIs" dxfId="875" priority="157" operator="lessThan">
      <formula>8</formula>
    </cfRule>
  </conditionalFormatting>
  <conditionalFormatting sqref="E58:E66">
    <cfRule type="notContainsBlanks" dxfId="874" priority="144">
      <formula>LEN(TRIM(E58))&gt;0</formula>
    </cfRule>
  </conditionalFormatting>
  <conditionalFormatting sqref="F58:G66">
    <cfRule type="containsText" dxfId="873" priority="130" operator="containsText" text="compulsory">
      <formula>NOT(ISERROR(SEARCH("compulsory",F58)))</formula>
    </cfRule>
    <cfRule type="notContainsBlanks" dxfId="872" priority="142">
      <formula>LEN(TRIM(F58))&gt;0</formula>
    </cfRule>
  </conditionalFormatting>
  <conditionalFormatting sqref="L58:L69">
    <cfRule type="containsText" dxfId="871" priority="131" operator="containsText" text="NO">
      <formula>NOT(ISERROR(SEARCH("NO",L58)))</formula>
    </cfRule>
  </conditionalFormatting>
  <conditionalFormatting sqref="D16:E17">
    <cfRule type="expression" dxfId="870" priority="151">
      <formula>$D$12="Another major + 1 minor"</formula>
    </cfRule>
  </conditionalFormatting>
  <conditionalFormatting sqref="K12">
    <cfRule type="cellIs" dxfId="869" priority="127" operator="lessThan">
      <formula>7</formula>
    </cfRule>
  </conditionalFormatting>
  <conditionalFormatting sqref="E45:E48">
    <cfRule type="notContainsBlanks" dxfId="868" priority="125">
      <formula>LEN(TRIM(E45))&gt;0</formula>
    </cfRule>
  </conditionalFormatting>
  <conditionalFormatting sqref="H21:H52 H54:H69">
    <cfRule type="notContainsBlanks" dxfId="867" priority="122">
      <formula>LEN(TRIM(H21))&gt;0</formula>
    </cfRule>
  </conditionalFormatting>
  <conditionalFormatting sqref="K45:K48 K55:K69">
    <cfRule type="notContainsBlanks" dxfId="866" priority="119">
      <formula>LEN(TRIM(K45))&gt;0</formula>
    </cfRule>
  </conditionalFormatting>
  <conditionalFormatting sqref="L45:L48">
    <cfRule type="containsText" dxfId="865" priority="118" operator="containsText" text="NO">
      <formula>NOT(ISERROR(SEARCH("NO",L45)))</formula>
    </cfRule>
  </conditionalFormatting>
  <conditionalFormatting sqref="E41:E44">
    <cfRule type="notContainsBlanks" dxfId="864" priority="116">
      <formula>LEN(TRIM(E41))&gt;0</formula>
    </cfRule>
  </conditionalFormatting>
  <conditionalFormatting sqref="K41:K44">
    <cfRule type="notContainsBlanks" dxfId="863" priority="110">
      <formula>LEN(TRIM(K41))&gt;0</formula>
    </cfRule>
  </conditionalFormatting>
  <conditionalFormatting sqref="L41:L44">
    <cfRule type="containsText" dxfId="862" priority="109" operator="containsText" text="NO">
      <formula>NOT(ISERROR(SEARCH("NO",L41)))</formula>
    </cfRule>
  </conditionalFormatting>
  <conditionalFormatting sqref="E49:E52">
    <cfRule type="notContainsBlanks" dxfId="861" priority="107">
      <formula>LEN(TRIM(E49))&gt;0</formula>
    </cfRule>
  </conditionalFormatting>
  <conditionalFormatting sqref="K21:K52">
    <cfRule type="notContainsBlanks" dxfId="860" priority="267">
      <formula>LEN(TRIM(K21))&gt;0</formula>
    </cfRule>
  </conditionalFormatting>
  <conditionalFormatting sqref="L49:L52">
    <cfRule type="containsText" dxfId="859" priority="100" operator="containsText" text="NO">
      <formula>NOT(ISERROR(SEARCH("NO",L49)))</formula>
    </cfRule>
  </conditionalFormatting>
  <conditionalFormatting sqref="J21:J52 J54:J69">
    <cfRule type="notContainsBlanks" dxfId="858" priority="266">
      <formula>LEN(TRIM(J21))&gt;0</formula>
    </cfRule>
  </conditionalFormatting>
  <conditionalFormatting sqref="K16:K17">
    <cfRule type="cellIs" dxfId="857" priority="85" operator="lessThan">
      <formula>4</formula>
    </cfRule>
  </conditionalFormatting>
  <conditionalFormatting sqref="F21:F52 F54:F65">
    <cfRule type="notContainsBlanks" dxfId="856" priority="84">
      <formula>LEN(TRIM(F21))&gt;0</formula>
    </cfRule>
  </conditionalFormatting>
  <conditionalFormatting sqref="C54:C66">
    <cfRule type="cellIs" dxfId="855" priority="55" operator="equal">
      <formula>"Select Year here"</formula>
    </cfRule>
    <cfRule type="cellIs" dxfId="854" priority="77" operator="equal">
      <formula>"Select semester here"</formula>
    </cfRule>
    <cfRule type="cellIs" dxfId="853" priority="78" operator="equal">
      <formula>"Select Alt semester"</formula>
    </cfRule>
    <cfRule type="cellIs" dxfId="852" priority="79" operator="equal">
      <formula>"-"</formula>
    </cfRule>
  </conditionalFormatting>
  <conditionalFormatting sqref="D11">
    <cfRule type="cellIs" dxfId="851" priority="56" operator="equal">
      <formula>"-"</formula>
    </cfRule>
    <cfRule type="cellIs" dxfId="850" priority="57" operator="equal">
      <formula>"Select Major here"</formula>
    </cfRule>
  </conditionalFormatting>
  <conditionalFormatting sqref="C15">
    <cfRule type="expression" dxfId="849" priority="73">
      <formula>$D$12="Another major + 1 minor"</formula>
    </cfRule>
  </conditionalFormatting>
  <conditionalFormatting sqref="C14">
    <cfRule type="expression" dxfId="848" priority="67">
      <formula>$D$12="Another major + 1 minor"</formula>
    </cfRule>
  </conditionalFormatting>
  <conditionalFormatting sqref="C13">
    <cfRule type="expression" dxfId="847" priority="61">
      <formula>$D$12="Another major + 1 minor"</formula>
    </cfRule>
  </conditionalFormatting>
  <conditionalFormatting sqref="D10:E10">
    <cfRule type="cellIs" dxfId="846" priority="54" operator="equal">
      <formula>"Select Intake Semester here"</formula>
    </cfRule>
  </conditionalFormatting>
  <conditionalFormatting sqref="G21:G52 G54:G65">
    <cfRule type="notContainsBlanks" dxfId="845" priority="53">
      <formula>LEN(TRIM(G21))&gt;0</formula>
    </cfRule>
  </conditionalFormatting>
  <conditionalFormatting sqref="K15">
    <cfRule type="cellIs" dxfId="844" priority="52" operator="lessThan">
      <formula>4</formula>
    </cfRule>
  </conditionalFormatting>
  <conditionalFormatting sqref="K16">
    <cfRule type="cellIs" dxfId="843" priority="51" operator="lessThan">
      <formula>8</formula>
    </cfRule>
  </conditionalFormatting>
  <conditionalFormatting sqref="K14">
    <cfRule type="cellIs" dxfId="842" priority="50" operator="lessThan">
      <formula>1</formula>
    </cfRule>
  </conditionalFormatting>
  <conditionalFormatting sqref="D21:D65">
    <cfRule type="duplicateValues" dxfId="841" priority="1117"/>
  </conditionalFormatting>
  <conditionalFormatting sqref="C67:C69">
    <cfRule type="duplicateValues" dxfId="840" priority="49"/>
  </conditionalFormatting>
  <conditionalFormatting sqref="C68:C69">
    <cfRule type="containsText" dxfId="839" priority="44" operator="containsText" text="Incomplete">
      <formula>NOT(ISERROR(SEARCH("Incomplete",C68)))</formula>
    </cfRule>
  </conditionalFormatting>
  <conditionalFormatting sqref="E68:E69">
    <cfRule type="containsText" dxfId="838" priority="17" operator="containsText" text="STNY">
      <formula>NOT(ISERROR(SEARCH("STNY",E68)))</formula>
    </cfRule>
    <cfRule type="containsText" dxfId="837" priority="18" operator="containsText" text="DM">
      <formula>NOT(ISERROR(SEARCH("DM",E68)))</formula>
    </cfRule>
    <cfRule type="containsText" dxfId="836" priority="19" operator="containsText" text="FT">
      <formula>NOT(ISERROR(SEARCH("FT",E68)))</formula>
    </cfRule>
    <cfRule type="containsText" dxfId="835" priority="20" operator="containsText" text="SM">
      <formula>NOT(ISERROR(SEARCH("SM",E68)))</formula>
    </cfRule>
    <cfRule type="containsText" dxfId="834" priority="21" operator="containsText" text="MGMT">
      <formula>NOT(ISERROR(SEARCH("MGMT",E68)))</formula>
    </cfRule>
    <cfRule type="containsText" dxfId="833" priority="22" operator="containsText" text="IBM">
      <formula>NOT(ISERROR(SEARCH("IBM",E68)))</formula>
    </cfRule>
    <cfRule type="containsText" dxfId="832" priority="23" operator="containsText" text="EBS">
      <formula>NOT(ISERROR(SEARCH("EBS",E68)))</formula>
    </cfRule>
    <cfRule type="containsText" dxfId="831" priority="24" operator="containsText" text="BA">
      <formula>NOT(ISERROR(SEARCH("BA",E68)))</formula>
    </cfRule>
    <cfRule type="containsText" dxfId="830" priority="25" operator="containsText" text="BLT">
      <formula>NOT(ISERROR(SEARCH("BLT",E68)))</formula>
    </cfRule>
    <cfRule type="containsText" dxfId="829" priority="26" operator="containsText" text="BFM">
      <formula>NOT(ISERROR(SEARCH("BFM",E68)))</formula>
    </cfRule>
    <cfRule type="containsText" dxfId="828" priority="27" operator="containsText" text="AE">
      <formula>NOT(ISERROR(SEARCH("AE",E68)))</formula>
    </cfRule>
    <cfRule type="containsText" dxfId="827" priority="28" operator="containsText" text="ACCT">
      <formula>NOT(ISERROR(SEARCH("ACCT",E68)))</formula>
    </cfRule>
  </conditionalFormatting>
  <conditionalFormatting sqref="D68:D69">
    <cfRule type="containsText" dxfId="826" priority="4" operator="containsText" text="STNY">
      <formula>NOT(ISERROR(SEARCH("STNY",D68)))</formula>
    </cfRule>
    <cfRule type="containsText" dxfId="825" priority="5" operator="containsText" text="DM">
      <formula>NOT(ISERROR(SEARCH("DM",D68)))</formula>
    </cfRule>
    <cfRule type="containsText" dxfId="824" priority="6" operator="containsText" text="FT">
      <formula>NOT(ISERROR(SEARCH("FT",D68)))</formula>
    </cfRule>
    <cfRule type="containsText" dxfId="823" priority="7" operator="containsText" text="SM">
      <formula>NOT(ISERROR(SEARCH("SM",D68)))</formula>
    </cfRule>
    <cfRule type="containsText" dxfId="822" priority="8" operator="containsText" text="MGMT">
      <formula>NOT(ISERROR(SEARCH("MGMT",D68)))</formula>
    </cfRule>
    <cfRule type="containsText" dxfId="821" priority="9" operator="containsText" text="IBM">
      <formula>NOT(ISERROR(SEARCH("IBM",D68)))</formula>
    </cfRule>
    <cfRule type="containsText" dxfId="820" priority="10" operator="containsText" text="EBS">
      <formula>NOT(ISERROR(SEARCH("EBS",D68)))</formula>
    </cfRule>
    <cfRule type="containsText" dxfId="819" priority="11" operator="containsText" text="BA">
      <formula>NOT(ISERROR(SEARCH("BA",D68)))</formula>
    </cfRule>
    <cfRule type="containsText" dxfId="818" priority="12" operator="containsText" text="BLT">
      <formula>NOT(ISERROR(SEARCH("BLT",D68)))</formula>
    </cfRule>
    <cfRule type="containsText" dxfId="817" priority="13" operator="containsText" text="BFM">
      <formula>NOT(ISERROR(SEARCH("BFM",D68)))</formula>
    </cfRule>
    <cfRule type="containsText" dxfId="816" priority="14" operator="containsText" text="AE">
      <formula>NOT(ISERROR(SEARCH("AE",D68)))</formula>
    </cfRule>
    <cfRule type="containsText" dxfId="815" priority="15" operator="containsText" text="ACCT">
      <formula>NOT(ISERROR(SEARCH("ACCT",D68)))</formula>
    </cfRule>
  </conditionalFormatting>
  <conditionalFormatting sqref="D9:E9">
    <cfRule type="containsText" dxfId="814" priority="3" operator="containsText" text="Select Year here">
      <formula>NOT(ISERROR(SEARCH("Select Year here",D9)))</formula>
    </cfRule>
  </conditionalFormatting>
  <conditionalFormatting sqref="K54">
    <cfRule type="notContainsBlanks" dxfId="813" priority="2">
      <formula>LEN(TRIM(K54))&gt;0</formula>
    </cfRule>
  </conditionalFormatting>
  <dataValidations count="3">
    <dataValidation allowBlank="1" showErrorMessage="1" sqref="D13" xr:uid="{35CD7125-DE04-4608-BA5B-1EED7FCC3012}"/>
    <dataValidation type="list" allowBlank="1" showInputMessage="1" showErrorMessage="1" sqref="C66" xr:uid="{97CA36C1-0092-4901-8028-87F2FB5F0787}">
      <formula1>$A$34:$A$36</formula1>
    </dataValidation>
    <dataValidation type="list" allowBlank="1" showErrorMessage="1" sqref="F12:G12" xr:uid="{6E69D432-6606-465A-91D9-AF5C2DAE112F}">
      <formula1>$B$2:$B$8</formula1>
    </dataValidation>
  </dataValidations>
  <printOptions horizontalCentered="1" verticalCentered="1"/>
  <pageMargins left="0.23622047244094491" right="0.23622047244094491" top="0.74803149606299213" bottom="0.74803149606299213" header="0.31496062992125984" footer="0.31496062992125984"/>
  <pageSetup paperSize="9" scale="60" fitToWidth="0" orientation="portrait" r:id="rId1"/>
  <extLst>
    <ext xmlns:x14="http://schemas.microsoft.com/office/spreadsheetml/2009/9/main" uri="{78C0D931-6437-407d-A8EE-F0AAD7539E65}">
      <x14:conditionalFormattings>
        <x14:conditionalFormatting xmlns:xm="http://schemas.microsoft.com/office/excel/2006/main">
          <x14:cfRule type="expression" priority="1" id="{B756320F-C2A6-40AF-8EDD-2464204E5EA8}">
            <xm:f>COUNTIF('Credit (Advanced Standing)'!$C$25:$C$40,D21)&gt;0</xm:f>
            <x14:dxf>
              <font>
                <color theme="0"/>
              </font>
              <fill>
                <patternFill>
                  <bgColor rgb="FFFF0000"/>
                </patternFill>
              </fill>
            </x14:dxf>
          </x14:cfRule>
          <xm:sqref>D21:D65</xm:sqref>
        </x14:conditionalFormatting>
        <x14:conditionalFormatting xmlns:xm="http://schemas.microsoft.com/office/excel/2006/main">
          <x14:cfRule type="expression" priority="160" id="{A4A94509-3D81-4399-AA93-5A3D535B2EE9}">
            <xm:f>$D$12=Lists!$B$3</xm:f>
            <x14:dxf>
              <fill>
                <patternFill>
                  <bgColor rgb="FFBAD9EC"/>
                </patternFill>
              </fill>
            </x14:dxf>
          </x14:cfRule>
          <xm:sqref>D13:D14</xm:sqref>
        </x14:conditionalFormatting>
        <x14:conditionalFormatting xmlns:xm="http://schemas.microsoft.com/office/excel/2006/main">
          <x14:cfRule type="expression" priority="256" id="{ADB5E8DD-2431-4B6F-96B9-6181B3389B8B}">
            <xm:f>$D$12=Lists!$B$3</xm:f>
            <x14:dxf>
              <fill>
                <patternFill>
                  <bgColor rgb="FFEFF6FB"/>
                </patternFill>
              </fill>
            </x14:dxf>
          </x14:cfRule>
          <xm:sqref>D13:D14</xm:sqref>
        </x14:conditionalFormatting>
        <x14:conditionalFormatting xmlns:xm="http://schemas.microsoft.com/office/excel/2006/main">
          <x14:cfRule type="expression" priority="129" id="{F2BB2C3D-6B84-49FE-92DC-5138043E7134}">
            <xm:f>$D$12=Lists!$B$3</xm:f>
            <x14:dxf>
              <font>
                <b val="0"/>
                <i val="0"/>
                <strike/>
                <color theme="1" tint="0.499984740745262"/>
              </font>
              <fill>
                <patternFill>
                  <bgColor theme="0"/>
                </patternFill>
              </fill>
            </x14:dxf>
          </x14:cfRule>
          <xm:sqref>D15 D16:E17</xm:sqref>
        </x14:conditionalFormatting>
        <x14:conditionalFormatting xmlns:xm="http://schemas.microsoft.com/office/excel/2006/main">
          <x14:cfRule type="expression" priority="258" id="{F2E5820A-2896-4ED5-BECF-23506C12902B}">
            <xm:f>$D$12=Lists!$B$5</xm:f>
            <x14:dxf>
              <fill>
                <patternFill>
                  <bgColor rgb="FFBAD9EC"/>
                </patternFill>
              </fill>
            </x14:dxf>
          </x14:cfRule>
          <xm:sqref>D15</xm:sqref>
        </x14:conditionalFormatting>
        <x14:conditionalFormatting xmlns:xm="http://schemas.microsoft.com/office/excel/2006/main">
          <x14:cfRule type="expression" priority="262" id="{8194D805-61F6-49F1-90E7-0D27E74296B1}">
            <xm:f>$D$12=Lists!$B$2</xm:f>
            <x14:dxf>
              <fill>
                <patternFill>
                  <bgColor theme="0"/>
                </patternFill>
              </fill>
            </x14:dxf>
          </x14:cfRule>
          <xm:sqref>D16:E17 D13:D15</xm:sqref>
        </x14:conditionalFormatting>
        <x14:conditionalFormatting xmlns:xm="http://schemas.microsoft.com/office/excel/2006/main">
          <x14:cfRule type="containsText" priority="143" operator="containsText" id="{7BF5C14E-C2C5-410F-A5A6-2BC1A3CE74EE}">
            <xm:f>NOT(ISERROR(SEARCH("-",E58)))</xm:f>
            <xm:f>"-"</xm:f>
            <x14:dxf>
              <fill>
                <patternFill patternType="none">
                  <bgColor auto="1"/>
                </patternFill>
              </fill>
            </x14:dxf>
          </x14:cfRule>
          <xm:sqref>E58:E66</xm:sqref>
        </x14:conditionalFormatting>
        <x14:conditionalFormatting xmlns:xm="http://schemas.microsoft.com/office/excel/2006/main">
          <x14:cfRule type="expression" priority="154" id="{E0F5F249-2B84-4158-A4B9-CCB289D730D3}">
            <xm:f>$D$12=Lists!$B$5</xm:f>
            <x14:dxf>
              <font>
                <b val="0"/>
                <i val="0"/>
                <strike/>
                <color theme="0" tint="-0.499984740745262"/>
              </font>
              <fill>
                <patternFill>
                  <bgColor theme="0"/>
                </patternFill>
              </fill>
            </x14:dxf>
          </x14:cfRule>
          <x14:cfRule type="expression" priority="180" id="{B51E2A62-150E-4F16-B9A0-B5095372BD02}">
            <xm:f>$D$12=Lists!$B$7</xm:f>
            <x14:dxf>
              <font>
                <b val="0"/>
                <i val="0"/>
                <strike/>
                <color theme="0" tint="-0.499984740745262"/>
              </font>
              <fill>
                <patternFill>
                  <bgColor theme="0"/>
                </patternFill>
              </fill>
            </x14:dxf>
          </x14:cfRule>
          <xm:sqref>D13:D14</xm:sqref>
        </x14:conditionalFormatting>
        <x14:conditionalFormatting xmlns:xm="http://schemas.microsoft.com/office/excel/2006/main">
          <x14:cfRule type="expression" priority="259" id="{DDC9BD74-A93C-4785-B3A7-22A909B57E01}">
            <xm:f>$D$12=Lists!$B$5</xm:f>
            <x14:dxf>
              <fill>
                <patternFill>
                  <bgColor rgb="FFEFF6FB"/>
                </patternFill>
              </fill>
            </x14:dxf>
          </x14:cfRule>
          <xm:sqref>D15</xm:sqref>
        </x14:conditionalFormatting>
        <x14:conditionalFormatting xmlns:xm="http://schemas.microsoft.com/office/excel/2006/main">
          <x14:cfRule type="expression" priority="187" id="{05B46DFD-7258-4D98-B48F-FAB7AD98EF85}">
            <xm:f>$D$12=Lists!$B$5</xm:f>
            <x14:dxf>
              <font>
                <b val="0"/>
                <i val="0"/>
                <strike/>
                <color theme="0" tint="-0.499984740745262"/>
              </font>
              <fill>
                <patternFill>
                  <bgColor theme="0"/>
                </patternFill>
              </fill>
            </x14:dxf>
          </x14:cfRule>
          <xm:sqref>D16:E17</xm:sqref>
        </x14:conditionalFormatting>
        <x14:conditionalFormatting xmlns:xm="http://schemas.microsoft.com/office/excel/2006/main">
          <x14:cfRule type="expression" priority="260" id="{286F5E5A-8CE7-4156-8E51-88677319D527}">
            <xm:f>$D$12=Lists!$B$7</xm:f>
            <x14:dxf>
              <fill>
                <patternFill>
                  <bgColor rgb="FFEFF6FB"/>
                </patternFill>
              </fill>
            </x14:dxf>
          </x14:cfRule>
          <x14:cfRule type="expression" priority="264" id="{B9A4BC50-9D4A-4FAB-BC9C-A50638210B81}">
            <xm:f>$D$12=Lists!$B$3</xm:f>
            <x14:dxf>
              <fill>
                <patternFill>
                  <bgColor theme="0"/>
                </patternFill>
              </fill>
            </x14:dxf>
          </x14:cfRule>
          <xm:sqref>D16:E17 D15</xm:sqref>
        </x14:conditionalFormatting>
        <x14:conditionalFormatting xmlns:xm="http://schemas.microsoft.com/office/excel/2006/main">
          <x14:cfRule type="expression" priority="263" id="{F2E5820A-2896-4ED5-BECF-23506C12902B}">
            <xm:f>$D$12=Lists!$B$7</xm:f>
            <x14:dxf>
              <fill>
                <patternFill>
                  <bgColor rgb="FFBAD9EC"/>
                </patternFill>
              </fill>
            </x14:dxf>
          </x14:cfRule>
          <xm:sqref>D15</xm:sqref>
        </x14:conditionalFormatting>
        <x14:conditionalFormatting xmlns:xm="http://schemas.microsoft.com/office/excel/2006/main">
          <x14:cfRule type="expression" priority="189" id="{A5985880-E13E-4EAC-AA9F-D71B0D01DDFF}">
            <xm:f>$D$12=Lists!$B$8</xm:f>
            <x14:dxf>
              <font>
                <b val="0"/>
                <i val="0"/>
                <strike/>
                <color theme="0" tint="-0.499984740745262"/>
              </font>
              <fill>
                <patternFill>
                  <bgColor theme="0"/>
                </patternFill>
              </fill>
            </x14:dxf>
          </x14:cfRule>
          <xm:sqref>D13:D15 D16:E17</xm:sqref>
        </x14:conditionalFormatting>
        <x14:conditionalFormatting xmlns:xm="http://schemas.microsoft.com/office/excel/2006/main">
          <x14:cfRule type="expression" priority="265" id="{1625FB20-12E2-430E-BA00-A97BE8A50763}">
            <xm:f>$D$12=Lists!$B$5</xm:f>
            <x14:dxf>
              <fill>
                <patternFill>
                  <bgColor theme="0"/>
                </patternFill>
              </fill>
            </x14:dxf>
          </x14:cfRule>
          <xm:sqref>D16:E17</xm:sqref>
        </x14:conditionalFormatting>
        <x14:conditionalFormatting xmlns:xm="http://schemas.microsoft.com/office/excel/2006/main">
          <x14:cfRule type="expression" priority="72" id="{C0F8EB04-3084-4805-A0C0-B6A67E1B12DF}">
            <xm:f>$D$12=Lists!$B$3</xm:f>
            <x14:dxf>
              <font>
                <b val="0"/>
                <i val="0"/>
                <strike/>
                <color theme="1" tint="0.499984740745262"/>
              </font>
              <fill>
                <patternFill>
                  <bgColor theme="0"/>
                </patternFill>
              </fill>
            </x14:dxf>
          </x14:cfRule>
          <xm:sqref>C15</xm:sqref>
        </x14:conditionalFormatting>
        <x14:conditionalFormatting xmlns:xm="http://schemas.microsoft.com/office/excel/2006/main">
          <x14:cfRule type="expression" priority="74" id="{C0EE2CC4-3F67-4731-A60B-C8D6379559BD}">
            <xm:f>$D$12=Lists!$B$5</xm:f>
            <x14:dxf>
              <font>
                <b val="0"/>
                <i val="0"/>
                <strike/>
                <color theme="0" tint="-0.499984740745262"/>
              </font>
              <fill>
                <patternFill>
                  <bgColor theme="0"/>
                </patternFill>
              </fill>
            </x14:dxf>
          </x14:cfRule>
          <xm:sqref>C15</xm:sqref>
        </x14:conditionalFormatting>
        <x14:conditionalFormatting xmlns:xm="http://schemas.microsoft.com/office/excel/2006/main">
          <x14:cfRule type="expression" priority="76" id="{06A023D4-AF07-4235-AF85-5DC182BBF1F7}">
            <xm:f>$D$12=Lists!$B$7</xm:f>
            <x14:dxf>
              <fill>
                <patternFill>
                  <bgColor rgb="FFBAD9EC"/>
                </patternFill>
              </fill>
            </x14:dxf>
          </x14:cfRule>
          <xm:sqref>C15</xm:sqref>
        </x14:conditionalFormatting>
        <x14:conditionalFormatting xmlns:xm="http://schemas.microsoft.com/office/excel/2006/main">
          <x14:cfRule type="expression" priority="71" id="{191C540D-C318-4083-B419-0980E45DFB1E}">
            <xm:f>$D$12=Lists!$B$2</xm:f>
            <x14:dxf>
              <font>
                <color theme="0" tint="-0.34998626667073579"/>
              </font>
              <fill>
                <patternFill>
                  <bgColor theme="0"/>
                </patternFill>
              </fill>
            </x14:dxf>
          </x14:cfRule>
          <x14:cfRule type="expression" priority="75" id="{C9C05153-42BF-4AEF-9C8C-3E20A03D49F3}">
            <xm:f>$D$12=Lists!$B$8</xm:f>
            <x14:dxf>
              <font>
                <b val="0"/>
                <i val="0"/>
                <strike/>
                <color theme="0" tint="-0.499984740745262"/>
              </font>
              <fill>
                <patternFill>
                  <bgColor theme="0"/>
                </patternFill>
              </fill>
            </x14:dxf>
          </x14:cfRule>
          <xm:sqref>C15</xm:sqref>
        </x14:conditionalFormatting>
        <x14:conditionalFormatting xmlns:xm="http://schemas.microsoft.com/office/excel/2006/main">
          <x14:cfRule type="expression" priority="66" id="{63D8FA12-305F-4C6E-91E1-5EA4A10D70B2}">
            <xm:f>$D$12=Lists!$B$3</xm:f>
            <x14:dxf>
              <font>
                <b val="0"/>
                <i val="0"/>
                <strike/>
                <color theme="1" tint="0.499984740745262"/>
              </font>
              <fill>
                <patternFill>
                  <bgColor theme="0"/>
                </patternFill>
              </fill>
            </x14:dxf>
          </x14:cfRule>
          <xm:sqref>C14</xm:sqref>
        </x14:conditionalFormatting>
        <x14:conditionalFormatting xmlns:xm="http://schemas.microsoft.com/office/excel/2006/main">
          <x14:cfRule type="expression" priority="68" id="{093E42E0-9398-4A5B-8042-835C4B793B3B}">
            <xm:f>$D$12=Lists!$B$5</xm:f>
            <x14:dxf>
              <font>
                <b val="0"/>
                <i val="0"/>
                <strike/>
                <color theme="0" tint="-0.499984740745262"/>
              </font>
              <fill>
                <patternFill>
                  <bgColor theme="0"/>
                </patternFill>
              </fill>
            </x14:dxf>
          </x14:cfRule>
          <xm:sqref>C14</xm:sqref>
        </x14:conditionalFormatting>
        <x14:conditionalFormatting xmlns:xm="http://schemas.microsoft.com/office/excel/2006/main">
          <x14:cfRule type="expression" priority="70" id="{EFCE3210-AA36-41AF-B57F-FDCD5D8FEA4C}">
            <xm:f>$D$12=Lists!$B$7</xm:f>
            <x14:dxf>
              <fill>
                <patternFill>
                  <bgColor rgb="FFBAD9EC"/>
                </patternFill>
              </fill>
            </x14:dxf>
          </x14:cfRule>
          <xm:sqref>C14</xm:sqref>
        </x14:conditionalFormatting>
        <x14:conditionalFormatting xmlns:xm="http://schemas.microsoft.com/office/excel/2006/main">
          <x14:cfRule type="expression" priority="65" id="{78C37CB5-DD4C-4CC7-85EE-A04C2902CAB6}">
            <xm:f>$D$12=Lists!$B$2</xm:f>
            <x14:dxf>
              <font>
                <color theme="0" tint="-0.34998626667073579"/>
              </font>
              <fill>
                <patternFill>
                  <bgColor theme="0"/>
                </patternFill>
              </fill>
            </x14:dxf>
          </x14:cfRule>
          <x14:cfRule type="expression" priority="69" id="{A049B6ED-A61B-442C-BBA0-00214DC60DC1}">
            <xm:f>$D$12=Lists!$B$8</xm:f>
            <x14:dxf>
              <font>
                <b val="0"/>
                <i val="0"/>
                <strike/>
                <color theme="0" tint="-0.499984740745262"/>
              </font>
              <fill>
                <patternFill>
                  <bgColor theme="0"/>
                </patternFill>
              </fill>
            </x14:dxf>
          </x14:cfRule>
          <xm:sqref>C14</xm:sqref>
        </x14:conditionalFormatting>
        <x14:conditionalFormatting xmlns:xm="http://schemas.microsoft.com/office/excel/2006/main">
          <x14:cfRule type="expression" priority="60" id="{1DA30366-EDD5-40D4-B872-B163ED87732D}">
            <xm:f>$D$12=Lists!$B$3</xm:f>
            <x14:dxf>
              <font>
                <b val="0"/>
                <i val="0"/>
                <strike/>
                <color theme="1" tint="0.499984740745262"/>
              </font>
              <fill>
                <patternFill>
                  <bgColor theme="0"/>
                </patternFill>
              </fill>
            </x14:dxf>
          </x14:cfRule>
          <xm:sqref>C13</xm:sqref>
        </x14:conditionalFormatting>
        <x14:conditionalFormatting xmlns:xm="http://schemas.microsoft.com/office/excel/2006/main">
          <x14:cfRule type="expression" priority="62" id="{4F3E9ECE-8F44-4C41-A6A3-5AF03D1540B1}">
            <xm:f>$D$12=Lists!$B$5</xm:f>
            <x14:dxf>
              <font>
                <b val="0"/>
                <i val="0"/>
                <strike/>
                <color theme="0" tint="-0.499984740745262"/>
              </font>
              <fill>
                <patternFill>
                  <bgColor theme="0"/>
                </patternFill>
              </fill>
            </x14:dxf>
          </x14:cfRule>
          <xm:sqref>C13</xm:sqref>
        </x14:conditionalFormatting>
        <x14:conditionalFormatting xmlns:xm="http://schemas.microsoft.com/office/excel/2006/main">
          <x14:cfRule type="expression" priority="64" id="{DA634C7F-E7C7-48A2-9E51-E30A2536E6A1}">
            <xm:f>$D$12=Lists!$B$7</xm:f>
            <x14:dxf>
              <fill>
                <patternFill>
                  <bgColor rgb="FFBAD9EC"/>
                </patternFill>
              </fill>
            </x14:dxf>
          </x14:cfRule>
          <xm:sqref>C13</xm:sqref>
        </x14:conditionalFormatting>
        <x14:conditionalFormatting xmlns:xm="http://schemas.microsoft.com/office/excel/2006/main">
          <x14:cfRule type="expression" priority="59" id="{C35097A7-030F-4388-A901-D28099DF7863}">
            <xm:f>$D$12=Lists!$B$2</xm:f>
            <x14:dxf>
              <font>
                <color theme="0" tint="-0.34998626667073579"/>
              </font>
              <fill>
                <patternFill>
                  <bgColor theme="0"/>
                </patternFill>
              </fill>
            </x14:dxf>
          </x14:cfRule>
          <x14:cfRule type="expression" priority="63" id="{AB90B0C7-2A1E-44D2-B809-223A01F5C595}">
            <xm:f>$D$12=Lists!$B$8</xm:f>
            <x14:dxf>
              <font>
                <b val="0"/>
                <i val="0"/>
                <strike/>
                <color theme="0" tint="-0.499984740745262"/>
              </font>
              <fill>
                <patternFill>
                  <bgColor theme="0"/>
                </patternFill>
              </fill>
            </x14:dxf>
          </x14:cfRule>
          <xm:sqref>C13</xm:sqref>
        </x14:conditionalFormatting>
        <x14:conditionalFormatting xmlns:xm="http://schemas.microsoft.com/office/excel/2006/main">
          <x14:cfRule type="expression" priority="58" id="{D1D909B1-195D-4981-B36C-FFC7508BB3B8}">
            <xm:f>$D$12=Lists!$B$7</xm:f>
            <x14:dxf>
              <fill>
                <patternFill>
                  <bgColor rgb="FFBAD9EC"/>
                </patternFill>
              </fill>
            </x14:dxf>
          </x14:cfRule>
          <xm:sqref>D16:E17</xm:sqref>
        </x14:conditionalFormatting>
        <x14:conditionalFormatting xmlns:xm="http://schemas.microsoft.com/office/excel/2006/main">
          <x14:cfRule type="expression" priority="128" id="{3DA01BE8-2092-446B-AF35-F973D40C4C66}">
            <xm:f>$D$12=Lists!$B$2</xm:f>
            <x14:dxf>
              <font>
                <color theme="0" tint="-0.34998626667073579"/>
              </font>
              <fill>
                <patternFill>
                  <bgColor theme="0"/>
                </patternFill>
              </fill>
            </x14:dxf>
          </x14:cfRule>
          <xm:sqref>D13:D15</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r:uid="{77A7CF03-FD68-4ED1-BFC4-47386031CD87}">
          <x14:formula1>
            <xm:f>Lists!$A$58:$A$60</xm:f>
          </x14:formula1>
          <xm:sqref>C55 C57</xm:sqref>
        </x14:dataValidation>
        <x14:dataValidation type="list" allowBlank="1" showErrorMessage="1" xr:uid="{156D1082-7283-4D9E-A4B9-E158D5AC3A2C}">
          <x14:formula1>
            <xm:f>Lists!$B$2:$B$8</xm:f>
          </x14:formula1>
          <xm:sqref>D12</xm:sqref>
        </x14:dataValidation>
        <x14:dataValidation type="list" allowBlank="1" showInputMessage="1" showErrorMessage="1" xr:uid="{48F3E6CF-F5C2-4D2D-ADF0-B0BD0037CB45}">
          <x14:formula1>
            <xm:f>Lists!$B$44:$B$52</xm:f>
          </x14:formula1>
          <xm:sqref>C62:C63 C56 C58:C59</xm:sqref>
        </x14:dataValidation>
        <x14:dataValidation type="list" allowBlank="1" showInputMessage="1" showErrorMessage="1" xr:uid="{C8E1D3A0-2E69-4BA8-BC97-C7C7888B3789}">
          <x14:formula1>
            <xm:f>Lists!$A$36:$A$38</xm:f>
          </x14:formula1>
          <xm:sqref>C60:C61 C64:C65</xm:sqref>
        </x14:dataValidation>
        <x14:dataValidation type="list" allowBlank="1" showErrorMessage="1" prompt="Insert Year here" xr:uid="{AF443F12-A064-4515-A904-554B1F72F4D8}">
          <x14:formula1>
            <xm:f>Lists!$B$44:$B$52</xm:f>
          </x14:formula1>
          <xm:sqref>C54</xm:sqref>
        </x14:dataValidation>
        <x14:dataValidation type="list" allowBlank="1" showInputMessage="1" showErrorMessage="1" xr:uid="{F9A78DD3-C238-4E70-9699-19AB7F34A59B}">
          <x14:formula1>
            <xm:f>Lists!$B$36:$B$39</xm:f>
          </x14:formula1>
          <xm:sqref>D10:E10</xm:sqref>
        </x14:dataValidation>
        <x14:dataValidation type="list" allowBlank="1" showInputMessage="1" showErrorMessage="1" xr:uid="{D95A2A58-FDD3-489F-940B-A0B4A84E3ABA}">
          <x14:formula1>
            <xm:f>Lists!$A$44:$A$48</xm:f>
          </x14:formula1>
          <xm:sqref>D9:E9</xm:sqref>
        </x14:dataValidation>
        <x14:dataValidation type="list" allowBlank="1" showErrorMessage="1" xr:uid="{DDA4F0CA-9283-4C46-BE4C-2143DF6E7224}">
          <x14:formula1>
            <xm:f>Lists!$A$2:$A$12</xm:f>
          </x14:formula1>
          <xm:sqref>D11:E11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AA52"/>
  <sheetViews>
    <sheetView topLeftCell="A13" zoomScaleNormal="100" workbookViewId="0">
      <selection activeCell="C19" sqref="C19"/>
    </sheetView>
  </sheetViews>
  <sheetFormatPr defaultColWidth="14.453125" defaultRowHeight="15" customHeight="1" x14ac:dyDescent="0.25"/>
  <cols>
    <col min="1" max="1" width="1" style="92" customWidth="1"/>
    <col min="2" max="2" width="4.1796875" customWidth="1"/>
    <col min="3" max="3" width="16.81640625" customWidth="1"/>
    <col min="4" max="10" width="11.26953125" customWidth="1"/>
    <col min="11" max="11" width="4.26953125" customWidth="1"/>
    <col min="12" max="12" width="1" customWidth="1"/>
  </cols>
  <sheetData>
    <row r="1" spans="1:27" s="92" customFormat="1" ht="5.25" customHeight="1" x14ac:dyDescent="0.25">
      <c r="A1" s="12"/>
      <c r="B1" s="184"/>
      <c r="C1" s="184"/>
      <c r="D1" s="184"/>
      <c r="E1" s="184"/>
      <c r="F1" s="184"/>
      <c r="G1" s="184"/>
      <c r="H1" s="184"/>
      <c r="I1" s="184"/>
      <c r="J1" s="184"/>
      <c r="K1" s="184"/>
      <c r="L1" s="184"/>
    </row>
    <row r="2" spans="1:27" s="92" customFormat="1" ht="12" customHeight="1" x14ac:dyDescent="0.25">
      <c r="A2" s="12"/>
      <c r="B2" s="185"/>
      <c r="C2" s="203"/>
      <c r="D2" s="203"/>
      <c r="E2" s="203"/>
      <c r="F2" s="203"/>
      <c r="G2" s="203"/>
      <c r="H2" s="203"/>
      <c r="I2" s="203"/>
      <c r="J2" s="203"/>
      <c r="K2" s="186"/>
      <c r="L2" s="184"/>
    </row>
    <row r="3" spans="1:27" ht="39" customHeight="1" x14ac:dyDescent="0.25">
      <c r="A3" s="12"/>
      <c r="B3" s="187"/>
      <c r="C3" s="385" t="s">
        <v>677</v>
      </c>
      <c r="D3" s="450"/>
      <c r="E3" s="450"/>
      <c r="F3" s="450"/>
      <c r="G3" s="450"/>
      <c r="H3" s="450"/>
      <c r="I3" s="450"/>
      <c r="J3" s="451"/>
      <c r="K3" s="188"/>
      <c r="L3" s="184"/>
      <c r="M3" s="1"/>
      <c r="N3" s="1"/>
      <c r="O3" s="1"/>
      <c r="P3" s="1"/>
      <c r="Q3" s="1"/>
      <c r="R3" s="1"/>
      <c r="S3" s="1"/>
      <c r="T3" s="1"/>
      <c r="U3" s="1"/>
      <c r="V3" s="1"/>
      <c r="W3" s="1"/>
      <c r="X3" s="1"/>
      <c r="Y3" s="1"/>
      <c r="Z3" s="1"/>
      <c r="AA3" s="1"/>
    </row>
    <row r="4" spans="1:27" ht="12" customHeight="1" x14ac:dyDescent="0.4">
      <c r="A4" s="12"/>
      <c r="B4" s="187"/>
      <c r="C4" s="452"/>
      <c r="D4" s="453"/>
      <c r="E4" s="453"/>
      <c r="F4" s="453"/>
      <c r="G4" s="453"/>
      <c r="H4" s="453"/>
      <c r="I4" s="453"/>
      <c r="J4" s="454"/>
      <c r="K4" s="188"/>
      <c r="L4" s="184"/>
      <c r="M4" s="1"/>
      <c r="N4" s="1"/>
      <c r="O4" s="1"/>
      <c r="P4" s="1"/>
      <c r="Q4" s="1"/>
      <c r="R4" s="1"/>
      <c r="S4" s="1"/>
      <c r="T4" s="1"/>
      <c r="U4" s="1"/>
      <c r="V4" s="1"/>
      <c r="W4" s="1"/>
      <c r="X4" s="1"/>
      <c r="Y4" s="1"/>
      <c r="Z4" s="1"/>
      <c r="AA4" s="1"/>
    </row>
    <row r="5" spans="1:27" ht="19.5" customHeight="1" x14ac:dyDescent="0.25">
      <c r="A5" s="12"/>
      <c r="B5" s="189"/>
      <c r="C5" s="455" t="s">
        <v>13</v>
      </c>
      <c r="D5" s="456"/>
      <c r="E5" s="456"/>
      <c r="F5" s="456"/>
      <c r="G5" s="456"/>
      <c r="H5" s="456"/>
      <c r="I5" s="456"/>
      <c r="J5" s="457"/>
      <c r="K5" s="190"/>
      <c r="L5" s="184"/>
      <c r="M5" s="7"/>
      <c r="N5" s="7"/>
      <c r="O5" s="7"/>
      <c r="P5" s="7"/>
      <c r="Q5" s="7"/>
      <c r="R5" s="7"/>
      <c r="S5" s="7"/>
      <c r="T5" s="7"/>
      <c r="U5" s="7"/>
      <c r="V5" s="7"/>
      <c r="W5" s="7"/>
      <c r="X5" s="7"/>
      <c r="Y5" s="7"/>
      <c r="Z5" s="7"/>
      <c r="AA5" s="7"/>
    </row>
    <row r="6" spans="1:27" ht="30" customHeight="1" x14ac:dyDescent="0.25">
      <c r="A6" s="12"/>
      <c r="B6" s="187"/>
      <c r="C6" s="458" t="s">
        <v>14</v>
      </c>
      <c r="D6" s="459"/>
      <c r="E6" s="459"/>
      <c r="F6" s="459"/>
      <c r="G6" s="459"/>
      <c r="H6" s="459"/>
      <c r="I6" s="459"/>
      <c r="J6" s="460"/>
      <c r="K6" s="188"/>
      <c r="L6" s="184"/>
      <c r="M6" s="1"/>
      <c r="N6" s="1"/>
      <c r="O6" s="1"/>
      <c r="P6" s="1"/>
      <c r="Q6" s="1"/>
      <c r="R6" s="1"/>
      <c r="S6" s="1"/>
      <c r="T6" s="1"/>
      <c r="U6" s="1"/>
      <c r="V6" s="1"/>
      <c r="W6" s="1"/>
      <c r="X6" s="1"/>
      <c r="Y6" s="1"/>
      <c r="Z6" s="1"/>
      <c r="AA6" s="1"/>
    </row>
    <row r="7" spans="1:27" ht="15" customHeight="1" x14ac:dyDescent="0.25">
      <c r="A7" s="12"/>
      <c r="B7" s="187"/>
      <c r="C7" s="461" t="s">
        <v>15</v>
      </c>
      <c r="D7" s="462"/>
      <c r="E7" s="462"/>
      <c r="F7" s="462"/>
      <c r="G7" s="462"/>
      <c r="H7" s="462"/>
      <c r="I7" s="462"/>
      <c r="J7" s="463"/>
      <c r="K7" s="188"/>
      <c r="L7" s="184"/>
      <c r="M7" s="1"/>
      <c r="N7" s="1"/>
      <c r="O7" s="1"/>
      <c r="P7" s="1"/>
      <c r="Q7" s="1"/>
      <c r="R7" s="1"/>
      <c r="S7" s="1"/>
      <c r="T7" s="1"/>
      <c r="U7" s="1"/>
      <c r="V7" s="1"/>
      <c r="W7" s="1"/>
      <c r="X7" s="1"/>
      <c r="Y7" s="1"/>
      <c r="Z7" s="1"/>
      <c r="AA7" s="1"/>
    </row>
    <row r="8" spans="1:27" ht="15" customHeight="1" x14ac:dyDescent="0.25">
      <c r="A8" s="12"/>
      <c r="B8" s="187"/>
      <c r="C8" s="464" t="s">
        <v>16</v>
      </c>
      <c r="D8" s="465"/>
      <c r="E8" s="465"/>
      <c r="F8" s="465"/>
      <c r="G8" s="465"/>
      <c r="H8" s="465"/>
      <c r="I8" s="465"/>
      <c r="J8" s="466"/>
      <c r="K8" s="188"/>
      <c r="L8" s="184"/>
      <c r="M8" s="1"/>
      <c r="N8" s="1"/>
      <c r="O8" s="1"/>
      <c r="P8" s="1"/>
      <c r="Q8" s="1"/>
      <c r="R8" s="1"/>
      <c r="S8" s="1"/>
      <c r="T8" s="1"/>
      <c r="U8" s="1"/>
      <c r="V8" s="1"/>
      <c r="W8" s="1"/>
      <c r="X8" s="1"/>
      <c r="Y8" s="1"/>
      <c r="Z8" s="1"/>
      <c r="AA8" s="1"/>
    </row>
    <row r="9" spans="1:27" ht="12" customHeight="1" x14ac:dyDescent="0.25">
      <c r="A9" s="12"/>
      <c r="B9" s="191"/>
      <c r="C9" s="242"/>
      <c r="D9" s="242"/>
      <c r="E9" s="242"/>
      <c r="F9" s="242"/>
      <c r="G9" s="242"/>
      <c r="H9" s="242"/>
      <c r="I9" s="242"/>
      <c r="J9" s="242"/>
      <c r="K9" s="192"/>
      <c r="L9" s="184"/>
      <c r="M9" s="1"/>
      <c r="N9" s="1"/>
      <c r="O9" s="1"/>
      <c r="P9" s="1"/>
      <c r="Q9" s="1"/>
      <c r="R9" s="1"/>
      <c r="S9" s="1"/>
      <c r="T9" s="1"/>
      <c r="U9" s="1"/>
      <c r="V9" s="1"/>
      <c r="W9" s="1"/>
      <c r="X9" s="1"/>
      <c r="Y9" s="1"/>
      <c r="Z9" s="1"/>
      <c r="AA9" s="1"/>
    </row>
    <row r="10" spans="1:27" ht="15" customHeight="1" x14ac:dyDescent="0.25">
      <c r="A10" s="12"/>
      <c r="B10" s="187"/>
      <c r="C10" s="470" t="s">
        <v>570</v>
      </c>
      <c r="D10" s="471"/>
      <c r="E10" s="471"/>
      <c r="F10" s="471"/>
      <c r="G10" s="471"/>
      <c r="H10" s="471"/>
      <c r="I10" s="471"/>
      <c r="J10" s="472"/>
      <c r="K10" s="188"/>
      <c r="L10" s="184"/>
      <c r="M10" s="1"/>
      <c r="N10" s="1"/>
      <c r="O10" s="1"/>
      <c r="P10" s="1"/>
      <c r="Q10" s="1"/>
      <c r="R10" s="1"/>
      <c r="S10" s="1"/>
      <c r="T10" s="1"/>
      <c r="U10" s="1"/>
      <c r="V10" s="1"/>
      <c r="W10" s="1"/>
      <c r="X10" s="1"/>
      <c r="Y10" s="1"/>
      <c r="Z10" s="1"/>
      <c r="AA10" s="1"/>
    </row>
    <row r="11" spans="1:27" ht="15" customHeight="1" x14ac:dyDescent="0.25">
      <c r="A11" s="12"/>
      <c r="B11" s="187"/>
      <c r="C11" s="473"/>
      <c r="D11" s="474"/>
      <c r="E11" s="474"/>
      <c r="F11" s="474"/>
      <c r="G11" s="474"/>
      <c r="H11" s="474"/>
      <c r="I11" s="474"/>
      <c r="J11" s="475"/>
      <c r="K11" s="188"/>
      <c r="L11" s="184"/>
      <c r="M11" s="1"/>
      <c r="N11" s="1"/>
      <c r="O11" s="1"/>
      <c r="P11" s="1"/>
      <c r="Q11" s="1"/>
      <c r="R11" s="1"/>
      <c r="S11" s="1"/>
      <c r="T11" s="1"/>
      <c r="U11" s="1"/>
      <c r="V11" s="1"/>
      <c r="W11" s="1"/>
      <c r="X11" s="1"/>
      <c r="Y11" s="1"/>
      <c r="Z11" s="1"/>
      <c r="AA11" s="1"/>
    </row>
    <row r="12" spans="1:27" s="92" customFormat="1" ht="15" customHeight="1" x14ac:dyDescent="0.25">
      <c r="A12" s="12"/>
      <c r="B12" s="187"/>
      <c r="C12" s="476"/>
      <c r="D12" s="477"/>
      <c r="E12" s="477"/>
      <c r="F12" s="477"/>
      <c r="G12" s="477"/>
      <c r="H12" s="477"/>
      <c r="I12" s="477"/>
      <c r="J12" s="478"/>
      <c r="K12" s="188"/>
      <c r="L12" s="184"/>
      <c r="M12" s="1"/>
      <c r="N12" s="1"/>
      <c r="O12" s="1"/>
      <c r="P12" s="1"/>
      <c r="Q12" s="1"/>
      <c r="R12" s="1"/>
      <c r="S12" s="1"/>
      <c r="T12" s="1"/>
      <c r="U12" s="1"/>
      <c r="V12" s="1"/>
      <c r="W12" s="1"/>
      <c r="X12" s="1"/>
      <c r="Y12" s="1"/>
      <c r="Z12" s="1"/>
      <c r="AA12" s="1"/>
    </row>
    <row r="13" spans="1:27" s="92" customFormat="1" ht="15" customHeight="1" x14ac:dyDescent="0.25">
      <c r="A13" s="12"/>
      <c r="B13" s="191"/>
      <c r="C13" s="12"/>
      <c r="D13" s="206"/>
      <c r="E13" s="206"/>
      <c r="F13" s="206"/>
      <c r="G13" s="12"/>
      <c r="H13" s="12"/>
      <c r="I13" s="12"/>
      <c r="J13" s="12"/>
      <c r="K13" s="192"/>
      <c r="L13" s="184"/>
      <c r="M13" s="1"/>
      <c r="N13" s="1"/>
      <c r="O13" s="1"/>
      <c r="P13" s="1"/>
      <c r="Q13" s="1"/>
      <c r="R13" s="1"/>
      <c r="S13" s="1"/>
      <c r="T13" s="1"/>
      <c r="U13" s="1"/>
      <c r="V13" s="1"/>
      <c r="W13" s="1"/>
      <c r="X13" s="1"/>
      <c r="Y13" s="1"/>
      <c r="Z13" s="1"/>
      <c r="AA13" s="1"/>
    </row>
    <row r="14" spans="1:27" s="92" customFormat="1" ht="15" customHeight="1" x14ac:dyDescent="0.25">
      <c r="A14" s="12"/>
      <c r="B14" s="191"/>
      <c r="C14" s="266" t="s">
        <v>0</v>
      </c>
      <c r="D14" s="479" t="str">
        <f>IF(ISBLANK('Course Map'!D6:F6),"",'Course Map'!D6:F6)</f>
        <v/>
      </c>
      <c r="E14" s="479"/>
      <c r="F14" s="479"/>
      <c r="G14" s="265"/>
      <c r="H14" s="12"/>
      <c r="I14" s="12"/>
      <c r="J14" s="12"/>
      <c r="K14" s="192"/>
      <c r="L14" s="184"/>
      <c r="M14" s="1"/>
      <c r="N14" s="1"/>
      <c r="O14" s="1"/>
      <c r="P14" s="1"/>
      <c r="Q14" s="1"/>
      <c r="R14" s="1"/>
      <c r="S14" s="1"/>
      <c r="T14" s="1"/>
      <c r="U14" s="1"/>
      <c r="V14" s="1"/>
      <c r="W14" s="1"/>
      <c r="X14" s="1"/>
      <c r="Y14" s="1"/>
      <c r="Z14" s="1"/>
      <c r="AA14" s="1"/>
    </row>
    <row r="15" spans="1:27" s="92" customFormat="1" ht="15" customHeight="1" x14ac:dyDescent="0.25">
      <c r="A15" s="12"/>
      <c r="B15" s="191"/>
      <c r="C15" s="266" t="s">
        <v>2</v>
      </c>
      <c r="D15" s="479" t="str">
        <f>IF(ISBLANK('Course Map'!D7:F7),"",'Course Map'!D7:F7)</f>
        <v/>
      </c>
      <c r="E15" s="479"/>
      <c r="F15" s="479"/>
      <c r="G15" s="9"/>
      <c r="H15" s="6"/>
      <c r="I15" s="6"/>
      <c r="J15" s="6"/>
      <c r="K15" s="192"/>
      <c r="L15" s="184"/>
      <c r="M15" s="1"/>
      <c r="N15" s="1"/>
      <c r="O15" s="1"/>
      <c r="P15" s="1"/>
      <c r="Q15" s="1"/>
      <c r="R15" s="1"/>
      <c r="S15" s="1"/>
      <c r="T15" s="1"/>
      <c r="U15" s="1"/>
      <c r="V15" s="1"/>
      <c r="W15" s="1"/>
      <c r="X15" s="1"/>
      <c r="Y15" s="1"/>
      <c r="Z15" s="1"/>
      <c r="AA15" s="1"/>
    </row>
    <row r="16" spans="1:27" ht="15" customHeight="1" x14ac:dyDescent="0.25">
      <c r="A16" s="12"/>
      <c r="B16" s="191"/>
      <c r="C16" s="266" t="s">
        <v>4</v>
      </c>
      <c r="D16" s="479" t="str">
        <f>IF(ISBLANK('Course Map'!D8:F8),"",'Course Map'!D8:F8)</f>
        <v/>
      </c>
      <c r="E16" s="479"/>
      <c r="F16" s="479"/>
      <c r="G16" s="9"/>
      <c r="H16" s="6"/>
      <c r="I16" s="6"/>
      <c r="J16" s="6"/>
      <c r="K16" s="192"/>
      <c r="L16" s="184"/>
      <c r="M16" s="1"/>
      <c r="N16" s="1"/>
      <c r="O16" s="1"/>
      <c r="P16" s="1"/>
      <c r="Q16" s="1"/>
      <c r="R16" s="1"/>
      <c r="S16" s="1"/>
      <c r="T16" s="1"/>
      <c r="U16" s="1"/>
      <c r="V16" s="1"/>
      <c r="W16" s="1"/>
      <c r="X16" s="1"/>
      <c r="Y16" s="1"/>
      <c r="Z16" s="1"/>
      <c r="AA16" s="1"/>
    </row>
    <row r="17" spans="1:27" ht="12.5" x14ac:dyDescent="0.25">
      <c r="A17" s="12"/>
      <c r="B17" s="191"/>
      <c r="C17" s="6"/>
      <c r="D17" s="12"/>
      <c r="E17" s="12"/>
      <c r="F17" s="12"/>
      <c r="G17" s="6"/>
      <c r="H17" s="6"/>
      <c r="I17" s="6"/>
      <c r="J17" s="6"/>
      <c r="K17" s="192"/>
      <c r="L17" s="184"/>
      <c r="M17" s="1"/>
      <c r="N17" s="1"/>
      <c r="O17" s="1"/>
      <c r="P17" s="1"/>
      <c r="Q17" s="1"/>
      <c r="R17" s="1"/>
      <c r="S17" s="1"/>
      <c r="T17" s="1"/>
      <c r="U17" s="1"/>
      <c r="V17" s="1"/>
      <c r="W17" s="1"/>
      <c r="X17" s="1"/>
      <c r="Y17" s="1"/>
      <c r="Z17" s="1"/>
      <c r="AA17" s="1"/>
    </row>
    <row r="18" spans="1:27" ht="19.5" customHeight="1" x14ac:dyDescent="0.25">
      <c r="A18" s="12"/>
      <c r="B18" s="187"/>
      <c r="C18" s="8" t="s">
        <v>17</v>
      </c>
      <c r="D18" s="467" t="s">
        <v>18</v>
      </c>
      <c r="E18" s="457"/>
      <c r="F18" s="9"/>
      <c r="G18" s="6"/>
      <c r="H18" s="6"/>
      <c r="I18" s="6"/>
      <c r="J18" s="6"/>
      <c r="K18" s="188"/>
      <c r="L18" s="184"/>
      <c r="M18" s="1"/>
      <c r="N18" s="1"/>
      <c r="O18" s="1"/>
      <c r="P18" s="1"/>
      <c r="Q18" s="1"/>
      <c r="R18" s="1"/>
      <c r="S18" s="1"/>
      <c r="T18" s="1"/>
      <c r="U18" s="1"/>
      <c r="V18" s="1"/>
      <c r="W18" s="1"/>
      <c r="X18" s="1"/>
      <c r="Y18" s="1"/>
      <c r="Z18" s="1"/>
      <c r="AA18" s="1"/>
    </row>
    <row r="19" spans="1:27" ht="15" customHeight="1" x14ac:dyDescent="0.25">
      <c r="A19" s="12"/>
      <c r="B19" s="193"/>
      <c r="C19" s="91"/>
      <c r="D19" s="468" t="s">
        <v>19</v>
      </c>
      <c r="E19" s="469"/>
      <c r="F19" s="9"/>
      <c r="G19" s="6"/>
      <c r="H19" s="6"/>
      <c r="I19" s="6"/>
      <c r="J19" s="6"/>
      <c r="K19" s="194"/>
      <c r="L19" s="184"/>
      <c r="M19" s="1"/>
      <c r="N19" s="1"/>
      <c r="O19" s="1"/>
      <c r="P19" s="1"/>
      <c r="Q19" s="1"/>
      <c r="R19" s="1"/>
      <c r="S19" s="1"/>
      <c r="T19" s="1"/>
      <c r="U19" s="1"/>
      <c r="V19" s="1"/>
      <c r="W19" s="1"/>
      <c r="X19" s="1"/>
      <c r="Y19" s="1"/>
      <c r="Z19" s="1"/>
      <c r="AA19" s="1"/>
    </row>
    <row r="20" spans="1:27" ht="15" customHeight="1" x14ac:dyDescent="0.25">
      <c r="A20" s="12"/>
      <c r="B20" s="195"/>
      <c r="C20" s="91"/>
      <c r="D20" s="468" t="s">
        <v>20</v>
      </c>
      <c r="E20" s="469"/>
      <c r="F20" s="9"/>
      <c r="G20" s="6"/>
      <c r="H20" s="6"/>
      <c r="I20" s="6"/>
      <c r="J20" s="6"/>
      <c r="K20" s="196"/>
      <c r="L20" s="184"/>
      <c r="M20" s="1"/>
      <c r="N20" s="1"/>
      <c r="O20" s="1"/>
      <c r="P20" s="1"/>
      <c r="Q20" s="1"/>
      <c r="R20" s="1"/>
      <c r="S20" s="1"/>
      <c r="T20" s="1"/>
      <c r="U20" s="1"/>
      <c r="V20" s="1"/>
      <c r="W20" s="1"/>
      <c r="X20" s="1"/>
      <c r="Y20" s="1"/>
      <c r="Z20" s="1"/>
      <c r="AA20" s="1"/>
    </row>
    <row r="21" spans="1:27" ht="15" customHeight="1" x14ac:dyDescent="0.25">
      <c r="A21" s="12"/>
      <c r="B21" s="195"/>
      <c r="C21" s="91"/>
      <c r="D21" s="468" t="s">
        <v>21</v>
      </c>
      <c r="E21" s="469"/>
      <c r="F21" s="9"/>
      <c r="G21" s="6"/>
      <c r="H21" s="6"/>
      <c r="I21" s="6"/>
      <c r="J21" s="6"/>
      <c r="K21" s="196"/>
      <c r="L21" s="184"/>
      <c r="M21" s="1"/>
      <c r="N21" s="1"/>
      <c r="O21" s="1"/>
      <c r="P21" s="1"/>
      <c r="Q21" s="1"/>
      <c r="R21" s="1"/>
      <c r="S21" s="1"/>
      <c r="T21" s="1"/>
      <c r="U21" s="1"/>
      <c r="V21" s="1"/>
      <c r="W21" s="1"/>
      <c r="X21" s="1"/>
      <c r="Y21" s="1"/>
      <c r="Z21" s="1"/>
      <c r="AA21" s="1"/>
    </row>
    <row r="22" spans="1:27" ht="15" customHeight="1" x14ac:dyDescent="0.3">
      <c r="A22" s="12"/>
      <c r="B22" s="197"/>
      <c r="C22" s="11"/>
      <c r="D22" s="5"/>
      <c r="E22" s="5"/>
      <c r="F22" s="5"/>
      <c r="G22" s="5"/>
      <c r="H22" s="5"/>
      <c r="I22" s="5"/>
      <c r="J22" s="5"/>
      <c r="K22" s="198"/>
      <c r="L22" s="184"/>
      <c r="M22" s="1"/>
      <c r="N22" s="1"/>
      <c r="O22" s="1"/>
      <c r="P22" s="1"/>
      <c r="Q22" s="1"/>
      <c r="R22" s="1"/>
      <c r="S22" s="1"/>
      <c r="T22" s="1"/>
      <c r="U22" s="1"/>
      <c r="V22" s="1"/>
      <c r="W22" s="1"/>
      <c r="X22" s="1"/>
      <c r="Y22" s="1"/>
      <c r="Z22" s="1"/>
      <c r="AA22" s="1"/>
    </row>
    <row r="23" spans="1:27" ht="19.5" customHeight="1" x14ac:dyDescent="0.25">
      <c r="A23" s="12"/>
      <c r="B23" s="195"/>
      <c r="C23" s="448" t="s">
        <v>9</v>
      </c>
      <c r="D23" s="75" t="s">
        <v>217</v>
      </c>
      <c r="E23" s="75" t="s">
        <v>219</v>
      </c>
      <c r="F23" s="75" t="s">
        <v>631</v>
      </c>
      <c r="G23" s="75" t="s">
        <v>344</v>
      </c>
      <c r="H23" s="75" t="s">
        <v>344</v>
      </c>
      <c r="I23" s="76" t="s">
        <v>344</v>
      </c>
      <c r="J23" s="77" t="s">
        <v>345</v>
      </c>
      <c r="K23" s="198"/>
      <c r="L23" s="184"/>
      <c r="M23" s="1"/>
      <c r="N23" s="1"/>
      <c r="O23" s="1"/>
      <c r="P23" s="1"/>
      <c r="Q23" s="1"/>
      <c r="R23" s="1"/>
      <c r="S23" s="1"/>
      <c r="T23" s="1"/>
      <c r="U23" s="1"/>
      <c r="V23" s="1"/>
      <c r="W23" s="1"/>
      <c r="X23" s="1"/>
      <c r="Y23" s="1"/>
      <c r="Z23" s="1"/>
      <c r="AA23" s="1"/>
    </row>
    <row r="24" spans="1:27" ht="24" x14ac:dyDescent="0.25">
      <c r="A24" s="12"/>
      <c r="B24" s="195"/>
      <c r="C24" s="449"/>
      <c r="D24" s="78" t="str">
        <f>'Course Map'!E20</f>
        <v>Core Studies</v>
      </c>
      <c r="E24" s="79" t="str">
        <f>'Course Map'!F20</f>
        <v>Select Major here major</v>
      </c>
      <c r="F24" s="79" t="str">
        <f>'Course Map'!G20</f>
        <v>Capstone Studies</v>
      </c>
      <c r="G24" s="79" t="str">
        <f>'Course Map'!H20</f>
        <v>Art Part A. Core Studies</v>
      </c>
      <c r="H24" s="80" t="str">
        <f>'Course Map'!I20</f>
        <v>Art Part B. Discipline Studies</v>
      </c>
      <c r="I24" s="79" t="str">
        <f>'Course Map'!J20</f>
        <v>Art Part C. Professional Practice Studies</v>
      </c>
      <c r="J24" s="79" t="str">
        <f>'Course Map'!K20</f>
        <v>Business Elective</v>
      </c>
      <c r="K24" s="198"/>
      <c r="L24" s="184"/>
      <c r="M24" s="1"/>
      <c r="N24" s="1"/>
      <c r="O24" s="1"/>
      <c r="P24" s="1"/>
      <c r="Q24" s="1"/>
      <c r="R24" s="1"/>
      <c r="S24" s="1"/>
      <c r="T24" s="1"/>
      <c r="U24" s="1"/>
      <c r="V24" s="1"/>
      <c r="W24" s="1"/>
      <c r="X24" s="1"/>
      <c r="Y24" s="1"/>
      <c r="Z24" s="1"/>
      <c r="AA24" s="1"/>
    </row>
    <row r="25" spans="1:27" ht="15" customHeight="1" x14ac:dyDescent="0.25">
      <c r="A25" s="12"/>
      <c r="B25" s="195"/>
      <c r="C25" s="82"/>
      <c r="D25" s="83" t="str">
        <f ca="1">IFERROR(
   IF($C25="","",
      INDEX(
         INDIRECT("'" &amp; 'Course Map'!$D$9 &amp; "'!A:AE"),
         MATCH($C25, INDIRECT("'" &amp; 'Course Map'!$D$9 &amp; "'!A:A"), 0),
         MATCH(D$24, INDIRECT("'" &amp; 'Course Map'!$D$9 &amp; "'!1:1"), 0)
      )
   ),
"-")</f>
        <v/>
      </c>
      <c r="E25" s="83" t="str">
        <f ca="1">IFERROR(
   IF($C25="","",
      INDEX(
         INDIRECT("'" &amp; 'Course Map'!$D$9 &amp; "'!A:AE"),
         MATCH($C25, INDIRECT("'" &amp; 'Course Map'!$D$9 &amp; "'!A:A"), 0),
         MATCH(E$24, INDIRECT("'" &amp; 'Course Map'!$D$9 &amp; "'!1:1"), 0)
      )
   ),
"-")</f>
        <v/>
      </c>
      <c r="F25" s="83" t="str">
        <f ca="1">IFERROR(
   IF($C25="","",
      INDEX(
         INDIRECT("'" &amp; 'Course Map'!$D$9 &amp; "'!A:AE"),
         MATCH($C25, INDIRECT("'" &amp; 'Course Map'!$D$9 &amp; "'!A:A"), 0),
         MATCH(F$24, INDIRECT("'" &amp; 'Course Map'!$D$9 &amp; "'!1:1"), 0)
      )
   ),
"-")</f>
        <v/>
      </c>
      <c r="G25" s="83" t="str">
        <f ca="1">IFERROR(
   IF($C25="","",
      INDEX(
         INDIRECT("'" &amp; 'Course Map'!$D$9 &amp; "'!A:AE"),
         MATCH($C25, INDIRECT("'" &amp; 'Course Map'!$D$9 &amp; "'!A:A"), 0),
         MATCH(G$24, INDIRECT("'" &amp; 'Course Map'!$D$9 &amp; "'!1:1"), 0)
      )
   ),
"-")</f>
        <v/>
      </c>
      <c r="H25" s="84" t="str">
        <f ca="1">IFERROR(
   IF($C25="","",
      INDEX(
         INDIRECT("'" &amp; 'Course Map'!$D$9 &amp; "'!A:AE"),
         MATCH($C25, INDIRECT("'" &amp; 'Course Map'!$D$9 &amp; "'!A:A"), 0),
         MATCH(H$24, INDIRECT("'" &amp; 'Course Map'!$D$9 &amp; "'!1:1"), 0)
      )
   ),
"-")</f>
        <v/>
      </c>
      <c r="I25" s="84" t="str">
        <f ca="1">IFERROR(
   IF($C25="","",
      INDEX(
         INDIRECT("'" &amp; 'Course Map'!$D$9 &amp; "'!A:AE"),
         MATCH($C25, INDIRECT("'" &amp; 'Course Map'!$D$9 &amp; "'!A:A"), 0),
         MATCH(I$24, INDIRECT("'" &amp; 'Course Map'!$D$9 &amp; "'!1:1"), 0)
      )
   ),
"-")</f>
        <v/>
      </c>
      <c r="J25" s="131" t="str">
        <f>IF(ISBLANK($C25),"",IF(AND($D25="-",$E25="-",$F25="-",$G25="-",$H25="-",$I25="-",IF(COUNTIF($C25,"AMU????"),0,1),IF(COUNTIF($C25,"FIT????"),0,1),IF(COUNTIF($C25,"MAT????"),0,1),IF(COUNTIF($C25,"MON????"),0,1),COUNTIF('2026'!$A:$A,$C25)=1),"Yes","-"))</f>
        <v/>
      </c>
      <c r="K25" s="198"/>
      <c r="L25" s="184"/>
      <c r="M25" s="1"/>
      <c r="N25" s="1"/>
      <c r="O25" s="1"/>
      <c r="P25" s="1"/>
      <c r="Q25" s="1"/>
      <c r="R25" s="1"/>
      <c r="S25" s="1"/>
      <c r="T25" s="1"/>
      <c r="U25" s="1"/>
      <c r="V25" s="1"/>
      <c r="W25" s="1"/>
      <c r="X25" s="1"/>
      <c r="Y25" s="1"/>
      <c r="Z25" s="1"/>
      <c r="AA25" s="1"/>
    </row>
    <row r="26" spans="1:27" ht="15" customHeight="1" x14ac:dyDescent="0.25">
      <c r="A26" s="12"/>
      <c r="B26" s="195"/>
      <c r="C26" s="85"/>
      <c r="D26" s="83" t="str">
        <f ca="1">IFERROR(
   IF($C26="","",
      INDEX(
         INDIRECT("'" &amp; 'Course Map'!$D$9 &amp; "'!A:AE"),
         MATCH($C26, INDIRECT("'" &amp; 'Course Map'!$D$9 &amp; "'!A:A"), 0),
         MATCH(D$24, INDIRECT("'" &amp; 'Course Map'!$D$9 &amp; "'!1:1"), 0)
      )
   ),
"-")</f>
        <v/>
      </c>
      <c r="E26" s="83" t="str">
        <f ca="1">IFERROR(
   IF($C26="","",
      INDEX(
         INDIRECT("'" &amp; 'Course Map'!$D$9 &amp; "'!A:AE"),
         MATCH($C26, INDIRECT("'" &amp; 'Course Map'!$D$9 &amp; "'!A:A"), 0),
         MATCH(E$24, INDIRECT("'" &amp; 'Course Map'!$D$9 &amp; "'!1:1"), 0)
      )
   ),
"-")</f>
        <v/>
      </c>
      <c r="F26" s="83" t="str">
        <f ca="1">IFERROR(
   IF($C26="","",
      INDEX(
         INDIRECT("'" &amp; 'Course Map'!$D$9 &amp; "'!A:AE"),
         MATCH($C26, INDIRECT("'" &amp; 'Course Map'!$D$9 &amp; "'!A:A"), 0),
         MATCH(F$24, INDIRECT("'" &amp; 'Course Map'!$D$9 &amp; "'!1:1"), 0)
      )
   ),
"-")</f>
        <v/>
      </c>
      <c r="G26" s="83" t="str">
        <f ca="1">IFERROR(
   IF($C26="","",
      INDEX(
         INDIRECT("'" &amp; 'Course Map'!$D$9 &amp; "'!A:AE"),
         MATCH($C26, INDIRECT("'" &amp; 'Course Map'!$D$9 &amp; "'!A:A"), 0),
         MATCH(G$24, INDIRECT("'" &amp; 'Course Map'!$D$9 &amp; "'!1:1"), 0)
      )
   ),
"-")</f>
        <v/>
      </c>
      <c r="H26" s="84" t="str">
        <f ca="1">IFERROR(
   IF($C26="","",
      INDEX(
         INDIRECT("'" &amp; 'Course Map'!$D$9 &amp; "'!A:AE"),
         MATCH($C26, INDIRECT("'" &amp; 'Course Map'!$D$9 &amp; "'!A:A"), 0),
         MATCH(H$24, INDIRECT("'" &amp; 'Course Map'!$D$9 &amp; "'!1:1"), 0)
      )
   ),
"-")</f>
        <v/>
      </c>
      <c r="I26" s="84" t="str">
        <f ca="1">IFERROR(
   IF($C26="","",
      INDEX(
         INDIRECT("'" &amp; 'Course Map'!$D$9 &amp; "'!A:AE"),
         MATCH($C26, INDIRECT("'" &amp; 'Course Map'!$D$9 &amp; "'!A:A"), 0),
         MATCH(I$24, INDIRECT("'" &amp; 'Course Map'!$D$9 &amp; "'!1:1"), 0)
      )
   ),
"-")</f>
        <v/>
      </c>
      <c r="J26" s="132" t="str">
        <f>IF(ISBLANK($C26),"",IF(AND($D26="-",$E26="-",$F26="-",$G26="-",$H26="-",$I26="-",IF(COUNTIF($C26,"AMU????"),0,1),IF(COUNTIF($C26,"FIT????"),0,1),IF(COUNTIF($C26,"MAT????"),0,1),IF(COUNTIF($C26,"MON????"),0,1),COUNTIF('2026'!$A:$A,$C26)=1),"Yes","-"))</f>
        <v/>
      </c>
      <c r="K26" s="198"/>
      <c r="L26" s="184"/>
      <c r="M26" s="1"/>
      <c r="N26" s="1"/>
      <c r="O26" s="1"/>
      <c r="P26" s="1"/>
      <c r="Q26" s="1"/>
      <c r="R26" s="1"/>
      <c r="S26" s="1"/>
      <c r="T26" s="1"/>
      <c r="U26" s="1"/>
      <c r="V26" s="1"/>
      <c r="W26" s="1"/>
      <c r="X26" s="1"/>
      <c r="Y26" s="1"/>
      <c r="Z26" s="1"/>
      <c r="AA26" s="1"/>
    </row>
    <row r="27" spans="1:27" ht="15" customHeight="1" x14ac:dyDescent="0.25">
      <c r="A27" s="12"/>
      <c r="B27" s="195"/>
      <c r="C27" s="86"/>
      <c r="D27" s="83" t="str">
        <f ca="1">IFERROR(
   IF($C27="","",
      INDEX(
         INDIRECT("'" &amp; 'Course Map'!$D$9 &amp; "'!A:AE"),
         MATCH($C27, INDIRECT("'" &amp; 'Course Map'!$D$9 &amp; "'!A:A"), 0),
         MATCH(D$24, INDIRECT("'" &amp; 'Course Map'!$D$9 &amp; "'!1:1"), 0)
      )
   ),
"-")</f>
        <v/>
      </c>
      <c r="E27" s="83" t="str">
        <f ca="1">IFERROR(
   IF($C27="","",
      INDEX(
         INDIRECT("'" &amp; 'Course Map'!$D$9 &amp; "'!A:AE"),
         MATCH($C27, INDIRECT("'" &amp; 'Course Map'!$D$9 &amp; "'!A:A"), 0),
         MATCH(E$24, INDIRECT("'" &amp; 'Course Map'!$D$9 &amp; "'!1:1"), 0)
      )
   ),
"-")</f>
        <v/>
      </c>
      <c r="F27" s="83" t="str">
        <f ca="1">IFERROR(
   IF($C27="","",
      INDEX(
         INDIRECT("'" &amp; 'Course Map'!$D$9 &amp; "'!A:AE"),
         MATCH($C27, INDIRECT("'" &amp; 'Course Map'!$D$9 &amp; "'!A:A"), 0),
         MATCH(F$24, INDIRECT("'" &amp; 'Course Map'!$D$9 &amp; "'!1:1"), 0)
      )
   ),
"-")</f>
        <v/>
      </c>
      <c r="G27" s="83" t="str">
        <f ca="1">IFERROR(
   IF($C27="","",
      INDEX(
         INDIRECT("'" &amp; 'Course Map'!$D$9 &amp; "'!A:AE"),
         MATCH($C27, INDIRECT("'" &amp; 'Course Map'!$D$9 &amp; "'!A:A"), 0),
         MATCH(G$24, INDIRECT("'" &amp; 'Course Map'!$D$9 &amp; "'!1:1"), 0)
      )
   ),
"-")</f>
        <v/>
      </c>
      <c r="H27" s="84" t="str">
        <f ca="1">IFERROR(
   IF($C27="","",
      INDEX(
         INDIRECT("'" &amp; 'Course Map'!$D$9 &amp; "'!A:AE"),
         MATCH($C27, INDIRECT("'" &amp; 'Course Map'!$D$9 &amp; "'!A:A"), 0),
         MATCH(H$24, INDIRECT("'" &amp; 'Course Map'!$D$9 &amp; "'!1:1"), 0)
      )
   ),
"-")</f>
        <v/>
      </c>
      <c r="I27" s="84" t="str">
        <f ca="1">IFERROR(
   IF($C27="","",
      INDEX(
         INDIRECT("'" &amp; 'Course Map'!$D$9 &amp; "'!A:AE"),
         MATCH($C27, INDIRECT("'" &amp; 'Course Map'!$D$9 &amp; "'!A:A"), 0),
         MATCH(I$24, INDIRECT("'" &amp; 'Course Map'!$D$9 &amp; "'!1:1"), 0)
      )
   ),
"-")</f>
        <v/>
      </c>
      <c r="J27" s="132" t="str">
        <f>IF(ISBLANK($C27),"",IF(AND($D27="-",$E27="-",$F27="-",$G27="-",$H27="-",$I27="-",IF(COUNTIF($C27,"AMU????"),0,1),IF(COUNTIF($C27,"FIT????"),0,1),IF(COUNTIF($C27,"MAT????"),0,1),IF(COUNTIF($C27,"MON????"),0,1),COUNTIF('2026'!$A:$A,$C27)=1),"Yes","-"))</f>
        <v/>
      </c>
      <c r="K27" s="198"/>
      <c r="L27" s="184"/>
      <c r="M27" s="1"/>
      <c r="N27" s="1"/>
      <c r="O27" s="1"/>
      <c r="P27" s="1"/>
      <c r="Q27" s="1"/>
      <c r="R27" s="1"/>
      <c r="S27" s="1"/>
      <c r="T27" s="1"/>
      <c r="U27" s="1"/>
      <c r="V27" s="1"/>
      <c r="W27" s="1"/>
      <c r="X27" s="1"/>
      <c r="Y27" s="1"/>
      <c r="Z27" s="1"/>
      <c r="AA27" s="1"/>
    </row>
    <row r="28" spans="1:27" ht="15" customHeight="1" x14ac:dyDescent="0.25">
      <c r="A28" s="12"/>
      <c r="B28" s="195"/>
      <c r="C28" s="85"/>
      <c r="D28" s="83" t="str">
        <f ca="1">IFERROR(
   IF($C28="","",
      INDEX(
         INDIRECT("'" &amp; 'Course Map'!$D$9 &amp; "'!A:AE"),
         MATCH($C28, INDIRECT("'" &amp; 'Course Map'!$D$9 &amp; "'!A:A"), 0),
         MATCH(D$24, INDIRECT("'" &amp; 'Course Map'!$D$9 &amp; "'!1:1"), 0)
      )
   ),
"-")</f>
        <v/>
      </c>
      <c r="E28" s="83" t="str">
        <f ca="1">IFERROR(
   IF($C28="","",
      INDEX(
         INDIRECT("'" &amp; 'Course Map'!$D$9 &amp; "'!A:AE"),
         MATCH($C28, INDIRECT("'" &amp; 'Course Map'!$D$9 &amp; "'!A:A"), 0),
         MATCH(E$24, INDIRECT("'" &amp; 'Course Map'!$D$9 &amp; "'!1:1"), 0)
      )
   ),
"-")</f>
        <v/>
      </c>
      <c r="F28" s="83" t="str">
        <f ca="1">IFERROR(
   IF($C28="","",
      INDEX(
         INDIRECT("'" &amp; 'Course Map'!$D$9 &amp; "'!A:AE"),
         MATCH($C28, INDIRECT("'" &amp; 'Course Map'!$D$9 &amp; "'!A:A"), 0),
         MATCH(F$24, INDIRECT("'" &amp; 'Course Map'!$D$9 &amp; "'!1:1"), 0)
      )
   ),
"-")</f>
        <v/>
      </c>
      <c r="G28" s="83" t="str">
        <f ca="1">IFERROR(
   IF($C28="","",
      INDEX(
         INDIRECT("'" &amp; 'Course Map'!$D$9 &amp; "'!A:AE"),
         MATCH($C28, INDIRECT("'" &amp; 'Course Map'!$D$9 &amp; "'!A:A"), 0),
         MATCH(G$24, INDIRECT("'" &amp; 'Course Map'!$D$9 &amp; "'!1:1"), 0)
      )
   ),
"-")</f>
        <v/>
      </c>
      <c r="H28" s="84" t="str">
        <f ca="1">IFERROR(
   IF($C28="","",
      INDEX(
         INDIRECT("'" &amp; 'Course Map'!$D$9 &amp; "'!A:AE"),
         MATCH($C28, INDIRECT("'" &amp; 'Course Map'!$D$9 &amp; "'!A:A"), 0),
         MATCH(H$24, INDIRECT("'" &amp; 'Course Map'!$D$9 &amp; "'!1:1"), 0)
      )
   ),
"-")</f>
        <v/>
      </c>
      <c r="I28" s="84" t="str">
        <f ca="1">IFERROR(
   IF($C28="","",
      INDEX(
         INDIRECT("'" &amp; 'Course Map'!$D$9 &amp; "'!A:AE"),
         MATCH($C28, INDIRECT("'" &amp; 'Course Map'!$D$9 &amp; "'!A:A"), 0),
         MATCH(I$24, INDIRECT("'" &amp; 'Course Map'!$D$9 &amp; "'!1:1"), 0)
      )
   ),
"-")</f>
        <v/>
      </c>
      <c r="J28" s="132" t="str">
        <f>IF(ISBLANK($C28),"",IF(AND($D28="-",$E28="-",$F28="-",$G28="-",$H28="-",$I28="-",IF(COUNTIF($C28,"AMU????"),0,1),IF(COUNTIF($C28,"FIT????"),0,1),IF(COUNTIF($C28,"MAT????"),0,1),IF(COUNTIF($C28,"MON????"),0,1),COUNTIF('2026'!$A:$A,$C28)=1),"Yes","-"))</f>
        <v/>
      </c>
      <c r="K28" s="198"/>
      <c r="L28" s="184"/>
      <c r="M28" s="1"/>
      <c r="N28" s="1"/>
      <c r="O28" s="1"/>
      <c r="P28" s="1"/>
      <c r="Q28" s="1"/>
      <c r="R28" s="1"/>
      <c r="S28" s="1"/>
      <c r="T28" s="1"/>
      <c r="U28" s="1"/>
      <c r="V28" s="1"/>
      <c r="W28" s="1"/>
      <c r="X28" s="1"/>
      <c r="Y28" s="1"/>
      <c r="Z28" s="1"/>
      <c r="AA28" s="1"/>
    </row>
    <row r="29" spans="1:27" ht="15" customHeight="1" x14ac:dyDescent="0.25">
      <c r="A29" s="12"/>
      <c r="B29" s="195"/>
      <c r="C29" s="86"/>
      <c r="D29" s="83" t="str">
        <f ca="1">IFERROR(
   IF($C29="","",
      INDEX(
         INDIRECT("'" &amp; 'Course Map'!$D$9 &amp; "'!A:AE"),
         MATCH($C29, INDIRECT("'" &amp; 'Course Map'!$D$9 &amp; "'!A:A"), 0),
         MATCH(D$24, INDIRECT("'" &amp; 'Course Map'!$D$9 &amp; "'!1:1"), 0)
      )
   ),
"-")</f>
        <v/>
      </c>
      <c r="E29" s="83" t="str">
        <f ca="1">IFERROR(
   IF($C29="","",
      INDEX(
         INDIRECT("'" &amp; 'Course Map'!$D$9 &amp; "'!A:AE"),
         MATCH($C29, INDIRECT("'" &amp; 'Course Map'!$D$9 &amp; "'!A:A"), 0),
         MATCH(E$24, INDIRECT("'" &amp; 'Course Map'!$D$9 &amp; "'!1:1"), 0)
      )
   ),
"-")</f>
        <v/>
      </c>
      <c r="F29" s="83" t="str">
        <f ca="1">IFERROR(
   IF($C29="","",
      INDEX(
         INDIRECT("'" &amp; 'Course Map'!$D$9 &amp; "'!A:AE"),
         MATCH($C29, INDIRECT("'" &amp; 'Course Map'!$D$9 &amp; "'!A:A"), 0),
         MATCH(F$24, INDIRECT("'" &amp; 'Course Map'!$D$9 &amp; "'!1:1"), 0)
      )
   ),
"-")</f>
        <v/>
      </c>
      <c r="G29" s="83" t="str">
        <f ca="1">IFERROR(
   IF($C29="","",
      INDEX(
         INDIRECT("'" &amp; 'Course Map'!$D$9 &amp; "'!A:AE"),
         MATCH($C29, INDIRECT("'" &amp; 'Course Map'!$D$9 &amp; "'!A:A"), 0),
         MATCH(G$24, INDIRECT("'" &amp; 'Course Map'!$D$9 &amp; "'!1:1"), 0)
      )
   ),
"-")</f>
        <v/>
      </c>
      <c r="H29" s="84" t="str">
        <f ca="1">IFERROR(
   IF($C29="","",
      INDEX(
         INDIRECT("'" &amp; 'Course Map'!$D$9 &amp; "'!A:AE"),
         MATCH($C29, INDIRECT("'" &amp; 'Course Map'!$D$9 &amp; "'!A:A"), 0),
         MATCH(H$24, INDIRECT("'" &amp; 'Course Map'!$D$9 &amp; "'!1:1"), 0)
      )
   ),
"-")</f>
        <v/>
      </c>
      <c r="I29" s="84" t="str">
        <f ca="1">IFERROR(
   IF($C29="","",
      INDEX(
         INDIRECT("'" &amp; 'Course Map'!$D$9 &amp; "'!A:AE"),
         MATCH($C29, INDIRECT("'" &amp; 'Course Map'!$D$9 &amp; "'!A:A"), 0),
         MATCH(I$24, INDIRECT("'" &amp; 'Course Map'!$D$9 &amp; "'!1:1"), 0)
      )
   ),
"-")</f>
        <v/>
      </c>
      <c r="J29" s="132" t="str">
        <f>IF(ISBLANK($C29),"",IF(AND($D29="-",$E29="-",$F29="-",$G29="-",$H29="-",$I29="-",IF(COUNTIF($C29,"AMU????"),0,1),IF(COUNTIF($C29,"FIT????"),0,1),IF(COUNTIF($C29,"MAT????"),0,1),IF(COUNTIF($C29,"MON????"),0,1),COUNTIF('2026'!$A:$A,$C29)=1),"Yes","-"))</f>
        <v/>
      </c>
      <c r="K29" s="198"/>
      <c r="L29" s="184"/>
      <c r="M29" s="1"/>
      <c r="N29" s="1"/>
      <c r="O29" s="1"/>
      <c r="P29" s="1"/>
      <c r="Q29" s="1"/>
      <c r="R29" s="1"/>
      <c r="S29" s="1"/>
      <c r="T29" s="1"/>
      <c r="U29" s="1"/>
      <c r="V29" s="1"/>
      <c r="W29" s="1"/>
      <c r="X29" s="1"/>
      <c r="Y29" s="1"/>
      <c r="Z29" s="1"/>
      <c r="AA29" s="1"/>
    </row>
    <row r="30" spans="1:27" ht="15" customHeight="1" x14ac:dyDescent="0.25">
      <c r="A30" s="12"/>
      <c r="B30" s="195"/>
      <c r="C30" s="85"/>
      <c r="D30" s="83" t="str">
        <f ca="1">IFERROR(
   IF($C30="","",
      INDEX(
         INDIRECT("'" &amp; 'Course Map'!$D$9 &amp; "'!A:AE"),
         MATCH($C30, INDIRECT("'" &amp; 'Course Map'!$D$9 &amp; "'!A:A"), 0),
         MATCH(D$24, INDIRECT("'" &amp; 'Course Map'!$D$9 &amp; "'!1:1"), 0)
      )
   ),
"-")</f>
        <v/>
      </c>
      <c r="E30" s="83" t="str">
        <f ca="1">IFERROR(
   IF($C30="","",
      INDEX(
         INDIRECT("'" &amp; 'Course Map'!$D$9 &amp; "'!A:AE"),
         MATCH($C30, INDIRECT("'" &amp; 'Course Map'!$D$9 &amp; "'!A:A"), 0),
         MATCH(E$24, INDIRECT("'" &amp; 'Course Map'!$D$9 &amp; "'!1:1"), 0)
      )
   ),
"-")</f>
        <v/>
      </c>
      <c r="F30" s="83" t="str">
        <f ca="1">IFERROR(
   IF($C30="","",
      INDEX(
         INDIRECT("'" &amp; 'Course Map'!$D$9 &amp; "'!A:AE"),
         MATCH($C30, INDIRECT("'" &amp; 'Course Map'!$D$9 &amp; "'!A:A"), 0),
         MATCH(F$24, INDIRECT("'" &amp; 'Course Map'!$D$9 &amp; "'!1:1"), 0)
      )
   ),
"-")</f>
        <v/>
      </c>
      <c r="G30" s="83" t="str">
        <f ca="1">IFERROR(
   IF($C30="","",
      INDEX(
         INDIRECT("'" &amp; 'Course Map'!$D$9 &amp; "'!A:AE"),
         MATCH($C30, INDIRECT("'" &amp; 'Course Map'!$D$9 &amp; "'!A:A"), 0),
         MATCH(G$24, INDIRECT("'" &amp; 'Course Map'!$D$9 &amp; "'!1:1"), 0)
      )
   ),
"-")</f>
        <v/>
      </c>
      <c r="H30" s="84" t="str">
        <f ca="1">IFERROR(
   IF($C30="","",
      INDEX(
         INDIRECT("'" &amp; 'Course Map'!$D$9 &amp; "'!A:AE"),
         MATCH($C30, INDIRECT("'" &amp; 'Course Map'!$D$9 &amp; "'!A:A"), 0),
         MATCH(H$24, INDIRECT("'" &amp; 'Course Map'!$D$9 &amp; "'!1:1"), 0)
      )
   ),
"-")</f>
        <v/>
      </c>
      <c r="I30" s="84" t="str">
        <f ca="1">IFERROR(
   IF($C30="","",
      INDEX(
         INDIRECT("'" &amp; 'Course Map'!$D$9 &amp; "'!A:AE"),
         MATCH($C30, INDIRECT("'" &amp; 'Course Map'!$D$9 &amp; "'!A:A"), 0),
         MATCH(I$24, INDIRECT("'" &amp; 'Course Map'!$D$9 &amp; "'!1:1"), 0)
      )
   ),
"-")</f>
        <v/>
      </c>
      <c r="J30" s="132" t="str">
        <f>IF(ISBLANK($C30),"",IF(AND($D30="-",$E30="-",$F30="-",$G30="-",$H30="-",$I30="-",IF(COUNTIF($C30,"AMU????"),0,1),IF(COUNTIF($C30,"FIT????"),0,1),IF(COUNTIF($C30,"MAT????"),0,1),IF(COUNTIF($C30,"MON????"),0,1),COUNTIF('2026'!$A:$A,$C30)=1),"Yes","-"))</f>
        <v/>
      </c>
      <c r="K30" s="198"/>
      <c r="L30" s="184"/>
      <c r="M30" s="1"/>
      <c r="N30" s="1"/>
      <c r="O30" s="1"/>
      <c r="P30" s="1"/>
      <c r="Q30" s="1"/>
      <c r="R30" s="1"/>
      <c r="S30" s="1"/>
      <c r="T30" s="1"/>
      <c r="U30" s="1"/>
      <c r="V30" s="1"/>
      <c r="W30" s="1"/>
      <c r="X30" s="1"/>
      <c r="Y30" s="1"/>
      <c r="Z30" s="1"/>
      <c r="AA30" s="1"/>
    </row>
    <row r="31" spans="1:27" ht="15" customHeight="1" x14ac:dyDescent="0.25">
      <c r="A31" s="12"/>
      <c r="B31" s="195"/>
      <c r="C31" s="82"/>
      <c r="D31" s="83" t="str">
        <f ca="1">IFERROR(
   IF($C31="","",
      INDEX(
         INDIRECT("'" &amp; 'Course Map'!$D$9 &amp; "'!A:AE"),
         MATCH($C31, INDIRECT("'" &amp; 'Course Map'!$D$9 &amp; "'!A:A"), 0),
         MATCH(D$24, INDIRECT("'" &amp; 'Course Map'!$D$9 &amp; "'!1:1"), 0)
      )
   ),
"-")</f>
        <v/>
      </c>
      <c r="E31" s="83" t="str">
        <f ca="1">IFERROR(
   IF($C31="","",
      INDEX(
         INDIRECT("'" &amp; 'Course Map'!$D$9 &amp; "'!A:AE"),
         MATCH($C31, INDIRECT("'" &amp; 'Course Map'!$D$9 &amp; "'!A:A"), 0),
         MATCH(E$24, INDIRECT("'" &amp; 'Course Map'!$D$9 &amp; "'!1:1"), 0)
      )
   ),
"-")</f>
        <v/>
      </c>
      <c r="F31" s="83" t="str">
        <f ca="1">IFERROR(
   IF($C31="","",
      INDEX(
         INDIRECT("'" &amp; 'Course Map'!$D$9 &amp; "'!A:AE"),
         MATCH($C31, INDIRECT("'" &amp; 'Course Map'!$D$9 &amp; "'!A:A"), 0),
         MATCH(F$24, INDIRECT("'" &amp; 'Course Map'!$D$9 &amp; "'!1:1"), 0)
      )
   ),
"-")</f>
        <v/>
      </c>
      <c r="G31" s="83" t="str">
        <f ca="1">IFERROR(
   IF($C31="","",
      INDEX(
         INDIRECT("'" &amp; 'Course Map'!$D$9 &amp; "'!A:AE"),
         MATCH($C31, INDIRECT("'" &amp; 'Course Map'!$D$9 &amp; "'!A:A"), 0),
         MATCH(G$24, INDIRECT("'" &amp; 'Course Map'!$D$9 &amp; "'!1:1"), 0)
      )
   ),
"-")</f>
        <v/>
      </c>
      <c r="H31" s="84" t="str">
        <f ca="1">IFERROR(
   IF($C31="","",
      INDEX(
         INDIRECT("'" &amp; 'Course Map'!$D$9 &amp; "'!A:AE"),
         MATCH($C31, INDIRECT("'" &amp; 'Course Map'!$D$9 &amp; "'!A:A"), 0),
         MATCH(H$24, INDIRECT("'" &amp; 'Course Map'!$D$9 &amp; "'!1:1"), 0)
      )
   ),
"-")</f>
        <v/>
      </c>
      <c r="I31" s="84" t="str">
        <f ca="1">IFERROR(
   IF($C31="","",
      INDEX(
         INDIRECT("'" &amp; 'Course Map'!$D$9 &amp; "'!A:AE"),
         MATCH($C31, INDIRECT("'" &amp; 'Course Map'!$D$9 &amp; "'!A:A"), 0),
         MATCH(I$24, INDIRECT("'" &amp; 'Course Map'!$D$9 &amp; "'!1:1"), 0)
      )
   ),
"-")</f>
        <v/>
      </c>
      <c r="J31" s="132" t="str">
        <f>IF(ISBLANK($C31),"",IF(AND($D31="-",$E31="-",$F31="-",$G31="-",$H31="-",$I31="-",IF(COUNTIF($C31,"AMU????"),0,1),IF(COUNTIF($C31,"FIT????"),0,1),IF(COUNTIF($C31,"MAT????"),0,1),IF(COUNTIF($C31,"MON????"),0,1),COUNTIF('2026'!$A:$A,$C31)=1),"Yes","-"))</f>
        <v/>
      </c>
      <c r="K31" s="198"/>
      <c r="L31" s="184"/>
      <c r="M31" s="1"/>
      <c r="N31" s="1"/>
      <c r="O31" s="1"/>
      <c r="P31" s="1"/>
      <c r="Q31" s="1"/>
      <c r="R31" s="1"/>
      <c r="S31" s="1"/>
      <c r="T31" s="1"/>
      <c r="U31" s="1"/>
      <c r="V31" s="1"/>
      <c r="W31" s="1"/>
      <c r="X31" s="1"/>
      <c r="Y31" s="1"/>
      <c r="Z31" s="1"/>
      <c r="AA31" s="1"/>
    </row>
    <row r="32" spans="1:27" ht="15" customHeight="1" x14ac:dyDescent="0.25">
      <c r="A32" s="12"/>
      <c r="B32" s="195"/>
      <c r="C32" s="85"/>
      <c r="D32" s="83" t="str">
        <f ca="1">IFERROR(
   IF($C32="","",
      INDEX(
         INDIRECT("'" &amp; 'Course Map'!$D$9 &amp; "'!A:AE"),
         MATCH($C32, INDIRECT("'" &amp; 'Course Map'!$D$9 &amp; "'!A:A"), 0),
         MATCH(D$24, INDIRECT("'" &amp; 'Course Map'!$D$9 &amp; "'!1:1"), 0)
      )
   ),
"-")</f>
        <v/>
      </c>
      <c r="E32" s="83" t="str">
        <f ca="1">IFERROR(
   IF($C32="","",
      INDEX(
         INDIRECT("'" &amp; 'Course Map'!$D$9 &amp; "'!A:AE"),
         MATCH($C32, INDIRECT("'" &amp; 'Course Map'!$D$9 &amp; "'!A:A"), 0),
         MATCH(E$24, INDIRECT("'" &amp; 'Course Map'!$D$9 &amp; "'!1:1"), 0)
      )
   ),
"-")</f>
        <v/>
      </c>
      <c r="F32" s="83" t="str">
        <f ca="1">IFERROR(
   IF($C32="","",
      INDEX(
         INDIRECT("'" &amp; 'Course Map'!$D$9 &amp; "'!A:AE"),
         MATCH($C32, INDIRECT("'" &amp; 'Course Map'!$D$9 &amp; "'!A:A"), 0),
         MATCH(F$24, INDIRECT("'" &amp; 'Course Map'!$D$9 &amp; "'!1:1"), 0)
      )
   ),
"-")</f>
        <v/>
      </c>
      <c r="G32" s="83" t="str">
        <f ca="1">IFERROR(
   IF($C32="","",
      INDEX(
         INDIRECT("'" &amp; 'Course Map'!$D$9 &amp; "'!A:AE"),
         MATCH($C32, INDIRECT("'" &amp; 'Course Map'!$D$9 &amp; "'!A:A"), 0),
         MATCH(G$24, INDIRECT("'" &amp; 'Course Map'!$D$9 &amp; "'!1:1"), 0)
      )
   ),
"-")</f>
        <v/>
      </c>
      <c r="H32" s="84" t="str">
        <f ca="1">IFERROR(
   IF($C32="","",
      INDEX(
         INDIRECT("'" &amp; 'Course Map'!$D$9 &amp; "'!A:AE"),
         MATCH($C32, INDIRECT("'" &amp; 'Course Map'!$D$9 &amp; "'!A:A"), 0),
         MATCH(H$24, INDIRECT("'" &amp; 'Course Map'!$D$9 &amp; "'!1:1"), 0)
      )
   ),
"-")</f>
        <v/>
      </c>
      <c r="I32" s="84" t="str">
        <f ca="1">IFERROR(
   IF($C32="","",
      INDEX(
         INDIRECT("'" &amp; 'Course Map'!$D$9 &amp; "'!A:AE"),
         MATCH($C32, INDIRECT("'" &amp; 'Course Map'!$D$9 &amp; "'!A:A"), 0),
         MATCH(I$24, INDIRECT("'" &amp; 'Course Map'!$D$9 &amp; "'!1:1"), 0)
      )
   ),
"-")</f>
        <v/>
      </c>
      <c r="J32" s="132" t="str">
        <f>IF(ISBLANK($C32),"",IF(AND($D32="-",$E32="-",$F32="-",$G32="-",$H32="-",$I32="-",IF(COUNTIF($C32,"AMU????"),0,1),IF(COUNTIF($C32,"FIT????"),0,1),IF(COUNTIF($C32,"MAT????"),0,1),IF(COUNTIF($C32,"MON????"),0,1),COUNTIF('2026'!$A:$A,$C32)=1),"Yes","-"))</f>
        <v/>
      </c>
      <c r="K32" s="198"/>
      <c r="L32" s="184"/>
      <c r="M32" s="1"/>
      <c r="N32" s="1"/>
      <c r="O32" s="1"/>
      <c r="P32" s="1"/>
      <c r="Q32" s="1"/>
      <c r="R32" s="1"/>
      <c r="S32" s="1"/>
      <c r="T32" s="1"/>
      <c r="U32" s="1"/>
      <c r="V32" s="1"/>
      <c r="W32" s="1"/>
      <c r="X32" s="1"/>
      <c r="Y32" s="1"/>
      <c r="Z32" s="1"/>
      <c r="AA32" s="1"/>
    </row>
    <row r="33" spans="1:27" ht="15" customHeight="1" x14ac:dyDescent="0.25">
      <c r="A33" s="12"/>
      <c r="B33" s="195"/>
      <c r="C33" s="86"/>
      <c r="D33" s="83" t="str">
        <f ca="1">IFERROR(
   IF($C33="","",
      INDEX(
         INDIRECT("'" &amp; 'Course Map'!$D$9 &amp; "'!A:AE"),
         MATCH($C33, INDIRECT("'" &amp; 'Course Map'!$D$9 &amp; "'!A:A"), 0),
         MATCH(D$24, INDIRECT("'" &amp; 'Course Map'!$D$9 &amp; "'!1:1"), 0)
      )
   ),
"-")</f>
        <v/>
      </c>
      <c r="E33" s="83" t="str">
        <f ca="1">IFERROR(
   IF($C33="","",
      INDEX(
         INDIRECT("'" &amp; 'Course Map'!$D$9 &amp; "'!A:AE"),
         MATCH($C33, INDIRECT("'" &amp; 'Course Map'!$D$9 &amp; "'!A:A"), 0),
         MATCH(E$24, INDIRECT("'" &amp; 'Course Map'!$D$9 &amp; "'!1:1"), 0)
      )
   ),
"-")</f>
        <v/>
      </c>
      <c r="F33" s="83" t="str">
        <f ca="1">IFERROR(
   IF($C33="","",
      INDEX(
         INDIRECT("'" &amp; 'Course Map'!$D$9 &amp; "'!A:AE"),
         MATCH($C33, INDIRECT("'" &amp; 'Course Map'!$D$9 &amp; "'!A:A"), 0),
         MATCH(F$24, INDIRECT("'" &amp; 'Course Map'!$D$9 &amp; "'!1:1"), 0)
      )
   ),
"-")</f>
        <v/>
      </c>
      <c r="G33" s="83" t="str">
        <f ca="1">IFERROR(
   IF($C33="","",
      INDEX(
         INDIRECT("'" &amp; 'Course Map'!$D$9 &amp; "'!A:AE"),
         MATCH($C33, INDIRECT("'" &amp; 'Course Map'!$D$9 &amp; "'!A:A"), 0),
         MATCH(G$24, INDIRECT("'" &amp; 'Course Map'!$D$9 &amp; "'!1:1"), 0)
      )
   ),
"-")</f>
        <v/>
      </c>
      <c r="H33" s="84" t="str">
        <f ca="1">IFERROR(
   IF($C33="","",
      INDEX(
         INDIRECT("'" &amp; 'Course Map'!$D$9 &amp; "'!A:AE"),
         MATCH($C33, INDIRECT("'" &amp; 'Course Map'!$D$9 &amp; "'!A:A"), 0),
         MATCH(H$24, INDIRECT("'" &amp; 'Course Map'!$D$9 &amp; "'!1:1"), 0)
      )
   ),
"-")</f>
        <v/>
      </c>
      <c r="I33" s="84" t="str">
        <f ca="1">IFERROR(
   IF($C33="","",
      INDEX(
         INDIRECT("'" &amp; 'Course Map'!$D$9 &amp; "'!A:AE"),
         MATCH($C33, INDIRECT("'" &amp; 'Course Map'!$D$9 &amp; "'!A:A"), 0),
         MATCH(I$24, INDIRECT("'" &amp; 'Course Map'!$D$9 &amp; "'!1:1"), 0)
      )
   ),
"-")</f>
        <v/>
      </c>
      <c r="J33" s="132" t="str">
        <f>IF(ISBLANK($C33),"",IF(AND($D33="-",$E33="-",$F33="-",$G33="-",$H33="-",$I33="-",IF(COUNTIF($C33,"AMU????"),0,1),IF(COUNTIF($C33,"FIT????"),0,1),IF(COUNTIF($C33,"MAT????"),0,1),IF(COUNTIF($C33,"MON????"),0,1),COUNTIF('2026'!$A:$A,$C33)=1),"Yes","-"))</f>
        <v/>
      </c>
      <c r="K33" s="198"/>
      <c r="L33" s="184"/>
      <c r="M33" s="1"/>
      <c r="N33" s="1"/>
      <c r="O33" s="1"/>
      <c r="P33" s="1"/>
      <c r="Q33" s="1"/>
      <c r="R33" s="1"/>
      <c r="S33" s="1"/>
      <c r="T33" s="1"/>
      <c r="U33" s="1"/>
      <c r="V33" s="1"/>
      <c r="W33" s="1"/>
      <c r="X33" s="1"/>
      <c r="Y33" s="1"/>
      <c r="Z33" s="1"/>
      <c r="AA33" s="1"/>
    </row>
    <row r="34" spans="1:27" ht="15" customHeight="1" x14ac:dyDescent="0.25">
      <c r="A34" s="12"/>
      <c r="B34" s="195"/>
      <c r="C34" s="85"/>
      <c r="D34" s="83" t="str">
        <f ca="1">IFERROR(
   IF($C34="","",
      INDEX(
         INDIRECT("'" &amp; 'Course Map'!$D$9 &amp; "'!A:AE"),
         MATCH($C34, INDIRECT("'" &amp; 'Course Map'!$D$9 &amp; "'!A:A"), 0),
         MATCH(D$24, INDIRECT("'" &amp; 'Course Map'!$D$9 &amp; "'!1:1"), 0)
      )
   ),
"-")</f>
        <v/>
      </c>
      <c r="E34" s="83" t="str">
        <f ca="1">IFERROR(
   IF($C34="","",
      INDEX(
         INDIRECT("'" &amp; 'Course Map'!$D$9 &amp; "'!A:AE"),
         MATCH($C34, INDIRECT("'" &amp; 'Course Map'!$D$9 &amp; "'!A:A"), 0),
         MATCH(E$24, INDIRECT("'" &amp; 'Course Map'!$D$9 &amp; "'!1:1"), 0)
      )
   ),
"-")</f>
        <v/>
      </c>
      <c r="F34" s="83" t="str">
        <f ca="1">IFERROR(
   IF($C34="","",
      INDEX(
         INDIRECT("'" &amp; 'Course Map'!$D$9 &amp; "'!A:AE"),
         MATCH($C34, INDIRECT("'" &amp; 'Course Map'!$D$9 &amp; "'!A:A"), 0),
         MATCH(F$24, INDIRECT("'" &amp; 'Course Map'!$D$9 &amp; "'!1:1"), 0)
      )
   ),
"-")</f>
        <v/>
      </c>
      <c r="G34" s="83" t="str">
        <f ca="1">IFERROR(
   IF($C34="","",
      INDEX(
         INDIRECT("'" &amp; 'Course Map'!$D$9 &amp; "'!A:AE"),
         MATCH($C34, INDIRECT("'" &amp; 'Course Map'!$D$9 &amp; "'!A:A"), 0),
         MATCH(G$24, INDIRECT("'" &amp; 'Course Map'!$D$9 &amp; "'!1:1"), 0)
      )
   ),
"-")</f>
        <v/>
      </c>
      <c r="H34" s="84" t="str">
        <f ca="1">IFERROR(
   IF($C34="","",
      INDEX(
         INDIRECT("'" &amp; 'Course Map'!$D$9 &amp; "'!A:AE"),
         MATCH($C34, INDIRECT("'" &amp; 'Course Map'!$D$9 &amp; "'!A:A"), 0),
         MATCH(H$24, INDIRECT("'" &amp; 'Course Map'!$D$9 &amp; "'!1:1"), 0)
      )
   ),
"-")</f>
        <v/>
      </c>
      <c r="I34" s="84" t="str">
        <f ca="1">IFERROR(
   IF($C34="","",
      INDEX(
         INDIRECT("'" &amp; 'Course Map'!$D$9 &amp; "'!A:AE"),
         MATCH($C34, INDIRECT("'" &amp; 'Course Map'!$D$9 &amp; "'!A:A"), 0),
         MATCH(I$24, INDIRECT("'" &amp; 'Course Map'!$D$9 &amp; "'!1:1"), 0)
      )
   ),
"-")</f>
        <v/>
      </c>
      <c r="J34" s="132" t="str">
        <f>IF(ISBLANK($C34),"",IF(AND($D34="-",$E34="-",$F34="-",$G34="-",$H34="-",$I34="-",IF(COUNTIF($C34,"AMU????"),0,1),IF(COUNTIF($C34,"FIT????"),0,1),IF(COUNTIF($C34,"MAT????"),0,1),IF(COUNTIF($C34,"MON????"),0,1),COUNTIF('2026'!$A:$A,$C34)=1),"Yes","-"))</f>
        <v/>
      </c>
      <c r="K34" s="198"/>
      <c r="L34" s="184"/>
      <c r="M34" s="1"/>
      <c r="N34" s="1"/>
      <c r="O34" s="1"/>
      <c r="P34" s="1"/>
      <c r="Q34" s="1"/>
      <c r="R34" s="1"/>
      <c r="S34" s="1"/>
      <c r="T34" s="1"/>
      <c r="U34" s="1"/>
      <c r="V34" s="1"/>
      <c r="W34" s="1"/>
      <c r="X34" s="1"/>
      <c r="Y34" s="1"/>
      <c r="Z34" s="1"/>
      <c r="AA34" s="1"/>
    </row>
    <row r="35" spans="1:27" ht="15" customHeight="1" x14ac:dyDescent="0.25">
      <c r="A35" s="12"/>
      <c r="B35" s="195"/>
      <c r="C35" s="86"/>
      <c r="D35" s="83" t="str">
        <f ca="1">IFERROR(
   IF($C35="","",
      INDEX(
         INDIRECT("'" &amp; 'Course Map'!$D$9 &amp; "'!A:AE"),
         MATCH($C35, INDIRECT("'" &amp; 'Course Map'!$D$9 &amp; "'!A:A"), 0),
         MATCH(D$24, INDIRECT("'" &amp; 'Course Map'!$D$9 &amp; "'!1:1"), 0)
      )
   ),
"-")</f>
        <v/>
      </c>
      <c r="E35" s="83" t="str">
        <f ca="1">IFERROR(
   IF($C35="","",
      INDEX(
         INDIRECT("'" &amp; 'Course Map'!$D$9 &amp; "'!A:AE"),
         MATCH($C35, INDIRECT("'" &amp; 'Course Map'!$D$9 &amp; "'!A:A"), 0),
         MATCH(E$24, INDIRECT("'" &amp; 'Course Map'!$D$9 &amp; "'!1:1"), 0)
      )
   ),
"-")</f>
        <v/>
      </c>
      <c r="F35" s="83" t="str">
        <f ca="1">IFERROR(
   IF($C35="","",
      INDEX(
         INDIRECT("'" &amp; 'Course Map'!$D$9 &amp; "'!A:AE"),
         MATCH($C35, INDIRECT("'" &amp; 'Course Map'!$D$9 &amp; "'!A:A"), 0),
         MATCH(F$24, INDIRECT("'" &amp; 'Course Map'!$D$9 &amp; "'!1:1"), 0)
      )
   ),
"-")</f>
        <v/>
      </c>
      <c r="G35" s="83" t="str">
        <f ca="1">IFERROR(
   IF($C35="","",
      INDEX(
         INDIRECT("'" &amp; 'Course Map'!$D$9 &amp; "'!A:AE"),
         MATCH($C35, INDIRECT("'" &amp; 'Course Map'!$D$9 &amp; "'!A:A"), 0),
         MATCH(G$24, INDIRECT("'" &amp; 'Course Map'!$D$9 &amp; "'!1:1"), 0)
      )
   ),
"-")</f>
        <v/>
      </c>
      <c r="H35" s="84" t="str">
        <f ca="1">IFERROR(
   IF($C35="","",
      INDEX(
         INDIRECT("'" &amp; 'Course Map'!$D$9 &amp; "'!A:AE"),
         MATCH($C35, INDIRECT("'" &amp; 'Course Map'!$D$9 &amp; "'!A:A"), 0),
         MATCH(H$24, INDIRECT("'" &amp; 'Course Map'!$D$9 &amp; "'!1:1"), 0)
      )
   ),
"-")</f>
        <v/>
      </c>
      <c r="I35" s="84" t="str">
        <f ca="1">IFERROR(
   IF($C35="","",
      INDEX(
         INDIRECT("'" &amp; 'Course Map'!$D$9 &amp; "'!A:AE"),
         MATCH($C35, INDIRECT("'" &amp; 'Course Map'!$D$9 &amp; "'!A:A"), 0),
         MATCH(I$24, INDIRECT("'" &amp; 'Course Map'!$D$9 &amp; "'!1:1"), 0)
      )
   ),
"-")</f>
        <v/>
      </c>
      <c r="J35" s="132" t="str">
        <f>IF(ISBLANK($C35),"",IF(AND($D35="-",$E35="-",$F35="-",$G35="-",$H35="-",$I35="-",IF(COUNTIF($C35,"AMU????"),0,1),IF(COUNTIF($C35,"FIT????"),0,1),IF(COUNTIF($C35,"MAT????"),0,1),IF(COUNTIF($C35,"MON????"),0,1),COUNTIF('2026'!$A:$A,$C35)=1),"Yes","-"))</f>
        <v/>
      </c>
      <c r="K35" s="198"/>
      <c r="L35" s="184"/>
      <c r="M35" s="1"/>
      <c r="N35" s="1"/>
      <c r="O35" s="1"/>
      <c r="P35" s="1"/>
      <c r="Q35" s="1"/>
      <c r="R35" s="1"/>
      <c r="S35" s="1"/>
      <c r="T35" s="1"/>
      <c r="U35" s="1"/>
      <c r="V35" s="1"/>
      <c r="W35" s="1"/>
      <c r="X35" s="1"/>
      <c r="Y35" s="1"/>
      <c r="Z35" s="1"/>
      <c r="AA35" s="1"/>
    </row>
    <row r="36" spans="1:27" ht="15" customHeight="1" x14ac:dyDescent="0.25">
      <c r="A36" s="12"/>
      <c r="B36" s="195"/>
      <c r="C36" s="85"/>
      <c r="D36" s="83" t="str">
        <f ca="1">IFERROR(
   IF($C36="","",
      INDEX(
         INDIRECT("'" &amp; 'Course Map'!$D$9 &amp; "'!A:AE"),
         MATCH($C36, INDIRECT("'" &amp; 'Course Map'!$D$9 &amp; "'!A:A"), 0),
         MATCH(D$24, INDIRECT("'" &amp; 'Course Map'!$D$9 &amp; "'!1:1"), 0)
      )
   ),
"-")</f>
        <v/>
      </c>
      <c r="E36" s="83" t="str">
        <f ca="1">IFERROR(
   IF($C36="","",
      INDEX(
         INDIRECT("'" &amp; 'Course Map'!$D$9 &amp; "'!A:AE"),
         MATCH($C36, INDIRECT("'" &amp; 'Course Map'!$D$9 &amp; "'!A:A"), 0),
         MATCH(E$24, INDIRECT("'" &amp; 'Course Map'!$D$9 &amp; "'!1:1"), 0)
      )
   ),
"-")</f>
        <v/>
      </c>
      <c r="F36" s="83" t="str">
        <f ca="1">IFERROR(
   IF($C36="","",
      INDEX(
         INDIRECT("'" &amp; 'Course Map'!$D$9 &amp; "'!A:AE"),
         MATCH($C36, INDIRECT("'" &amp; 'Course Map'!$D$9 &amp; "'!A:A"), 0),
         MATCH(F$24, INDIRECT("'" &amp; 'Course Map'!$D$9 &amp; "'!1:1"), 0)
      )
   ),
"-")</f>
        <v/>
      </c>
      <c r="G36" s="83" t="str">
        <f ca="1">IFERROR(
   IF($C36="","",
      INDEX(
         INDIRECT("'" &amp; 'Course Map'!$D$9 &amp; "'!A:AE"),
         MATCH($C36, INDIRECT("'" &amp; 'Course Map'!$D$9 &amp; "'!A:A"), 0),
         MATCH(G$24, INDIRECT("'" &amp; 'Course Map'!$D$9 &amp; "'!1:1"), 0)
      )
   ),
"-")</f>
        <v/>
      </c>
      <c r="H36" s="84" t="str">
        <f ca="1">IFERROR(
   IF($C36="","",
      INDEX(
         INDIRECT("'" &amp; 'Course Map'!$D$9 &amp; "'!A:AE"),
         MATCH($C36, INDIRECT("'" &amp; 'Course Map'!$D$9 &amp; "'!A:A"), 0),
         MATCH(H$24, INDIRECT("'" &amp; 'Course Map'!$D$9 &amp; "'!1:1"), 0)
      )
   ),
"-")</f>
        <v/>
      </c>
      <c r="I36" s="84" t="str">
        <f ca="1">IFERROR(
   IF($C36="","",
      INDEX(
         INDIRECT("'" &amp; 'Course Map'!$D$9 &amp; "'!A:AE"),
         MATCH($C36, INDIRECT("'" &amp; 'Course Map'!$D$9 &amp; "'!A:A"), 0),
         MATCH(I$24, INDIRECT("'" &amp; 'Course Map'!$D$9 &amp; "'!1:1"), 0)
      )
   ),
"-")</f>
        <v/>
      </c>
      <c r="J36" s="132" t="str">
        <f>IF(ISBLANK($C36),"",IF(AND($D36="-",$E36="-",$F36="-",$G36="-",$H36="-",$I36="-",IF(COUNTIF($C36,"AMU????"),0,1),IF(COUNTIF($C36,"FIT????"),0,1),IF(COUNTIF($C36,"MAT????"),0,1),IF(COUNTIF($C36,"MON????"),0,1),COUNTIF('2026'!$A:$A,$C36)=1),"Yes","-"))</f>
        <v/>
      </c>
      <c r="K36" s="198"/>
      <c r="L36" s="184"/>
      <c r="M36" s="1"/>
      <c r="N36" s="1"/>
      <c r="O36" s="1"/>
      <c r="P36" s="1"/>
      <c r="Q36" s="1"/>
      <c r="R36" s="1"/>
      <c r="S36" s="1"/>
      <c r="T36" s="1"/>
      <c r="U36" s="1"/>
      <c r="V36" s="1"/>
      <c r="W36" s="1"/>
      <c r="X36" s="1"/>
      <c r="Y36" s="1"/>
      <c r="Z36" s="1"/>
      <c r="AA36" s="1"/>
    </row>
    <row r="37" spans="1:27" ht="15" customHeight="1" x14ac:dyDescent="0.25">
      <c r="A37" s="12"/>
      <c r="B37" s="195"/>
      <c r="C37" s="86"/>
      <c r="D37" s="83" t="str">
        <f ca="1">IFERROR(
   IF($C37="","",
      INDEX(
         INDIRECT("'" &amp; 'Course Map'!$D$9 &amp; "'!A:AE"),
         MATCH($C37, INDIRECT("'" &amp; 'Course Map'!$D$9 &amp; "'!A:A"), 0),
         MATCH(D$24, INDIRECT("'" &amp; 'Course Map'!$D$9 &amp; "'!1:1"), 0)
      )
   ),
"-")</f>
        <v/>
      </c>
      <c r="E37" s="83" t="str">
        <f ca="1">IFERROR(
   IF($C37="","",
      INDEX(
         INDIRECT("'" &amp; 'Course Map'!$D$9 &amp; "'!A:AE"),
         MATCH($C37, INDIRECT("'" &amp; 'Course Map'!$D$9 &amp; "'!A:A"), 0),
         MATCH(E$24, INDIRECT("'" &amp; 'Course Map'!$D$9 &amp; "'!1:1"), 0)
      )
   ),
"-")</f>
        <v/>
      </c>
      <c r="F37" s="83" t="str">
        <f ca="1">IFERROR(
   IF($C37="","",
      INDEX(
         INDIRECT("'" &amp; 'Course Map'!$D$9 &amp; "'!A:AE"),
         MATCH($C37, INDIRECT("'" &amp; 'Course Map'!$D$9 &amp; "'!A:A"), 0),
         MATCH(F$24, INDIRECT("'" &amp; 'Course Map'!$D$9 &amp; "'!1:1"), 0)
      )
   ),
"-")</f>
        <v/>
      </c>
      <c r="G37" s="83" t="str">
        <f ca="1">IFERROR(
   IF($C37="","",
      INDEX(
         INDIRECT("'" &amp; 'Course Map'!$D$9 &amp; "'!A:AE"),
         MATCH($C37, INDIRECT("'" &amp; 'Course Map'!$D$9 &amp; "'!A:A"), 0),
         MATCH(G$24, INDIRECT("'" &amp; 'Course Map'!$D$9 &amp; "'!1:1"), 0)
      )
   ),
"-")</f>
        <v/>
      </c>
      <c r="H37" s="84" t="str">
        <f ca="1">IFERROR(
   IF($C37="","",
      INDEX(
         INDIRECT("'" &amp; 'Course Map'!$D$9 &amp; "'!A:AE"),
         MATCH($C37, INDIRECT("'" &amp; 'Course Map'!$D$9 &amp; "'!A:A"), 0),
         MATCH(H$24, INDIRECT("'" &amp; 'Course Map'!$D$9 &amp; "'!1:1"), 0)
      )
   ),
"-")</f>
        <v/>
      </c>
      <c r="I37" s="84" t="str">
        <f ca="1">IFERROR(
   IF($C37="","",
      INDEX(
         INDIRECT("'" &amp; 'Course Map'!$D$9 &amp; "'!A:AE"),
         MATCH($C37, INDIRECT("'" &amp; 'Course Map'!$D$9 &amp; "'!A:A"), 0),
         MATCH(I$24, INDIRECT("'" &amp; 'Course Map'!$D$9 &amp; "'!1:1"), 0)
      )
   ),
"-")</f>
        <v/>
      </c>
      <c r="J37" s="132" t="str">
        <f>IF(ISBLANK($C37),"",IF(AND($D37="-",$E37="-",$F37="-",$G37="-",$H37="-",$I37="-",IF(COUNTIF($C37,"AMU????"),0,1),IF(COUNTIF($C37,"FIT????"),0,1),IF(COUNTIF($C37,"MAT????"),0,1),IF(COUNTIF($C37,"MON????"),0,1),COUNTIF('2026'!$A:$A,$C37)=1),"Yes","-"))</f>
        <v/>
      </c>
      <c r="K37" s="198"/>
      <c r="L37" s="184"/>
      <c r="M37" s="1"/>
      <c r="N37" s="1"/>
      <c r="O37" s="1"/>
      <c r="P37" s="1"/>
      <c r="Q37" s="1"/>
      <c r="R37" s="1"/>
      <c r="S37" s="1"/>
      <c r="T37" s="1"/>
      <c r="U37" s="1"/>
      <c r="V37" s="1"/>
      <c r="W37" s="1"/>
      <c r="X37" s="1"/>
      <c r="Y37" s="1"/>
      <c r="Z37" s="1"/>
      <c r="AA37" s="1"/>
    </row>
    <row r="38" spans="1:27" ht="15" customHeight="1" x14ac:dyDescent="0.25">
      <c r="A38" s="12"/>
      <c r="B38" s="195"/>
      <c r="C38" s="85"/>
      <c r="D38" s="83" t="str">
        <f ca="1">IFERROR(
   IF($C38="","",
      INDEX(
         INDIRECT("'" &amp; 'Course Map'!$D$9 &amp; "'!A:AE"),
         MATCH($C38, INDIRECT("'" &amp; 'Course Map'!$D$9 &amp; "'!A:A"), 0),
         MATCH(D$24, INDIRECT("'" &amp; 'Course Map'!$D$9 &amp; "'!1:1"), 0)
      )
   ),
"-")</f>
        <v/>
      </c>
      <c r="E38" s="83" t="str">
        <f ca="1">IFERROR(
   IF($C38="","",
      INDEX(
         INDIRECT("'" &amp; 'Course Map'!$D$9 &amp; "'!A:AE"),
         MATCH($C38, INDIRECT("'" &amp; 'Course Map'!$D$9 &amp; "'!A:A"), 0),
         MATCH(E$24, INDIRECT("'" &amp; 'Course Map'!$D$9 &amp; "'!1:1"), 0)
      )
   ),
"-")</f>
        <v/>
      </c>
      <c r="F38" s="83" t="str">
        <f ca="1">IFERROR(
   IF($C38="","",
      INDEX(
         INDIRECT("'" &amp; 'Course Map'!$D$9 &amp; "'!A:AE"),
         MATCH($C38, INDIRECT("'" &amp; 'Course Map'!$D$9 &amp; "'!A:A"), 0),
         MATCH(F$24, INDIRECT("'" &amp; 'Course Map'!$D$9 &amp; "'!1:1"), 0)
      )
   ),
"-")</f>
        <v/>
      </c>
      <c r="G38" s="83" t="str">
        <f ca="1">IFERROR(
   IF($C38="","",
      INDEX(
         INDIRECT("'" &amp; 'Course Map'!$D$9 &amp; "'!A:AE"),
         MATCH($C38, INDIRECT("'" &amp; 'Course Map'!$D$9 &amp; "'!A:A"), 0),
         MATCH(G$24, INDIRECT("'" &amp; 'Course Map'!$D$9 &amp; "'!1:1"), 0)
      )
   ),
"-")</f>
        <v/>
      </c>
      <c r="H38" s="84" t="str">
        <f ca="1">IFERROR(
   IF($C38="","",
      INDEX(
         INDIRECT("'" &amp; 'Course Map'!$D$9 &amp; "'!A:AE"),
         MATCH($C38, INDIRECT("'" &amp; 'Course Map'!$D$9 &amp; "'!A:A"), 0),
         MATCH(H$24, INDIRECT("'" &amp; 'Course Map'!$D$9 &amp; "'!1:1"), 0)
      )
   ),
"-")</f>
        <v/>
      </c>
      <c r="I38" s="84" t="str">
        <f ca="1">IFERROR(
   IF($C38="","",
      INDEX(
         INDIRECT("'" &amp; 'Course Map'!$D$9 &amp; "'!A:AE"),
         MATCH($C38, INDIRECT("'" &amp; 'Course Map'!$D$9 &amp; "'!A:A"), 0),
         MATCH(I$24, INDIRECT("'" &amp; 'Course Map'!$D$9 &amp; "'!1:1"), 0)
      )
   ),
"-")</f>
        <v/>
      </c>
      <c r="J38" s="132" t="str">
        <f>IF(ISBLANK($C38),"",IF(AND($D38="-",$E38="-",$F38="-",$G38="-",$H38="-",$I38="-",IF(COUNTIF($C38,"AMU????"),0,1),IF(COUNTIF($C38,"FIT????"),0,1),IF(COUNTIF($C38,"MAT????"),0,1),IF(COUNTIF($C38,"MON????"),0,1),COUNTIF('2026'!$A:$A,$C38)=1),"Yes","-"))</f>
        <v/>
      </c>
      <c r="K38" s="198"/>
      <c r="L38" s="184"/>
      <c r="M38" s="1"/>
      <c r="N38" s="1"/>
      <c r="O38" s="1"/>
      <c r="P38" s="1"/>
      <c r="Q38" s="1"/>
      <c r="R38" s="1"/>
      <c r="S38" s="1"/>
      <c r="T38" s="1"/>
      <c r="U38" s="1"/>
      <c r="V38" s="1"/>
      <c r="W38" s="1"/>
      <c r="X38" s="1"/>
      <c r="Y38" s="1"/>
      <c r="Z38" s="1"/>
      <c r="AA38" s="1"/>
    </row>
    <row r="39" spans="1:27" ht="15" customHeight="1" x14ac:dyDescent="0.25">
      <c r="A39" s="12"/>
      <c r="B39" s="195"/>
      <c r="C39" s="87"/>
      <c r="D39" s="83" t="str">
        <f ca="1">IFERROR(
   IF($C39="","",
      INDEX(
         INDIRECT("'" &amp; 'Course Map'!$D$9 &amp; "'!A:AE"),
         MATCH($C39, INDIRECT("'" &amp; 'Course Map'!$D$9 &amp; "'!A:A"), 0),
         MATCH(D$24, INDIRECT("'" &amp; 'Course Map'!$D$9 &amp; "'!1:1"), 0)
      )
   ),
"-")</f>
        <v/>
      </c>
      <c r="E39" s="83" t="str">
        <f ca="1">IFERROR(
   IF($C39="","",
      INDEX(
         INDIRECT("'" &amp; 'Course Map'!$D$9 &amp; "'!A:AE"),
         MATCH($C39, INDIRECT("'" &amp; 'Course Map'!$D$9 &amp; "'!A:A"), 0),
         MATCH(E$24, INDIRECT("'" &amp; 'Course Map'!$D$9 &amp; "'!1:1"), 0)
      )
   ),
"-")</f>
        <v/>
      </c>
      <c r="F39" s="83" t="str">
        <f ca="1">IFERROR(
   IF($C39="","",
      INDEX(
         INDIRECT("'" &amp; 'Course Map'!$D$9 &amp; "'!A:AE"),
         MATCH($C39, INDIRECT("'" &amp; 'Course Map'!$D$9 &amp; "'!A:A"), 0),
         MATCH(F$24, INDIRECT("'" &amp; 'Course Map'!$D$9 &amp; "'!1:1"), 0)
      )
   ),
"-")</f>
        <v/>
      </c>
      <c r="G39" s="83" t="str">
        <f ca="1">IFERROR(
   IF($C39="","",
      INDEX(
         INDIRECT("'" &amp; 'Course Map'!$D$9 &amp; "'!A:AE"),
         MATCH($C39, INDIRECT("'" &amp; 'Course Map'!$D$9 &amp; "'!A:A"), 0),
         MATCH(G$24, INDIRECT("'" &amp; 'Course Map'!$D$9 &amp; "'!1:1"), 0)
      )
   ),
"-")</f>
        <v/>
      </c>
      <c r="H39" s="84" t="str">
        <f ca="1">IFERROR(
   IF($C39="","",
      INDEX(
         INDIRECT("'" &amp; 'Course Map'!$D$9 &amp; "'!A:AE"),
         MATCH($C39, INDIRECT("'" &amp; 'Course Map'!$D$9 &amp; "'!A:A"), 0),
         MATCH(H$24, INDIRECT("'" &amp; 'Course Map'!$D$9 &amp; "'!1:1"), 0)
      )
   ),
"-")</f>
        <v/>
      </c>
      <c r="I39" s="84" t="str">
        <f ca="1">IFERROR(
   IF($C39="","",
      INDEX(
         INDIRECT("'" &amp; 'Course Map'!$D$9 &amp; "'!A:AE"),
         MATCH($C39, INDIRECT("'" &amp; 'Course Map'!$D$9 &amp; "'!A:A"), 0),
         MATCH(I$24, INDIRECT("'" &amp; 'Course Map'!$D$9 &amp; "'!1:1"), 0)
      )
   ),
"-")</f>
        <v/>
      </c>
      <c r="J39" s="132" t="str">
        <f>IF(ISBLANK($C39),"",IF(AND($D39="-",$E39="-",$F39="-",$G39="-",$H39="-",$I39="-",IF(COUNTIF($C39,"AMU????"),0,1),IF(COUNTIF($C39,"FIT????"),0,1),IF(COUNTIF($C39,"MAT????"),0,1),IF(COUNTIF($C39,"MON????"),0,1),COUNTIF('2026'!$A:$A,$C39)=1),"Yes","-"))</f>
        <v/>
      </c>
      <c r="K39" s="198"/>
      <c r="L39" s="184"/>
      <c r="M39" s="1"/>
      <c r="N39" s="1"/>
      <c r="O39" s="1"/>
      <c r="P39" s="1"/>
      <c r="Q39" s="1"/>
      <c r="R39" s="1"/>
      <c r="S39" s="1"/>
      <c r="T39" s="1"/>
      <c r="U39" s="1"/>
      <c r="V39" s="1"/>
      <c r="W39" s="1"/>
      <c r="X39" s="1"/>
      <c r="Y39" s="1"/>
      <c r="Z39" s="1"/>
      <c r="AA39" s="1"/>
    </row>
    <row r="40" spans="1:27" ht="15" customHeight="1" x14ac:dyDescent="0.25">
      <c r="A40" s="12"/>
      <c r="B40" s="195"/>
      <c r="C40" s="88"/>
      <c r="D40" s="89" t="str">
        <f ca="1">IFERROR(
   IF($C40="","",
      INDEX(
         INDIRECT("'" &amp; 'Course Map'!$D$9 &amp; "'!A:AE"),
         MATCH($C40, INDIRECT("'" &amp; 'Course Map'!$D$9 &amp; "'!A:A"), 0),
         MATCH(D$24, INDIRECT("'" &amp; 'Course Map'!$D$9 &amp; "'!1:1"), 0)
      )
   ),
"-")</f>
        <v/>
      </c>
      <c r="E40" s="89" t="str">
        <f ca="1">IFERROR(
   IF($C40="","",
      INDEX(
         INDIRECT("'" &amp; 'Course Map'!$D$9 &amp; "'!A:AE"),
         MATCH($C40, INDIRECT("'" &amp; 'Course Map'!$D$9 &amp; "'!A:A"), 0),
         MATCH(E$24, INDIRECT("'" &amp; 'Course Map'!$D$9 &amp; "'!1:1"), 0)
      )
   ),
"-")</f>
        <v/>
      </c>
      <c r="F40" s="89" t="str">
        <f ca="1">IFERROR(
   IF($C40="","",
      INDEX(
         INDIRECT("'" &amp; 'Course Map'!$D$9 &amp; "'!A:AE"),
         MATCH($C40, INDIRECT("'" &amp; 'Course Map'!$D$9 &amp; "'!A:A"), 0),
         MATCH(F$24, INDIRECT("'" &amp; 'Course Map'!$D$9 &amp; "'!1:1"), 0)
      )
   ),
"-")</f>
        <v/>
      </c>
      <c r="G40" s="89" t="str">
        <f ca="1">IFERROR(
   IF($C40="","",
      INDEX(
         INDIRECT("'" &amp; 'Course Map'!$D$9 &amp; "'!A:AE"),
         MATCH($C40, INDIRECT("'" &amp; 'Course Map'!$D$9 &amp; "'!A:A"), 0),
         MATCH(G$24, INDIRECT("'" &amp; 'Course Map'!$D$9 &amp; "'!1:1"), 0)
      )
   ),
"-")</f>
        <v/>
      </c>
      <c r="H40" s="90" t="str">
        <f ca="1">IFERROR(
   IF($C40="","",
      INDEX(
         INDIRECT("'" &amp; 'Course Map'!$D$9 &amp; "'!A:AE"),
         MATCH($C40, INDIRECT("'" &amp; 'Course Map'!$D$9 &amp; "'!A:A"), 0),
         MATCH(H$24, INDIRECT("'" &amp; 'Course Map'!$D$9 &amp; "'!1:1"), 0)
      )
   ),
"-")</f>
        <v/>
      </c>
      <c r="I40" s="90" t="str">
        <f ca="1">IFERROR(
   IF($C40="","",
      INDEX(
         INDIRECT("'" &amp; 'Course Map'!$D$9 &amp; "'!A:AE"),
         MATCH($C40, INDIRECT("'" &amp; 'Course Map'!$D$9 &amp; "'!A:A"), 0),
         MATCH(I$24, INDIRECT("'" &amp; 'Course Map'!$D$9 &amp; "'!1:1"), 0)
      )
   ),
"-")</f>
        <v/>
      </c>
      <c r="J40" s="133" t="str">
        <f>IF(ISBLANK($C40),"",IF(AND($D40="-",$E40="-",$F40="-",$G40="-",$H40="-",$I40="-",IF(COUNTIF($C40,"AMU????"),0,1),IF(COUNTIF($C40,"FIT????"),0,1),IF(COUNTIF($C40,"MAT????"),0,1),IF(COUNTIF($C40,"MON????"),0,1),COUNTIF('2026'!$A:$A,$C40)=1),"Yes","-"))</f>
        <v/>
      </c>
      <c r="K40" s="198"/>
      <c r="L40" s="184"/>
      <c r="M40" s="1"/>
      <c r="N40" s="1"/>
      <c r="O40" s="1"/>
      <c r="P40" s="1"/>
      <c r="Q40" s="1"/>
      <c r="R40" s="1"/>
      <c r="S40" s="1"/>
      <c r="T40" s="1"/>
      <c r="U40" s="1"/>
      <c r="V40" s="1"/>
      <c r="W40" s="1"/>
      <c r="X40" s="1"/>
      <c r="Y40" s="1"/>
      <c r="Z40" s="1"/>
      <c r="AA40" s="1"/>
    </row>
    <row r="41" spans="1:27" ht="15" customHeight="1" x14ac:dyDescent="0.25">
      <c r="A41" s="12"/>
      <c r="B41" s="197"/>
      <c r="C41" s="12"/>
      <c r="D41" s="12"/>
      <c r="E41" s="12"/>
      <c r="F41" s="12"/>
      <c r="G41" s="12"/>
      <c r="H41" s="12"/>
      <c r="I41" s="12"/>
      <c r="J41" s="6"/>
      <c r="K41" s="198"/>
      <c r="L41" s="184"/>
      <c r="M41" s="1"/>
      <c r="N41" s="1"/>
      <c r="O41" s="1"/>
      <c r="P41" s="1"/>
      <c r="Q41" s="1"/>
      <c r="R41" s="1"/>
      <c r="S41" s="1"/>
      <c r="T41" s="1"/>
      <c r="U41" s="1"/>
      <c r="V41" s="1"/>
      <c r="W41" s="1"/>
      <c r="X41" s="1"/>
      <c r="Y41" s="1"/>
      <c r="Z41" s="1"/>
      <c r="AA41" s="1"/>
    </row>
    <row r="42" spans="1:27" ht="15" customHeight="1" x14ac:dyDescent="0.25">
      <c r="A42" s="12"/>
      <c r="B42" s="197"/>
      <c r="C42" s="2" t="s">
        <v>12</v>
      </c>
      <c r="D42" s="3"/>
      <c r="E42" s="3"/>
      <c r="F42" s="3"/>
      <c r="G42" s="3"/>
      <c r="H42" s="3"/>
      <c r="I42" s="3"/>
      <c r="J42" s="3"/>
      <c r="K42" s="198"/>
      <c r="L42" s="184"/>
      <c r="M42" s="1"/>
      <c r="N42" s="1"/>
      <c r="O42" s="1"/>
      <c r="P42" s="1"/>
      <c r="Q42" s="1"/>
      <c r="R42" s="1"/>
      <c r="S42" s="1"/>
      <c r="T42" s="1"/>
      <c r="U42" s="1"/>
      <c r="V42" s="1"/>
      <c r="W42" s="1"/>
      <c r="X42" s="1"/>
      <c r="Y42" s="1"/>
      <c r="Z42" s="1"/>
      <c r="AA42" s="1"/>
    </row>
    <row r="43" spans="1:27" ht="15" customHeight="1" x14ac:dyDescent="0.25">
      <c r="A43" s="12"/>
      <c r="B43" s="195"/>
      <c r="C43" s="439"/>
      <c r="D43" s="440"/>
      <c r="E43" s="440"/>
      <c r="F43" s="440"/>
      <c r="G43" s="440"/>
      <c r="H43" s="440"/>
      <c r="I43" s="440"/>
      <c r="J43" s="441"/>
      <c r="K43" s="196"/>
      <c r="L43" s="184"/>
      <c r="M43" s="1"/>
      <c r="N43" s="1"/>
      <c r="O43" s="1"/>
      <c r="P43" s="1"/>
      <c r="Q43" s="1"/>
      <c r="R43" s="1"/>
      <c r="S43" s="1"/>
      <c r="T43" s="1"/>
      <c r="U43" s="1"/>
      <c r="V43" s="1"/>
      <c r="W43" s="1"/>
      <c r="X43" s="1"/>
      <c r="Y43" s="1"/>
      <c r="Z43" s="1"/>
      <c r="AA43" s="1"/>
    </row>
    <row r="44" spans="1:27" ht="15" customHeight="1" x14ac:dyDescent="0.25">
      <c r="A44" s="12"/>
      <c r="B44" s="195"/>
      <c r="C44" s="442"/>
      <c r="D44" s="443"/>
      <c r="E44" s="443"/>
      <c r="F44" s="443"/>
      <c r="G44" s="443"/>
      <c r="H44" s="443"/>
      <c r="I44" s="443"/>
      <c r="J44" s="444"/>
      <c r="K44" s="196"/>
      <c r="L44" s="184"/>
      <c r="M44" s="1"/>
      <c r="N44" s="1"/>
      <c r="O44" s="1"/>
      <c r="P44" s="1"/>
      <c r="Q44" s="1"/>
      <c r="R44" s="1"/>
      <c r="S44" s="1"/>
      <c r="T44" s="1"/>
      <c r="U44" s="1"/>
      <c r="V44" s="1"/>
      <c r="W44" s="1"/>
      <c r="X44" s="1"/>
      <c r="Y44" s="1"/>
      <c r="Z44" s="1"/>
      <c r="AA44" s="1"/>
    </row>
    <row r="45" spans="1:27" ht="15" customHeight="1" x14ac:dyDescent="0.25">
      <c r="A45" s="12"/>
      <c r="B45" s="195"/>
      <c r="C45" s="442"/>
      <c r="D45" s="443"/>
      <c r="E45" s="443"/>
      <c r="F45" s="443"/>
      <c r="G45" s="443"/>
      <c r="H45" s="443"/>
      <c r="I45" s="443"/>
      <c r="J45" s="444"/>
      <c r="K45" s="196"/>
      <c r="L45" s="184"/>
      <c r="M45" s="1"/>
      <c r="N45" s="1"/>
      <c r="O45" s="1"/>
      <c r="P45" s="1"/>
      <c r="Q45" s="1"/>
      <c r="R45" s="1"/>
      <c r="S45" s="1"/>
      <c r="T45" s="1"/>
      <c r="U45" s="1"/>
      <c r="V45" s="1"/>
      <c r="W45" s="1"/>
      <c r="X45" s="1"/>
      <c r="Y45" s="1"/>
      <c r="Z45" s="1"/>
      <c r="AA45" s="1"/>
    </row>
    <row r="46" spans="1:27" ht="15" customHeight="1" x14ac:dyDescent="0.25">
      <c r="A46" s="12"/>
      <c r="B46" s="195"/>
      <c r="C46" s="442"/>
      <c r="D46" s="443"/>
      <c r="E46" s="443"/>
      <c r="F46" s="443"/>
      <c r="G46" s="443"/>
      <c r="H46" s="443"/>
      <c r="I46" s="443"/>
      <c r="J46" s="444"/>
      <c r="K46" s="196"/>
      <c r="L46" s="184"/>
      <c r="M46" s="1"/>
      <c r="N46" s="1"/>
      <c r="O46" s="1"/>
      <c r="P46" s="1"/>
      <c r="Q46" s="1"/>
      <c r="R46" s="1"/>
      <c r="S46" s="1"/>
      <c r="T46" s="1"/>
      <c r="U46" s="1"/>
      <c r="V46" s="1"/>
      <c r="W46" s="1"/>
      <c r="X46" s="1"/>
      <c r="Y46" s="1"/>
      <c r="Z46" s="1"/>
      <c r="AA46" s="1"/>
    </row>
    <row r="47" spans="1:27" ht="15" customHeight="1" x14ac:dyDescent="0.25">
      <c r="A47" s="12"/>
      <c r="B47" s="195"/>
      <c r="C47" s="442"/>
      <c r="D47" s="443"/>
      <c r="E47" s="443"/>
      <c r="F47" s="443"/>
      <c r="G47" s="443"/>
      <c r="H47" s="443"/>
      <c r="I47" s="443"/>
      <c r="J47" s="444"/>
      <c r="K47" s="196"/>
      <c r="L47" s="184"/>
      <c r="M47" s="1"/>
      <c r="N47" s="1"/>
      <c r="O47" s="1"/>
      <c r="P47" s="1"/>
      <c r="Q47" s="1"/>
      <c r="R47" s="1"/>
      <c r="S47" s="1"/>
      <c r="T47" s="1"/>
      <c r="U47" s="1"/>
      <c r="V47" s="1"/>
      <c r="W47" s="1"/>
      <c r="X47" s="1"/>
      <c r="Y47" s="1"/>
      <c r="Z47" s="1"/>
      <c r="AA47" s="1"/>
    </row>
    <row r="48" spans="1:27" ht="15" customHeight="1" x14ac:dyDescent="0.25">
      <c r="A48" s="12"/>
      <c r="B48" s="195"/>
      <c r="C48" s="442"/>
      <c r="D48" s="443"/>
      <c r="E48" s="443"/>
      <c r="F48" s="443"/>
      <c r="G48" s="443"/>
      <c r="H48" s="443"/>
      <c r="I48" s="443"/>
      <c r="J48" s="444"/>
      <c r="K48" s="196"/>
      <c r="L48" s="184"/>
      <c r="M48" s="1"/>
      <c r="N48" s="1"/>
      <c r="O48" s="1"/>
      <c r="P48" s="1"/>
      <c r="Q48" s="1"/>
      <c r="R48" s="1"/>
      <c r="S48" s="1"/>
      <c r="T48" s="1"/>
      <c r="U48" s="1"/>
      <c r="V48" s="1"/>
      <c r="W48" s="1"/>
      <c r="X48" s="1"/>
      <c r="Y48" s="1"/>
      <c r="Z48" s="1"/>
      <c r="AA48" s="1"/>
    </row>
    <row r="49" spans="1:27" ht="15" customHeight="1" x14ac:dyDescent="0.25">
      <c r="A49" s="12"/>
      <c r="B49" s="195"/>
      <c r="C49" s="442"/>
      <c r="D49" s="443"/>
      <c r="E49" s="443"/>
      <c r="F49" s="443"/>
      <c r="G49" s="443"/>
      <c r="H49" s="443"/>
      <c r="I49" s="443"/>
      <c r="J49" s="444"/>
      <c r="K49" s="196"/>
      <c r="L49" s="184"/>
      <c r="M49" s="1"/>
      <c r="N49" s="1"/>
      <c r="O49" s="1"/>
      <c r="P49" s="1"/>
      <c r="Q49" s="1"/>
      <c r="R49" s="1"/>
      <c r="S49" s="1"/>
      <c r="T49" s="1"/>
      <c r="U49" s="1"/>
      <c r="V49" s="1"/>
      <c r="W49" s="1"/>
      <c r="X49" s="1"/>
      <c r="Y49" s="1"/>
      <c r="Z49" s="1"/>
      <c r="AA49" s="1"/>
    </row>
    <row r="50" spans="1:27" ht="15" customHeight="1" x14ac:dyDescent="0.25">
      <c r="A50" s="12"/>
      <c r="B50" s="195"/>
      <c r="C50" s="445"/>
      <c r="D50" s="446"/>
      <c r="E50" s="446"/>
      <c r="F50" s="446"/>
      <c r="G50" s="446"/>
      <c r="H50" s="446"/>
      <c r="I50" s="446"/>
      <c r="J50" s="447"/>
      <c r="K50" s="196"/>
      <c r="L50" s="184"/>
      <c r="M50" s="1"/>
      <c r="N50" s="1"/>
      <c r="O50" s="1"/>
      <c r="P50" s="1"/>
      <c r="Q50" s="1"/>
      <c r="R50" s="1"/>
      <c r="S50" s="1"/>
      <c r="T50" s="1"/>
      <c r="U50" s="1"/>
      <c r="V50" s="1"/>
      <c r="W50" s="1"/>
      <c r="X50" s="1"/>
      <c r="Y50" s="1"/>
      <c r="Z50" s="1"/>
      <c r="AA50" s="1"/>
    </row>
    <row r="51" spans="1:27" ht="15.75" customHeight="1" x14ac:dyDescent="0.25">
      <c r="A51" s="12"/>
      <c r="B51" s="199"/>
      <c r="C51" s="200"/>
      <c r="D51" s="200"/>
      <c r="E51" s="200"/>
      <c r="F51" s="200"/>
      <c r="G51" s="200"/>
      <c r="H51" s="200"/>
      <c r="I51" s="200"/>
      <c r="J51" s="200"/>
      <c r="K51" s="201"/>
      <c r="L51" s="184"/>
      <c r="M51" s="1"/>
      <c r="N51" s="1"/>
      <c r="O51" s="1"/>
      <c r="P51" s="1"/>
      <c r="Q51" s="1"/>
      <c r="R51" s="1"/>
      <c r="S51" s="1"/>
      <c r="T51" s="1"/>
      <c r="U51" s="1"/>
      <c r="V51" s="1"/>
      <c r="W51" s="1"/>
      <c r="X51" s="1"/>
      <c r="Y51" s="1"/>
      <c r="Z51" s="1"/>
      <c r="AA51" s="1"/>
    </row>
    <row r="52" spans="1:27" ht="5.25" customHeight="1" x14ac:dyDescent="0.25">
      <c r="A52" s="12"/>
      <c r="B52" s="12"/>
      <c r="C52" s="12"/>
      <c r="D52" s="12"/>
      <c r="E52" s="12"/>
      <c r="F52" s="12"/>
      <c r="G52" s="12"/>
      <c r="H52" s="12"/>
      <c r="I52" s="12"/>
      <c r="J52" s="12"/>
      <c r="K52" s="10"/>
      <c r="L52" s="184"/>
      <c r="M52" s="1"/>
      <c r="N52" s="1"/>
      <c r="O52" s="1"/>
      <c r="P52" s="1"/>
      <c r="Q52" s="1"/>
      <c r="R52" s="1"/>
      <c r="S52" s="1"/>
      <c r="T52" s="1"/>
      <c r="U52" s="1"/>
      <c r="V52" s="1"/>
      <c r="W52" s="1"/>
      <c r="X52" s="1"/>
      <c r="Y52" s="1"/>
      <c r="Z52" s="1"/>
      <c r="AA52" s="1"/>
    </row>
  </sheetData>
  <sheetProtection algorithmName="SHA-512" hashValue="VYLonrGj4imYIJSieaZ5Y/uVWIrzpNXXzpMRrlbLOR/5oHGbY3+TAxpZtvZ8m36Z7y6MRMt1WeL+61RE5J3dAQ==" saltValue="A9xWpWcZpIRozWKCgVyfdw==" spinCount="100000" sheet="1" selectLockedCells="1"/>
  <mergeCells count="16">
    <mergeCell ref="C43:J50"/>
    <mergeCell ref="C23:C24"/>
    <mergeCell ref="C3:J3"/>
    <mergeCell ref="C4:J4"/>
    <mergeCell ref="C5:J5"/>
    <mergeCell ref="C6:J6"/>
    <mergeCell ref="C7:J7"/>
    <mergeCell ref="C8:J8"/>
    <mergeCell ref="D18:E18"/>
    <mergeCell ref="D19:E19"/>
    <mergeCell ref="D20:E20"/>
    <mergeCell ref="D21:E21"/>
    <mergeCell ref="C10:J12"/>
    <mergeCell ref="D14:F14"/>
    <mergeCell ref="D15:F15"/>
    <mergeCell ref="D16:F16"/>
  </mergeCells>
  <conditionalFormatting sqref="D25:D40">
    <cfRule type="notContainsBlanks" dxfId="779" priority="34">
      <formula>LEN(TRIM(D25))&gt;0</formula>
    </cfRule>
  </conditionalFormatting>
  <conditionalFormatting sqref="E25:E40">
    <cfRule type="notContainsBlanks" dxfId="778" priority="22">
      <formula>LEN(TRIM(E25))&gt;0</formula>
    </cfRule>
  </conditionalFormatting>
  <conditionalFormatting sqref="F25:F40">
    <cfRule type="notContainsBlanks" dxfId="777" priority="20">
      <formula>LEN(TRIM(F25))&gt;0</formula>
    </cfRule>
  </conditionalFormatting>
  <conditionalFormatting sqref="G25:G40">
    <cfRule type="notContainsBlanks" dxfId="776" priority="18">
      <formula>LEN(TRIM(G25))&gt;0</formula>
    </cfRule>
  </conditionalFormatting>
  <conditionalFormatting sqref="I25:I40">
    <cfRule type="containsText" dxfId="775" priority="14" operator="containsText" text="yes">
      <formula>NOT(ISERROR(SEARCH("yes",I25)))</formula>
    </cfRule>
  </conditionalFormatting>
  <conditionalFormatting sqref="H25:H40">
    <cfRule type="notContainsBlanks" dxfId="774" priority="12">
      <formula>LEN(TRIM(H25))&gt;0</formula>
    </cfRule>
  </conditionalFormatting>
  <conditionalFormatting sqref="C25:C40">
    <cfRule type="duplicateValues" dxfId="773" priority="10"/>
  </conditionalFormatting>
  <conditionalFormatting sqref="G25:G40">
    <cfRule type="notContainsBlanks" dxfId="772" priority="9">
      <formula>LEN(TRIM(G25))&gt;0</formula>
    </cfRule>
  </conditionalFormatting>
  <conditionalFormatting sqref="H25:H40">
    <cfRule type="notContainsBlanks" dxfId="771" priority="7">
      <formula>LEN(TRIM(H25))&gt;0</formula>
    </cfRule>
  </conditionalFormatting>
  <conditionalFormatting sqref="J25:J40">
    <cfRule type="containsText" dxfId="770" priority="5" operator="containsText" text="yes">
      <formula>NOT(ISERROR(SEARCH("yes",J25)))</formula>
    </cfRule>
  </conditionalFormatting>
  <conditionalFormatting sqref="I25:I40">
    <cfRule type="notContainsBlanks" dxfId="769" priority="3">
      <formula>LEN(TRIM(I25))&gt;0</formula>
    </cfRule>
  </conditionalFormatting>
  <pageMargins left="0.23622047244094491" right="0.23622047244094491" top="0.31496062992125984" bottom="0.31496062992125984" header="0" footer="0"/>
  <pageSetup paperSize="9" scale="95" fitToHeight="0" orientation="portrait" r:id="rId1"/>
  <extLst>
    <ext xmlns:x14="http://schemas.microsoft.com/office/spreadsheetml/2009/9/main" uri="{78C0D931-6437-407d-A8EE-F0AAD7539E65}">
      <x14:conditionalFormattings>
        <x14:conditionalFormatting xmlns:xm="http://schemas.microsoft.com/office/excel/2006/main">
          <x14:cfRule type="expression" priority="1" id="{55839F52-D84C-44E6-87C4-9D3490CDD843}">
            <xm:f>COUNTIF('Course Map'!$D$21:$D$65,C25)&gt;0</xm:f>
            <x14:dxf>
              <font>
                <color theme="0"/>
              </font>
              <fill>
                <patternFill>
                  <bgColor rgb="FFFF0000"/>
                </patternFill>
              </fill>
            </x14:dxf>
          </x14:cfRule>
          <xm:sqref>C25:C40</xm:sqref>
        </x14:conditionalFormatting>
        <x14:conditionalFormatting xmlns:xm="http://schemas.microsoft.com/office/excel/2006/main">
          <x14:cfRule type="containsText" priority="23" operator="containsText" id="{C8341751-9BE3-4CB8-9BE1-45D84CE9C300}">
            <xm:f>NOT(ISERROR(SEARCH("-",D25)))</xm:f>
            <xm:f>"-"</xm:f>
            <x14:dxf>
              <fill>
                <patternFill patternType="none">
                  <bgColor auto="1"/>
                </patternFill>
              </fill>
            </x14:dxf>
          </x14:cfRule>
          <xm:sqref>D25:D40</xm:sqref>
        </x14:conditionalFormatting>
        <x14:conditionalFormatting xmlns:xm="http://schemas.microsoft.com/office/excel/2006/main">
          <x14:cfRule type="containsText" priority="21" operator="containsText" id="{704BC776-2580-43E5-9735-3668EEAE1721}">
            <xm:f>NOT(ISERROR(SEARCH("-",E25)))</xm:f>
            <xm:f>"-"</xm:f>
            <x14:dxf>
              <fill>
                <patternFill patternType="none">
                  <bgColor auto="1"/>
                </patternFill>
              </fill>
            </x14:dxf>
          </x14:cfRule>
          <xm:sqref>E25:E40</xm:sqref>
        </x14:conditionalFormatting>
        <x14:conditionalFormatting xmlns:xm="http://schemas.microsoft.com/office/excel/2006/main">
          <x14:cfRule type="containsText" priority="19" operator="containsText" id="{A845EC70-1F76-4C27-9DC2-F97D910E042B}">
            <xm:f>NOT(ISERROR(SEARCH("-",F25)))</xm:f>
            <xm:f>"-"</xm:f>
            <x14:dxf>
              <fill>
                <patternFill patternType="none">
                  <bgColor auto="1"/>
                </patternFill>
              </fill>
            </x14:dxf>
          </x14:cfRule>
          <xm:sqref>F25:F40</xm:sqref>
        </x14:conditionalFormatting>
        <x14:conditionalFormatting xmlns:xm="http://schemas.microsoft.com/office/excel/2006/main">
          <x14:cfRule type="containsText" priority="17" operator="containsText" id="{BA9730D4-9892-4096-A40A-8E48735AFEB3}">
            <xm:f>NOT(ISERROR(SEARCH("-",G25)))</xm:f>
            <xm:f>"-"</xm:f>
            <x14:dxf>
              <fill>
                <patternFill patternType="none">
                  <bgColor auto="1"/>
                </patternFill>
              </fill>
            </x14:dxf>
          </x14:cfRule>
          <xm:sqref>G25:G40</xm:sqref>
        </x14:conditionalFormatting>
        <x14:conditionalFormatting xmlns:xm="http://schemas.microsoft.com/office/excel/2006/main">
          <x14:cfRule type="containsText" priority="13" operator="containsText" id="{029F0B81-B3E7-4FB0-B095-B8876168C4E6}">
            <xm:f>NOT(ISERROR(SEARCH("-",I25)))</xm:f>
            <xm:f>"-"</xm:f>
            <x14:dxf/>
          </x14:cfRule>
          <xm:sqref>I25:I40</xm:sqref>
        </x14:conditionalFormatting>
        <x14:conditionalFormatting xmlns:xm="http://schemas.microsoft.com/office/excel/2006/main">
          <x14:cfRule type="containsText" priority="11" operator="containsText" id="{96204468-3662-43DE-9349-36B363A793F9}">
            <xm:f>NOT(ISERROR(SEARCH("-",H25)))</xm:f>
            <xm:f>"-"</xm:f>
            <x14:dxf>
              <fill>
                <patternFill patternType="none">
                  <bgColor auto="1"/>
                </patternFill>
              </fill>
            </x14:dxf>
          </x14:cfRule>
          <xm:sqref>H25:H40</xm:sqref>
        </x14:conditionalFormatting>
        <x14:conditionalFormatting xmlns:xm="http://schemas.microsoft.com/office/excel/2006/main">
          <x14:cfRule type="containsText" priority="8" operator="containsText" id="{EECC0F77-BF74-4373-BFD1-83BE7373C25E}">
            <xm:f>NOT(ISERROR(SEARCH("-",G25)))</xm:f>
            <xm:f>"-"</xm:f>
            <x14:dxf>
              <fill>
                <patternFill patternType="none">
                  <bgColor auto="1"/>
                </patternFill>
              </fill>
            </x14:dxf>
          </x14:cfRule>
          <xm:sqref>G25:G40</xm:sqref>
        </x14:conditionalFormatting>
        <x14:conditionalFormatting xmlns:xm="http://schemas.microsoft.com/office/excel/2006/main">
          <x14:cfRule type="containsText" priority="6" operator="containsText" id="{6A700E83-316B-4F6A-84DF-C7450E187C4A}">
            <xm:f>NOT(ISERROR(SEARCH("-",H25)))</xm:f>
            <xm:f>"-"</xm:f>
            <x14:dxf>
              <fill>
                <patternFill patternType="none">
                  <bgColor auto="1"/>
                </patternFill>
              </fill>
            </x14:dxf>
          </x14:cfRule>
          <xm:sqref>H25:H40</xm:sqref>
        </x14:conditionalFormatting>
        <x14:conditionalFormatting xmlns:xm="http://schemas.microsoft.com/office/excel/2006/main">
          <x14:cfRule type="containsText" priority="4" operator="containsText" id="{E713C4C1-9C3E-40B8-B228-BA12C858BFD2}">
            <xm:f>NOT(ISERROR(SEARCH("-",J25)))</xm:f>
            <xm:f>"-"</xm:f>
            <x14:dxf/>
          </x14:cfRule>
          <xm:sqref>J25:J40</xm:sqref>
        </x14:conditionalFormatting>
        <x14:conditionalFormatting xmlns:xm="http://schemas.microsoft.com/office/excel/2006/main">
          <x14:cfRule type="containsText" priority="2" operator="containsText" id="{EA1D6537-E8C4-492E-A792-EB44CEF36783}">
            <xm:f>NOT(ISERROR(SEARCH("-",I25)))</xm:f>
            <xm:f>"-"</xm:f>
            <x14:dxf>
              <fill>
                <patternFill patternType="none">
                  <bgColor auto="1"/>
                </patternFill>
              </fill>
            </x14:dxf>
          </x14:cfRule>
          <xm:sqref>I25:I40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Lists!$B$18:$B$22</xm:f>
          </x14:formula1>
          <xm:sqref>C19:C21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60"/>
  <sheetViews>
    <sheetView workbookViewId="0">
      <selection activeCell="A11" sqref="A11"/>
    </sheetView>
  </sheetViews>
  <sheetFormatPr defaultRowHeight="12.5" x14ac:dyDescent="0.25"/>
  <cols>
    <col min="1" max="1" width="32.26953125" customWidth="1"/>
    <col min="2" max="2" width="29" customWidth="1"/>
  </cols>
  <sheetData>
    <row r="1" spans="1:2" ht="13" x14ac:dyDescent="0.3">
      <c r="A1" s="33" t="s">
        <v>302</v>
      </c>
      <c r="B1" s="183" t="s">
        <v>328</v>
      </c>
    </row>
    <row r="2" spans="1:2" x14ac:dyDescent="0.25">
      <c r="A2" s="294" t="s">
        <v>321</v>
      </c>
      <c r="B2" s="31" t="s">
        <v>329</v>
      </c>
    </row>
    <row r="3" spans="1:2" x14ac:dyDescent="0.25">
      <c r="A3" s="294" t="s">
        <v>207</v>
      </c>
      <c r="B3" s="31"/>
    </row>
    <row r="4" spans="1:2" x14ac:dyDescent="0.25">
      <c r="A4" s="294" t="s">
        <v>678</v>
      </c>
      <c r="B4" s="32"/>
    </row>
    <row r="5" spans="1:2" x14ac:dyDescent="0.25">
      <c r="A5" s="294" t="s">
        <v>679</v>
      </c>
      <c r="B5" s="31"/>
    </row>
    <row r="6" spans="1:2" s="92" customFormat="1" x14ac:dyDescent="0.25">
      <c r="A6" s="294" t="s">
        <v>303</v>
      </c>
      <c r="B6" s="31"/>
    </row>
    <row r="7" spans="1:2" x14ac:dyDescent="0.25">
      <c r="A7" s="294" t="s">
        <v>680</v>
      </c>
      <c r="B7" s="31"/>
    </row>
    <row r="8" spans="1:2" x14ac:dyDescent="0.25">
      <c r="A8" s="294" t="s">
        <v>681</v>
      </c>
      <c r="B8" s="31"/>
    </row>
    <row r="9" spans="1:2" s="92" customFormat="1" x14ac:dyDescent="0.25">
      <c r="A9" s="294" t="s">
        <v>541</v>
      </c>
      <c r="B9" s="31"/>
    </row>
    <row r="10" spans="1:2" x14ac:dyDescent="0.25">
      <c r="A10" s="294" t="s">
        <v>682</v>
      </c>
      <c r="B10" s="32"/>
    </row>
    <row r="11" spans="1:2" s="92" customFormat="1" x14ac:dyDescent="0.25">
      <c r="A11" s="294" t="s">
        <v>215</v>
      </c>
      <c r="B11" s="32"/>
    </row>
    <row r="12" spans="1:2" x14ac:dyDescent="0.25">
      <c r="A12" s="294" t="s">
        <v>683</v>
      </c>
      <c r="B12" s="32"/>
    </row>
    <row r="13" spans="1:2" x14ac:dyDescent="0.25">
      <c r="A13" s="294" t="s">
        <v>684</v>
      </c>
      <c r="B13" s="32"/>
    </row>
    <row r="14" spans="1:2" s="92" customFormat="1" x14ac:dyDescent="0.25">
      <c r="A14" s="278"/>
      <c r="B14" s="343"/>
    </row>
    <row r="17" spans="1:2" ht="13" x14ac:dyDescent="0.3">
      <c r="A17" s="33" t="s">
        <v>301</v>
      </c>
      <c r="B17" s="183" t="s">
        <v>547</v>
      </c>
    </row>
    <row r="18" spans="1:2" x14ac:dyDescent="0.25">
      <c r="A18" s="31" t="s">
        <v>216</v>
      </c>
      <c r="B18" s="32">
        <v>1</v>
      </c>
    </row>
    <row r="19" spans="1:2" x14ac:dyDescent="0.25">
      <c r="A19" s="31" t="s">
        <v>31</v>
      </c>
      <c r="B19" s="32">
        <v>2</v>
      </c>
    </row>
    <row r="20" spans="1:2" x14ac:dyDescent="0.25">
      <c r="A20" s="31" t="s">
        <v>207</v>
      </c>
      <c r="B20" s="32">
        <v>3</v>
      </c>
    </row>
    <row r="21" spans="1:2" x14ac:dyDescent="0.25">
      <c r="A21" s="31" t="s">
        <v>208</v>
      </c>
      <c r="B21" s="32">
        <v>4</v>
      </c>
    </row>
    <row r="22" spans="1:2" x14ac:dyDescent="0.25">
      <c r="A22" s="31" t="s">
        <v>209</v>
      </c>
      <c r="B22" s="32">
        <v>5</v>
      </c>
    </row>
    <row r="23" spans="1:2" x14ac:dyDescent="0.25">
      <c r="A23" s="31" t="s">
        <v>211</v>
      </c>
      <c r="B23" s="92"/>
    </row>
    <row r="24" spans="1:2" x14ac:dyDescent="0.25">
      <c r="A24" s="31" t="s">
        <v>210</v>
      </c>
      <c r="B24" s="92"/>
    </row>
    <row r="25" spans="1:2" x14ac:dyDescent="0.25">
      <c r="A25" s="31" t="s">
        <v>303</v>
      </c>
      <c r="B25" s="92"/>
    </row>
    <row r="26" spans="1:2" s="92" customFormat="1" x14ac:dyDescent="0.25">
      <c r="A26" s="181" t="s">
        <v>212</v>
      </c>
      <c r="B26"/>
    </row>
    <row r="27" spans="1:2" x14ac:dyDescent="0.25">
      <c r="A27" s="31" t="s">
        <v>298</v>
      </c>
      <c r="B27" s="92"/>
    </row>
    <row r="28" spans="1:2" s="92" customFormat="1" x14ac:dyDescent="0.25">
      <c r="A28" s="31" t="s">
        <v>213</v>
      </c>
      <c r="B28"/>
    </row>
    <row r="29" spans="1:2" x14ac:dyDescent="0.25">
      <c r="A29" s="31" t="s">
        <v>215</v>
      </c>
    </row>
    <row r="30" spans="1:2" x14ac:dyDescent="0.25">
      <c r="A30" s="31" t="s">
        <v>214</v>
      </c>
      <c r="B30" s="92"/>
    </row>
    <row r="31" spans="1:2" x14ac:dyDescent="0.25">
      <c r="A31" s="31" t="s">
        <v>304</v>
      </c>
    </row>
    <row r="32" spans="1:2" s="92" customFormat="1" x14ac:dyDescent="0.25">
      <c r="A32"/>
    </row>
    <row r="33" spans="1:2" x14ac:dyDescent="0.25">
      <c r="A33" s="92"/>
    </row>
    <row r="34" spans="1:2" s="92" customFormat="1" x14ac:dyDescent="0.25">
      <c r="A34"/>
    </row>
    <row r="35" spans="1:2" ht="13" x14ac:dyDescent="0.3">
      <c r="A35" s="33" t="s">
        <v>305</v>
      </c>
      <c r="B35" s="33" t="s">
        <v>548</v>
      </c>
    </row>
    <row r="36" spans="1:2" x14ac:dyDescent="0.25">
      <c r="A36" s="31" t="s">
        <v>687</v>
      </c>
      <c r="B36" s="31" t="s">
        <v>685</v>
      </c>
    </row>
    <row r="37" spans="1:2" x14ac:dyDescent="0.25">
      <c r="A37" s="31" t="s">
        <v>10</v>
      </c>
      <c r="B37" s="31" t="s">
        <v>549</v>
      </c>
    </row>
    <row r="38" spans="1:2" x14ac:dyDescent="0.25">
      <c r="A38" s="31" t="s">
        <v>11</v>
      </c>
      <c r="B38" s="32" t="s">
        <v>550</v>
      </c>
    </row>
    <row r="39" spans="1:2" x14ac:dyDescent="0.25">
      <c r="B39" s="31" t="s">
        <v>551</v>
      </c>
    </row>
    <row r="40" spans="1:2" s="92" customFormat="1" x14ac:dyDescent="0.25">
      <c r="B40" s="343"/>
    </row>
    <row r="41" spans="1:2" x14ac:dyDescent="0.25">
      <c r="A41" s="92"/>
    </row>
    <row r="42" spans="1:2" x14ac:dyDescent="0.25">
      <c r="B42" s="92"/>
    </row>
    <row r="43" spans="1:2" s="92" customFormat="1" ht="13" x14ac:dyDescent="0.3">
      <c r="A43" s="33" t="s">
        <v>306</v>
      </c>
      <c r="B43" s="293" t="s">
        <v>630</v>
      </c>
    </row>
    <row r="44" spans="1:2" x14ac:dyDescent="0.25">
      <c r="A44" s="31" t="s">
        <v>307</v>
      </c>
      <c r="B44" s="294" t="s">
        <v>307</v>
      </c>
    </row>
    <row r="45" spans="1:2" x14ac:dyDescent="0.25">
      <c r="A45" s="123">
        <v>2026</v>
      </c>
      <c r="B45" s="295">
        <v>2026</v>
      </c>
    </row>
    <row r="46" spans="1:2" x14ac:dyDescent="0.25">
      <c r="A46" s="295">
        <v>2027</v>
      </c>
      <c r="B46" s="295">
        <v>2027</v>
      </c>
    </row>
    <row r="47" spans="1:2" s="92" customFormat="1" x14ac:dyDescent="0.25">
      <c r="A47" s="342">
        <v>2028</v>
      </c>
      <c r="B47" s="342">
        <v>2028</v>
      </c>
    </row>
    <row r="48" spans="1:2" s="92" customFormat="1" x14ac:dyDescent="0.25">
      <c r="A48" s="349">
        <v>2029</v>
      </c>
      <c r="B48" s="342">
        <v>2029</v>
      </c>
    </row>
    <row r="49" spans="1:2" x14ac:dyDescent="0.25">
      <c r="A49" s="351"/>
      <c r="B49" s="348">
        <v>2030</v>
      </c>
    </row>
    <row r="50" spans="1:2" x14ac:dyDescent="0.25">
      <c r="A50" s="352"/>
      <c r="B50" s="348">
        <v>2031</v>
      </c>
    </row>
    <row r="51" spans="1:2" x14ac:dyDescent="0.25">
      <c r="A51" s="352"/>
      <c r="B51" s="348">
        <v>2032</v>
      </c>
    </row>
    <row r="52" spans="1:2" s="92" customFormat="1" x14ac:dyDescent="0.25">
      <c r="A52" s="352"/>
      <c r="B52" s="348">
        <v>2033</v>
      </c>
    </row>
    <row r="53" spans="1:2" x14ac:dyDescent="0.25">
      <c r="A53" s="350"/>
      <c r="B53" s="26"/>
    </row>
    <row r="57" spans="1:2" ht="13" x14ac:dyDescent="0.3">
      <c r="A57" s="33" t="s">
        <v>373</v>
      </c>
    </row>
    <row r="58" spans="1:2" x14ac:dyDescent="0.25">
      <c r="A58" s="31" t="s">
        <v>686</v>
      </c>
    </row>
    <row r="59" spans="1:2" x14ac:dyDescent="0.25">
      <c r="A59" s="31" t="s">
        <v>242</v>
      </c>
    </row>
    <row r="60" spans="1:2" x14ac:dyDescent="0.25">
      <c r="A60" s="31" t="s">
        <v>241</v>
      </c>
    </row>
  </sheetData>
  <sortState ref="A19:A31">
    <sortCondition ref="A19"/>
  </sortState>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expression" priority="1" id="{877AD284-A867-4D18-BDC6-DA971988BE0C}">
            <xm:f>'Course Map'!$D$12=$B$3</xm:f>
            <x14:dxf/>
          </x14:cfRule>
          <xm:sqref>B15:E15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11257-4F7D-4753-9197-7F0636126AEE}">
  <sheetPr>
    <outlinePr summaryBelow="0" summaryRight="0"/>
  </sheetPr>
  <dimension ref="A1:BA1016"/>
  <sheetViews>
    <sheetView zoomScale="90" zoomScaleNormal="90" workbookViewId="0">
      <pane ySplit="1" topLeftCell="A158" activePane="bottomLeft" state="frozen"/>
      <selection activeCell="A11" sqref="A11"/>
      <selection pane="bottomLeft" activeCell="A11" sqref="A11"/>
    </sheetView>
  </sheetViews>
  <sheetFormatPr defaultColWidth="14.453125" defaultRowHeight="13" x14ac:dyDescent="0.25"/>
  <cols>
    <col min="1" max="1" width="14.453125" style="16" customWidth="1"/>
    <col min="2" max="2" width="44.453125" style="122" hidden="1" customWidth="1"/>
    <col min="3" max="3" width="52.81640625" style="25" hidden="1" customWidth="1"/>
    <col min="4" max="4" width="21.81640625" style="25" customWidth="1"/>
    <col min="5" max="5" width="49" style="115" hidden="1" customWidth="1"/>
    <col min="6" max="6" width="12.1796875" style="117" customWidth="1"/>
    <col min="7" max="7" width="12.1796875" style="115" customWidth="1"/>
    <col min="8" max="11" width="12.1796875" style="16" customWidth="1"/>
    <col min="12" max="12" width="12.1796875" style="115" customWidth="1"/>
    <col min="13" max="17" width="12.1796875" style="16" customWidth="1"/>
    <col min="18" max="18" width="11.453125" style="312" customWidth="1"/>
    <col min="19" max="26" width="12.1796875" style="16" customWidth="1"/>
    <col min="27" max="27" width="12.1796875" style="25" customWidth="1"/>
    <col min="28" max="33" width="12.1796875" style="16" customWidth="1"/>
    <col min="34" max="16384" width="14.453125" style="16"/>
  </cols>
  <sheetData>
    <row r="1" spans="1:53" s="17" customFormat="1" ht="53" thickTop="1" thickBot="1" x14ac:dyDescent="0.3">
      <c r="A1" s="134" t="s">
        <v>22</v>
      </c>
      <c r="B1" s="134" t="s">
        <v>23</v>
      </c>
      <c r="C1" s="135" t="s">
        <v>12</v>
      </c>
      <c r="D1" s="136" t="s">
        <v>243</v>
      </c>
      <c r="E1" s="135" t="s">
        <v>24</v>
      </c>
      <c r="F1" s="137" t="s">
        <v>573</v>
      </c>
      <c r="G1" s="138" t="s">
        <v>220</v>
      </c>
      <c r="H1" s="139" t="s">
        <v>222</v>
      </c>
      <c r="I1" s="139" t="s">
        <v>223</v>
      </c>
      <c r="J1" s="139" t="s">
        <v>224</v>
      </c>
      <c r="K1" s="139" t="s">
        <v>374</v>
      </c>
      <c r="L1" s="139" t="s">
        <v>225</v>
      </c>
      <c r="M1" s="305" t="s">
        <v>633</v>
      </c>
      <c r="N1" s="139" t="s">
        <v>375</v>
      </c>
      <c r="O1" s="140" t="s">
        <v>228</v>
      </c>
      <c r="P1" s="139" t="s">
        <v>226</v>
      </c>
      <c r="Q1" s="140" t="s">
        <v>227</v>
      </c>
      <c r="R1" s="313" t="s">
        <v>632</v>
      </c>
      <c r="S1" s="173" t="s">
        <v>634</v>
      </c>
      <c r="T1" s="172" t="s">
        <v>671</v>
      </c>
      <c r="U1" s="175" t="s">
        <v>672</v>
      </c>
      <c r="V1" s="174" t="s">
        <v>229</v>
      </c>
      <c r="W1" s="141" t="s">
        <v>231</v>
      </c>
      <c r="X1" s="141" t="s">
        <v>233</v>
      </c>
      <c r="Y1" s="141" t="s">
        <v>232</v>
      </c>
      <c r="Z1" s="141" t="s">
        <v>300</v>
      </c>
      <c r="AA1" s="314" t="s">
        <v>234</v>
      </c>
      <c r="AB1" s="141" t="s">
        <v>657</v>
      </c>
      <c r="AC1" s="141" t="s">
        <v>299</v>
      </c>
      <c r="AD1" s="141" t="s">
        <v>237</v>
      </c>
      <c r="AE1" s="141" t="s">
        <v>235</v>
      </c>
      <c r="AF1" s="141" t="s">
        <v>236</v>
      </c>
      <c r="AG1" s="142" t="s">
        <v>310</v>
      </c>
      <c r="AH1" s="15"/>
      <c r="AI1" s="15"/>
      <c r="AJ1" s="15"/>
      <c r="AK1" s="15"/>
      <c r="AL1" s="15"/>
      <c r="AM1" s="15"/>
      <c r="AN1" s="15"/>
      <c r="AO1" s="15"/>
      <c r="AP1" s="15"/>
      <c r="AQ1" s="15"/>
      <c r="AR1" s="15"/>
      <c r="AS1" s="15"/>
      <c r="AT1" s="15"/>
      <c r="AU1" s="15"/>
      <c r="AV1" s="15"/>
      <c r="AW1" s="15"/>
      <c r="AX1" s="15"/>
      <c r="AY1" s="15"/>
      <c r="AZ1" s="15"/>
      <c r="BA1" s="16"/>
    </row>
    <row r="2" spans="1:53" s="17" customFormat="1" ht="13.5" thickTop="1" x14ac:dyDescent="0.25">
      <c r="A2" s="221" t="s">
        <v>376</v>
      </c>
      <c r="B2" s="159" t="s">
        <v>377</v>
      </c>
      <c r="C2" s="145"/>
      <c r="D2" s="146" t="e">
        <v>#N/A</v>
      </c>
      <c r="E2" s="147"/>
      <c r="F2" s="148" t="s">
        <v>31</v>
      </c>
      <c r="G2" s="149" t="s">
        <v>31</v>
      </c>
      <c r="H2" s="151" t="s">
        <v>31</v>
      </c>
      <c r="I2" s="151" t="s">
        <v>31</v>
      </c>
      <c r="J2" s="151" t="s">
        <v>31</v>
      </c>
      <c r="K2" s="151" t="s">
        <v>31</v>
      </c>
      <c r="L2" s="151" t="s">
        <v>31</v>
      </c>
      <c r="M2" s="150" t="s">
        <v>31</v>
      </c>
      <c r="N2" s="151" t="s">
        <v>31</v>
      </c>
      <c r="O2" s="151" t="s">
        <v>31</v>
      </c>
      <c r="P2" s="151" t="s">
        <v>31</v>
      </c>
      <c r="Q2" s="152" t="s">
        <v>31</v>
      </c>
      <c r="R2" s="310" t="s">
        <v>31</v>
      </c>
      <c r="S2" s="153" t="s">
        <v>31</v>
      </c>
      <c r="T2" s="151" t="s">
        <v>31</v>
      </c>
      <c r="U2" s="176" t="s">
        <v>31</v>
      </c>
      <c r="V2" s="149" t="s">
        <v>31</v>
      </c>
      <c r="W2" s="151" t="s">
        <v>31</v>
      </c>
      <c r="X2" s="151" t="s">
        <v>31</v>
      </c>
      <c r="Y2" s="151" t="s">
        <v>31</v>
      </c>
      <c r="Z2" s="151" t="s">
        <v>31</v>
      </c>
      <c r="AA2" s="151" t="s">
        <v>31</v>
      </c>
      <c r="AB2" s="151" t="s">
        <v>31</v>
      </c>
      <c r="AC2" s="151" t="s">
        <v>31</v>
      </c>
      <c r="AD2" s="151" t="s">
        <v>31</v>
      </c>
      <c r="AE2" s="151" t="s">
        <v>31</v>
      </c>
      <c r="AF2" s="151" t="s">
        <v>31</v>
      </c>
      <c r="AG2" s="151" t="s">
        <v>31</v>
      </c>
      <c r="AH2" s="18"/>
      <c r="AI2" s="19"/>
      <c r="AJ2" s="19"/>
      <c r="AK2" s="19"/>
      <c r="AL2" s="18"/>
      <c r="AM2" s="18"/>
      <c r="AN2" s="18"/>
      <c r="AO2" s="18"/>
      <c r="AP2" s="18"/>
      <c r="AQ2" s="18"/>
      <c r="AR2" s="18"/>
      <c r="AS2" s="18"/>
      <c r="AT2" s="18"/>
      <c r="AU2" s="18"/>
      <c r="AV2" s="18"/>
      <c r="AW2" s="18"/>
      <c r="AX2" s="18"/>
      <c r="AY2" s="18"/>
      <c r="AZ2" s="18"/>
      <c r="BA2" s="16"/>
    </row>
    <row r="3" spans="1:53" s="17" customFormat="1" ht="13.5" thickTop="1" x14ac:dyDescent="0.25">
      <c r="A3" s="221" t="s">
        <v>378</v>
      </c>
      <c r="B3" s="159" t="s">
        <v>379</v>
      </c>
      <c r="C3" s="145"/>
      <c r="D3" s="146" t="e">
        <v>#N/A</v>
      </c>
      <c r="E3" s="147"/>
      <c r="F3" s="148" t="s">
        <v>31</v>
      </c>
      <c r="G3" s="149" t="s">
        <v>31</v>
      </c>
      <c r="H3" s="151" t="s">
        <v>31</v>
      </c>
      <c r="I3" s="151" t="s">
        <v>31</v>
      </c>
      <c r="J3" s="151" t="s">
        <v>31</v>
      </c>
      <c r="K3" s="151" t="s">
        <v>31</v>
      </c>
      <c r="L3" s="151" t="s">
        <v>31</v>
      </c>
      <c r="M3" s="150" t="s">
        <v>31</v>
      </c>
      <c r="N3" s="151" t="s">
        <v>31</v>
      </c>
      <c r="O3" s="151" t="s">
        <v>31</v>
      </c>
      <c r="P3" s="151" t="s">
        <v>31</v>
      </c>
      <c r="Q3" s="152" t="s">
        <v>31</v>
      </c>
      <c r="R3" s="310" t="s">
        <v>31</v>
      </c>
      <c r="S3" s="153" t="s">
        <v>31</v>
      </c>
      <c r="T3" s="151" t="s">
        <v>31</v>
      </c>
      <c r="U3" s="176" t="s">
        <v>31</v>
      </c>
      <c r="V3" s="149" t="s">
        <v>31</v>
      </c>
      <c r="W3" s="151" t="s">
        <v>31</v>
      </c>
      <c r="X3" s="151" t="s">
        <v>31</v>
      </c>
      <c r="Y3" s="151" t="s">
        <v>31</v>
      </c>
      <c r="Z3" s="151" t="s">
        <v>31</v>
      </c>
      <c r="AA3" s="151" t="s">
        <v>31</v>
      </c>
      <c r="AB3" s="151" t="s">
        <v>31</v>
      </c>
      <c r="AC3" s="151" t="s">
        <v>31</v>
      </c>
      <c r="AD3" s="151" t="s">
        <v>31</v>
      </c>
      <c r="AE3" s="151" t="s">
        <v>31</v>
      </c>
      <c r="AF3" s="151" t="s">
        <v>31</v>
      </c>
      <c r="AG3" s="151" t="s">
        <v>31</v>
      </c>
      <c r="AH3" s="18"/>
      <c r="AI3" s="19"/>
      <c r="AJ3" s="19"/>
      <c r="AK3" s="19"/>
      <c r="AL3" s="18"/>
      <c r="AM3" s="18"/>
      <c r="AN3" s="18"/>
      <c r="AO3" s="18"/>
      <c r="AP3" s="18"/>
      <c r="AQ3" s="18"/>
      <c r="AR3" s="18"/>
      <c r="AS3" s="18"/>
      <c r="AT3" s="18"/>
      <c r="AU3" s="18"/>
      <c r="AV3" s="18"/>
      <c r="AW3" s="18"/>
      <c r="AX3" s="18"/>
      <c r="AY3" s="18"/>
      <c r="AZ3" s="18"/>
      <c r="BA3" s="16"/>
    </row>
    <row r="4" spans="1:53" s="17" customFormat="1" ht="13.5" thickTop="1" x14ac:dyDescent="0.25">
      <c r="A4" s="143" t="s">
        <v>380</v>
      </c>
      <c r="B4" s="144" t="s">
        <v>381</v>
      </c>
      <c r="C4" s="145"/>
      <c r="D4" s="146" t="s">
        <v>11</v>
      </c>
      <c r="E4" s="147"/>
      <c r="F4" s="148" t="s">
        <v>31</v>
      </c>
      <c r="G4" s="149" t="s">
        <v>31</v>
      </c>
      <c r="H4" s="151" t="s">
        <v>31</v>
      </c>
      <c r="I4" s="151" t="s">
        <v>31</v>
      </c>
      <c r="J4" s="151" t="s">
        <v>31</v>
      </c>
      <c r="K4" s="151" t="s">
        <v>31</v>
      </c>
      <c r="L4" s="151" t="s">
        <v>31</v>
      </c>
      <c r="M4" s="150" t="s">
        <v>31</v>
      </c>
      <c r="N4" s="151" t="s">
        <v>31</v>
      </c>
      <c r="O4" s="151" t="s">
        <v>31</v>
      </c>
      <c r="P4" s="151" t="s">
        <v>31</v>
      </c>
      <c r="Q4" s="152" t="s">
        <v>31</v>
      </c>
      <c r="R4" s="310" t="s">
        <v>31</v>
      </c>
      <c r="S4" s="153" t="s">
        <v>31</v>
      </c>
      <c r="T4" s="151" t="s">
        <v>31</v>
      </c>
      <c r="U4" s="176" t="s">
        <v>31</v>
      </c>
      <c r="V4" s="149" t="s">
        <v>31</v>
      </c>
      <c r="W4" s="151" t="s">
        <v>31</v>
      </c>
      <c r="X4" s="151" t="s">
        <v>31</v>
      </c>
      <c r="Y4" s="151" t="s">
        <v>31</v>
      </c>
      <c r="Z4" s="151" t="s">
        <v>31</v>
      </c>
      <c r="AA4" s="151" t="s">
        <v>31</v>
      </c>
      <c r="AB4" s="151" t="s">
        <v>31</v>
      </c>
      <c r="AC4" s="151" t="s">
        <v>31</v>
      </c>
      <c r="AD4" s="151" t="s">
        <v>31</v>
      </c>
      <c r="AE4" s="151" t="s">
        <v>31</v>
      </c>
      <c r="AF4" s="151" t="s">
        <v>31</v>
      </c>
      <c r="AG4" s="151" t="s">
        <v>31</v>
      </c>
      <c r="AH4" s="18"/>
      <c r="AI4" s="19"/>
      <c r="AJ4" s="19"/>
      <c r="AK4" s="19"/>
      <c r="AL4" s="18"/>
      <c r="AM4" s="18"/>
      <c r="AN4" s="18"/>
      <c r="AO4" s="18"/>
      <c r="AP4" s="18"/>
      <c r="AQ4" s="18"/>
      <c r="AR4" s="18"/>
      <c r="AS4" s="18"/>
      <c r="AT4" s="18"/>
      <c r="AU4" s="18"/>
      <c r="AV4" s="18"/>
      <c r="AW4" s="18"/>
      <c r="AX4" s="18"/>
      <c r="AY4" s="18"/>
      <c r="AZ4" s="18"/>
      <c r="BA4" s="16"/>
    </row>
    <row r="5" spans="1:53" s="17" customFormat="1" ht="13.5" thickTop="1" x14ac:dyDescent="0.25">
      <c r="A5" s="143" t="s">
        <v>382</v>
      </c>
      <c r="B5" s="144" t="s">
        <v>383</v>
      </c>
      <c r="C5" s="145"/>
      <c r="D5" s="146" t="s">
        <v>10</v>
      </c>
      <c r="E5" s="147"/>
      <c r="F5" s="148" t="s">
        <v>31</v>
      </c>
      <c r="G5" s="149" t="s">
        <v>31</v>
      </c>
      <c r="H5" s="151" t="s">
        <v>31</v>
      </c>
      <c r="I5" s="151" t="s">
        <v>31</v>
      </c>
      <c r="J5" s="151" t="s">
        <v>31</v>
      </c>
      <c r="K5" s="151" t="s">
        <v>31</v>
      </c>
      <c r="L5" s="151" t="s">
        <v>31</v>
      </c>
      <c r="M5" s="150" t="s">
        <v>31</v>
      </c>
      <c r="N5" s="151" t="s">
        <v>31</v>
      </c>
      <c r="O5" s="151" t="s">
        <v>31</v>
      </c>
      <c r="P5" s="151" t="s">
        <v>31</v>
      </c>
      <c r="Q5" s="152" t="s">
        <v>31</v>
      </c>
      <c r="R5" s="310" t="s">
        <v>31</v>
      </c>
      <c r="S5" s="153" t="s">
        <v>31</v>
      </c>
      <c r="T5" s="151" t="s">
        <v>31</v>
      </c>
      <c r="U5" s="176" t="s">
        <v>31</v>
      </c>
      <c r="V5" s="149" t="s">
        <v>31</v>
      </c>
      <c r="W5" s="151" t="s">
        <v>31</v>
      </c>
      <c r="X5" s="151" t="s">
        <v>31</v>
      </c>
      <c r="Y5" s="151" t="s">
        <v>31</v>
      </c>
      <c r="Z5" s="151" t="s">
        <v>31</v>
      </c>
      <c r="AA5" s="151" t="s">
        <v>31</v>
      </c>
      <c r="AB5" s="151" t="s">
        <v>31</v>
      </c>
      <c r="AC5" s="151" t="s">
        <v>31</v>
      </c>
      <c r="AD5" s="151" t="s">
        <v>31</v>
      </c>
      <c r="AE5" s="151" t="s">
        <v>31</v>
      </c>
      <c r="AF5" s="151" t="s">
        <v>31</v>
      </c>
      <c r="AG5" s="151" t="s">
        <v>31</v>
      </c>
      <c r="AH5" s="18"/>
      <c r="AI5" s="19"/>
      <c r="AJ5" s="19"/>
      <c r="AK5" s="19"/>
      <c r="AL5" s="18"/>
      <c r="AM5" s="18"/>
      <c r="AN5" s="18"/>
      <c r="AO5" s="18"/>
      <c r="AP5" s="18"/>
      <c r="AQ5" s="18"/>
      <c r="AR5" s="18"/>
      <c r="AS5" s="18"/>
      <c r="AT5" s="18"/>
      <c r="AU5" s="18"/>
      <c r="AV5" s="18"/>
      <c r="AW5" s="18"/>
      <c r="AX5" s="18"/>
      <c r="AY5" s="18"/>
      <c r="AZ5" s="18"/>
      <c r="BA5" s="16"/>
    </row>
    <row r="6" spans="1:53" s="17" customFormat="1" ht="26.5" thickTop="1" x14ac:dyDescent="0.25">
      <c r="A6" s="143" t="s">
        <v>27</v>
      </c>
      <c r="B6" s="154" t="s">
        <v>28</v>
      </c>
      <c r="C6" s="155" t="s">
        <v>29</v>
      </c>
      <c r="D6" s="146" t="s">
        <v>240</v>
      </c>
      <c r="E6" s="156" t="s">
        <v>30</v>
      </c>
      <c r="F6" s="157" t="s">
        <v>571</v>
      </c>
      <c r="G6" s="149" t="s">
        <v>31</v>
      </c>
      <c r="H6" s="158" t="s">
        <v>31</v>
      </c>
      <c r="I6" s="158" t="s">
        <v>31</v>
      </c>
      <c r="J6" s="151" t="s">
        <v>31</v>
      </c>
      <c r="K6" s="151" t="s">
        <v>31</v>
      </c>
      <c r="L6" s="151" t="s">
        <v>31</v>
      </c>
      <c r="M6" s="158" t="s">
        <v>31</v>
      </c>
      <c r="N6" s="151" t="s">
        <v>31</v>
      </c>
      <c r="O6" s="151" t="s">
        <v>31</v>
      </c>
      <c r="P6" s="151" t="s">
        <v>31</v>
      </c>
      <c r="Q6" s="152" t="s">
        <v>31</v>
      </c>
      <c r="R6" s="310" t="s">
        <v>31</v>
      </c>
      <c r="S6" s="153" t="s">
        <v>31</v>
      </c>
      <c r="T6" s="151" t="s">
        <v>31</v>
      </c>
      <c r="U6" s="176" t="s">
        <v>31</v>
      </c>
      <c r="V6" s="149" t="s">
        <v>31</v>
      </c>
      <c r="W6" s="151" t="s">
        <v>31</v>
      </c>
      <c r="X6" s="151" t="s">
        <v>31</v>
      </c>
      <c r="Y6" s="151" t="s">
        <v>31</v>
      </c>
      <c r="Z6" s="151" t="s">
        <v>31</v>
      </c>
      <c r="AA6" s="151" t="s">
        <v>31</v>
      </c>
      <c r="AB6" s="151" t="s">
        <v>31</v>
      </c>
      <c r="AC6" s="151" t="s">
        <v>31</v>
      </c>
      <c r="AD6" s="151" t="s">
        <v>31</v>
      </c>
      <c r="AE6" s="151" t="s">
        <v>31</v>
      </c>
      <c r="AF6" s="151" t="s">
        <v>31</v>
      </c>
      <c r="AG6" s="151" t="s">
        <v>31</v>
      </c>
      <c r="AH6" s="18"/>
      <c r="AI6" s="19"/>
      <c r="AJ6" s="19"/>
      <c r="AK6" s="19"/>
      <c r="AL6" s="18"/>
      <c r="AM6" s="18"/>
      <c r="AN6" s="18"/>
      <c r="AO6" s="18"/>
      <c r="AP6" s="18"/>
      <c r="AQ6" s="18"/>
      <c r="AR6" s="18"/>
      <c r="AS6" s="18"/>
      <c r="AT6" s="18"/>
      <c r="AU6" s="18"/>
      <c r="AV6" s="18"/>
      <c r="AW6" s="18"/>
      <c r="AX6" s="18"/>
      <c r="AY6" s="18"/>
      <c r="AZ6" s="18"/>
      <c r="BA6" s="16"/>
    </row>
    <row r="7" spans="1:53" s="17" customFormat="1" ht="26.5" thickTop="1" x14ac:dyDescent="0.25">
      <c r="A7" s="221" t="s">
        <v>253</v>
      </c>
      <c r="B7" s="159" t="s">
        <v>266</v>
      </c>
      <c r="C7" s="160"/>
      <c r="D7" s="146" t="e">
        <v>#N/A</v>
      </c>
      <c r="E7" s="161"/>
      <c r="F7" s="162" t="s">
        <v>31</v>
      </c>
      <c r="G7" s="149" t="s">
        <v>31</v>
      </c>
      <c r="H7" s="151" t="s">
        <v>31</v>
      </c>
      <c r="I7" s="151" t="s">
        <v>31</v>
      </c>
      <c r="J7" s="151" t="s">
        <v>31</v>
      </c>
      <c r="K7" s="151" t="s">
        <v>31</v>
      </c>
      <c r="L7" s="151" t="s">
        <v>31</v>
      </c>
      <c r="M7" s="151" t="s">
        <v>31</v>
      </c>
      <c r="N7" s="151" t="s">
        <v>31</v>
      </c>
      <c r="O7" s="151" t="s">
        <v>31</v>
      </c>
      <c r="P7" s="151" t="s">
        <v>31</v>
      </c>
      <c r="Q7" s="152" t="s">
        <v>31</v>
      </c>
      <c r="R7" s="310" t="s">
        <v>31</v>
      </c>
      <c r="S7" s="153" t="s">
        <v>31</v>
      </c>
      <c r="T7" s="151" t="s">
        <v>31</v>
      </c>
      <c r="U7" s="176" t="s">
        <v>31</v>
      </c>
      <c r="V7" s="149" t="s">
        <v>31</v>
      </c>
      <c r="W7" s="151" t="s">
        <v>31</v>
      </c>
      <c r="X7" s="151" t="s">
        <v>31</v>
      </c>
      <c r="Y7" s="151" t="s">
        <v>31</v>
      </c>
      <c r="Z7" s="151" t="s">
        <v>31</v>
      </c>
      <c r="AA7" s="151" t="s">
        <v>31</v>
      </c>
      <c r="AB7" s="151" t="s">
        <v>31</v>
      </c>
      <c r="AC7" s="151" t="s">
        <v>31</v>
      </c>
      <c r="AD7" s="151" t="s">
        <v>31</v>
      </c>
      <c r="AE7" s="151" t="s">
        <v>31</v>
      </c>
      <c r="AF7" s="151" t="s">
        <v>31</v>
      </c>
      <c r="AG7" s="151" t="s">
        <v>31</v>
      </c>
      <c r="AH7" s="18"/>
      <c r="AI7" s="19"/>
      <c r="AJ7" s="19"/>
      <c r="AK7" s="19"/>
      <c r="AL7" s="18"/>
      <c r="AM7" s="18"/>
      <c r="AN7" s="18"/>
      <c r="AO7" s="18"/>
      <c r="AP7" s="18"/>
      <c r="AQ7" s="18"/>
      <c r="AR7" s="18"/>
      <c r="AS7" s="18"/>
      <c r="AT7" s="18"/>
      <c r="AU7" s="18"/>
      <c r="AV7" s="18"/>
      <c r="AW7" s="18"/>
      <c r="AX7" s="18"/>
      <c r="AY7" s="18"/>
      <c r="AZ7" s="18"/>
      <c r="BA7" s="16"/>
    </row>
    <row r="8" spans="1:53" s="17" customFormat="1" ht="26.5" thickTop="1" x14ac:dyDescent="0.25">
      <c r="A8" s="143" t="s">
        <v>32</v>
      </c>
      <c r="B8" s="154" t="s">
        <v>33</v>
      </c>
      <c r="C8" s="155" t="s">
        <v>34</v>
      </c>
      <c r="D8" s="146" t="s">
        <v>240</v>
      </c>
      <c r="E8" s="161" t="s">
        <v>30</v>
      </c>
      <c r="F8" s="162" t="s">
        <v>322</v>
      </c>
      <c r="G8" s="149" t="s">
        <v>31</v>
      </c>
      <c r="H8" s="151" t="s">
        <v>31</v>
      </c>
      <c r="I8" s="151" t="s">
        <v>31</v>
      </c>
      <c r="J8" s="151" t="s">
        <v>31</v>
      </c>
      <c r="K8" s="151" t="s">
        <v>31</v>
      </c>
      <c r="L8" s="151" t="s">
        <v>31</v>
      </c>
      <c r="M8" s="151" t="s">
        <v>31</v>
      </c>
      <c r="N8" s="151" t="s">
        <v>31</v>
      </c>
      <c r="O8" s="151" t="s">
        <v>31</v>
      </c>
      <c r="P8" s="151" t="s">
        <v>31</v>
      </c>
      <c r="Q8" s="152" t="s">
        <v>31</v>
      </c>
      <c r="R8" s="310" t="s">
        <v>31</v>
      </c>
      <c r="S8" s="153" t="s">
        <v>31</v>
      </c>
      <c r="T8" s="151" t="s">
        <v>31</v>
      </c>
      <c r="U8" s="176" t="s">
        <v>31</v>
      </c>
      <c r="V8" s="149" t="s">
        <v>25</v>
      </c>
      <c r="W8" s="151" t="s">
        <v>31</v>
      </c>
      <c r="X8" s="151" t="s">
        <v>31</v>
      </c>
      <c r="Y8" s="151" t="s">
        <v>31</v>
      </c>
      <c r="Z8" s="151" t="s">
        <v>31</v>
      </c>
      <c r="AA8" s="151" t="s">
        <v>31</v>
      </c>
      <c r="AB8" s="151" t="s">
        <v>31</v>
      </c>
      <c r="AC8" s="151" t="s">
        <v>31</v>
      </c>
      <c r="AD8" s="151" t="s">
        <v>31</v>
      </c>
      <c r="AE8" s="151" t="s">
        <v>31</v>
      </c>
      <c r="AF8" s="151" t="s">
        <v>31</v>
      </c>
      <c r="AG8" s="151" t="s">
        <v>31</v>
      </c>
      <c r="AH8" s="18"/>
      <c r="AI8" s="19"/>
      <c r="AJ8" s="19"/>
      <c r="AK8" s="19"/>
      <c r="AL8" s="18"/>
      <c r="AM8" s="18"/>
      <c r="AN8" s="18"/>
      <c r="AO8" s="18"/>
      <c r="AP8" s="18"/>
      <c r="AQ8" s="18"/>
      <c r="AR8" s="18"/>
      <c r="AS8" s="18"/>
      <c r="AT8" s="18"/>
      <c r="AU8" s="18"/>
      <c r="AV8" s="18"/>
      <c r="AW8" s="18"/>
      <c r="AX8" s="18"/>
      <c r="AY8" s="18"/>
      <c r="AZ8" s="18"/>
      <c r="BA8" s="16"/>
    </row>
    <row r="9" spans="1:53" s="17" customFormat="1" ht="13.5" thickTop="1" x14ac:dyDescent="0.25">
      <c r="A9" s="221" t="s">
        <v>254</v>
      </c>
      <c r="B9" s="159" t="s">
        <v>267</v>
      </c>
      <c r="C9" s="160"/>
      <c r="D9" s="146" t="e">
        <v>#N/A</v>
      </c>
      <c r="E9" s="161"/>
      <c r="F9" s="162" t="s">
        <v>31</v>
      </c>
      <c r="G9" s="149" t="s">
        <v>31</v>
      </c>
      <c r="H9" s="151" t="s">
        <v>31</v>
      </c>
      <c r="I9" s="151" t="s">
        <v>31</v>
      </c>
      <c r="J9" s="151" t="s">
        <v>31</v>
      </c>
      <c r="K9" s="151" t="s">
        <v>31</v>
      </c>
      <c r="L9" s="151" t="s">
        <v>31</v>
      </c>
      <c r="M9" s="151" t="s">
        <v>31</v>
      </c>
      <c r="N9" s="151" t="s">
        <v>31</v>
      </c>
      <c r="O9" s="151" t="s">
        <v>31</v>
      </c>
      <c r="P9" s="151" t="s">
        <v>31</v>
      </c>
      <c r="Q9" s="152" t="s">
        <v>31</v>
      </c>
      <c r="R9" s="310" t="s">
        <v>31</v>
      </c>
      <c r="S9" s="153" t="s">
        <v>31</v>
      </c>
      <c r="T9" s="151" t="s">
        <v>31</v>
      </c>
      <c r="U9" s="176" t="s">
        <v>31</v>
      </c>
      <c r="V9" s="149" t="s">
        <v>31</v>
      </c>
      <c r="W9" s="151" t="s">
        <v>31</v>
      </c>
      <c r="X9" s="151" t="s">
        <v>31</v>
      </c>
      <c r="Y9" s="151" t="s">
        <v>31</v>
      </c>
      <c r="Z9" s="151" t="s">
        <v>31</v>
      </c>
      <c r="AA9" s="151" t="s">
        <v>31</v>
      </c>
      <c r="AB9" s="151" t="s">
        <v>31</v>
      </c>
      <c r="AC9" s="151" t="s">
        <v>31</v>
      </c>
      <c r="AD9" s="151" t="s">
        <v>31</v>
      </c>
      <c r="AE9" s="151" t="s">
        <v>31</v>
      </c>
      <c r="AF9" s="151" t="s">
        <v>31</v>
      </c>
      <c r="AG9" s="151" t="s">
        <v>31</v>
      </c>
      <c r="AH9" s="18"/>
      <c r="AI9" s="19"/>
      <c r="AJ9" s="19"/>
      <c r="AK9" s="19"/>
      <c r="AL9" s="18"/>
      <c r="AM9" s="18"/>
      <c r="AN9" s="18"/>
      <c r="AO9" s="18"/>
      <c r="AP9" s="18"/>
      <c r="AQ9" s="18"/>
      <c r="AR9" s="18"/>
      <c r="AS9" s="18"/>
      <c r="AT9" s="18"/>
      <c r="AU9" s="18"/>
      <c r="AV9" s="18"/>
      <c r="AW9" s="18"/>
      <c r="AX9" s="18"/>
      <c r="AY9" s="18"/>
      <c r="AZ9" s="18"/>
      <c r="BA9" s="16"/>
    </row>
    <row r="10" spans="1:53" s="17" customFormat="1" ht="13.5" thickTop="1" x14ac:dyDescent="0.25">
      <c r="A10" s="143" t="s">
        <v>36</v>
      </c>
      <c r="B10" s="154" t="s">
        <v>384</v>
      </c>
      <c r="C10" s="155" t="s">
        <v>37</v>
      </c>
      <c r="D10" s="146" t="s">
        <v>240</v>
      </c>
      <c r="E10" s="161" t="s">
        <v>38</v>
      </c>
      <c r="F10" s="162" t="s">
        <v>31</v>
      </c>
      <c r="G10" s="149" t="s">
        <v>25</v>
      </c>
      <c r="H10" s="151" t="s">
        <v>31</v>
      </c>
      <c r="I10" s="151" t="s">
        <v>31</v>
      </c>
      <c r="J10" s="151" t="s">
        <v>31</v>
      </c>
      <c r="K10" s="151" t="s">
        <v>31</v>
      </c>
      <c r="L10" s="151" t="s">
        <v>31</v>
      </c>
      <c r="M10" s="151" t="s">
        <v>31</v>
      </c>
      <c r="N10" s="151" t="s">
        <v>31</v>
      </c>
      <c r="O10" s="151" t="s">
        <v>31</v>
      </c>
      <c r="P10" s="151" t="s">
        <v>31</v>
      </c>
      <c r="Q10" s="152" t="s">
        <v>31</v>
      </c>
      <c r="R10" s="310" t="s">
        <v>31</v>
      </c>
      <c r="S10" s="153" t="s">
        <v>31</v>
      </c>
      <c r="T10" s="151" t="s">
        <v>31</v>
      </c>
      <c r="U10" s="176" t="s">
        <v>31</v>
      </c>
      <c r="V10" s="149" t="s">
        <v>42</v>
      </c>
      <c r="W10" s="151" t="s">
        <v>31</v>
      </c>
      <c r="X10" s="151" t="s">
        <v>31</v>
      </c>
      <c r="Y10" s="151" t="s">
        <v>31</v>
      </c>
      <c r="Z10" s="151" t="s">
        <v>31</v>
      </c>
      <c r="AA10" s="151" t="s">
        <v>31</v>
      </c>
      <c r="AB10" s="151" t="s">
        <v>31</v>
      </c>
      <c r="AC10" s="151" t="s">
        <v>31</v>
      </c>
      <c r="AD10" s="151" t="s">
        <v>31</v>
      </c>
      <c r="AE10" s="151" t="s">
        <v>31</v>
      </c>
      <c r="AF10" s="151" t="s">
        <v>31</v>
      </c>
      <c r="AG10" s="151" t="s">
        <v>31</v>
      </c>
      <c r="AH10" s="18"/>
      <c r="AI10" s="19"/>
      <c r="AJ10" s="19"/>
      <c r="AK10" s="19"/>
      <c r="AL10" s="18"/>
      <c r="AM10" s="18"/>
      <c r="AN10" s="18"/>
      <c r="AO10" s="18"/>
      <c r="AP10" s="18"/>
      <c r="AQ10" s="18"/>
      <c r="AR10" s="18"/>
      <c r="AS10" s="18"/>
      <c r="AT10" s="18"/>
      <c r="AU10" s="18"/>
      <c r="AV10" s="18"/>
      <c r="AW10" s="18"/>
      <c r="AX10" s="18"/>
      <c r="AY10" s="18"/>
      <c r="AZ10" s="18"/>
      <c r="BA10" s="16"/>
    </row>
    <row r="11" spans="1:53" s="17" customFormat="1" ht="13.5" thickTop="1" x14ac:dyDescent="0.25">
      <c r="A11" s="143" t="s">
        <v>39</v>
      </c>
      <c r="B11" s="154" t="s">
        <v>40</v>
      </c>
      <c r="C11" s="155" t="s">
        <v>41</v>
      </c>
      <c r="D11" s="146" t="s">
        <v>240</v>
      </c>
      <c r="E11" s="161" t="s">
        <v>38</v>
      </c>
      <c r="F11" s="162" t="s">
        <v>322</v>
      </c>
      <c r="G11" s="149" t="s">
        <v>31</v>
      </c>
      <c r="H11" s="151" t="s">
        <v>31</v>
      </c>
      <c r="I11" s="151" t="s">
        <v>31</v>
      </c>
      <c r="J11" s="151" t="s">
        <v>31</v>
      </c>
      <c r="K11" s="151" t="s">
        <v>31</v>
      </c>
      <c r="L11" s="151" t="s">
        <v>31</v>
      </c>
      <c r="M11" s="151" t="s">
        <v>31</v>
      </c>
      <c r="N11" s="151" t="s">
        <v>31</v>
      </c>
      <c r="O11" s="151" t="s">
        <v>31</v>
      </c>
      <c r="P11" s="151" t="s">
        <v>31</v>
      </c>
      <c r="Q11" s="152" t="s">
        <v>31</v>
      </c>
      <c r="R11" s="310" t="s">
        <v>31</v>
      </c>
      <c r="S11" s="153" t="s">
        <v>31</v>
      </c>
      <c r="T11" s="151" t="s">
        <v>31</v>
      </c>
      <c r="U11" s="176" t="s">
        <v>31</v>
      </c>
      <c r="V11" s="149" t="s">
        <v>25</v>
      </c>
      <c r="W11" s="151" t="s">
        <v>31</v>
      </c>
      <c r="X11" s="151" t="s">
        <v>31</v>
      </c>
      <c r="Y11" s="151" t="s">
        <v>31</v>
      </c>
      <c r="Z11" s="151" t="s">
        <v>31</v>
      </c>
      <c r="AA11" s="151" t="s">
        <v>31</v>
      </c>
      <c r="AB11" s="151" t="s">
        <v>31</v>
      </c>
      <c r="AC11" s="151" t="s">
        <v>31</v>
      </c>
      <c r="AD11" s="151" t="s">
        <v>31</v>
      </c>
      <c r="AE11" s="151" t="s">
        <v>31</v>
      </c>
      <c r="AF11" s="151" t="s">
        <v>31</v>
      </c>
      <c r="AG11" s="151" t="s">
        <v>31</v>
      </c>
      <c r="AH11" s="18"/>
      <c r="AI11" s="19"/>
      <c r="AJ11" s="19"/>
      <c r="AK11" s="19"/>
      <c r="AL11" s="18"/>
      <c r="AM11" s="18"/>
      <c r="AN11" s="18"/>
      <c r="AO11" s="18"/>
      <c r="AP11" s="18"/>
      <c r="AQ11" s="18"/>
      <c r="AR11" s="18"/>
      <c r="AS11" s="18"/>
      <c r="AT11" s="18"/>
      <c r="AU11" s="18"/>
      <c r="AV11" s="18"/>
      <c r="AW11" s="18"/>
      <c r="AX11" s="18"/>
      <c r="AY11" s="18"/>
      <c r="AZ11" s="18"/>
      <c r="BA11" s="16"/>
    </row>
    <row r="12" spans="1:53" s="17" customFormat="1" ht="26.5" thickTop="1" x14ac:dyDescent="0.25">
      <c r="A12" s="221" t="s">
        <v>258</v>
      </c>
      <c r="B12" s="159" t="s">
        <v>271</v>
      </c>
      <c r="C12" s="160"/>
      <c r="D12" s="146" t="e">
        <v>#N/A</v>
      </c>
      <c r="E12" s="161"/>
      <c r="F12" s="162" t="s">
        <v>31</v>
      </c>
      <c r="G12" s="149" t="s">
        <v>31</v>
      </c>
      <c r="H12" s="151" t="s">
        <v>31</v>
      </c>
      <c r="I12" s="151" t="s">
        <v>31</v>
      </c>
      <c r="J12" s="151" t="s">
        <v>31</v>
      </c>
      <c r="K12" s="151" t="s">
        <v>31</v>
      </c>
      <c r="L12" s="151" t="s">
        <v>31</v>
      </c>
      <c r="M12" s="151" t="s">
        <v>31</v>
      </c>
      <c r="N12" s="151" t="s">
        <v>31</v>
      </c>
      <c r="O12" s="151" t="s">
        <v>31</v>
      </c>
      <c r="P12" s="151" t="s">
        <v>31</v>
      </c>
      <c r="Q12" s="152" t="s">
        <v>31</v>
      </c>
      <c r="R12" s="310" t="s">
        <v>31</v>
      </c>
      <c r="S12" s="153" t="s">
        <v>31</v>
      </c>
      <c r="T12" s="151" t="s">
        <v>31</v>
      </c>
      <c r="U12" s="176" t="s">
        <v>31</v>
      </c>
      <c r="V12" s="149" t="s">
        <v>31</v>
      </c>
      <c r="W12" s="151" t="s">
        <v>31</v>
      </c>
      <c r="X12" s="151" t="s">
        <v>31</v>
      </c>
      <c r="Y12" s="151" t="s">
        <v>31</v>
      </c>
      <c r="Z12" s="151" t="s">
        <v>31</v>
      </c>
      <c r="AA12" s="151" t="s">
        <v>31</v>
      </c>
      <c r="AB12" s="151" t="s">
        <v>31</v>
      </c>
      <c r="AC12" s="151" t="s">
        <v>31</v>
      </c>
      <c r="AD12" s="151" t="s">
        <v>31</v>
      </c>
      <c r="AE12" s="151" t="s">
        <v>31</v>
      </c>
      <c r="AF12" s="151" t="s">
        <v>31</v>
      </c>
      <c r="AG12" s="151" t="s">
        <v>31</v>
      </c>
      <c r="AH12" s="18"/>
      <c r="AI12" s="19"/>
      <c r="AJ12" s="19"/>
      <c r="AK12" s="19"/>
      <c r="AL12" s="18"/>
      <c r="AM12" s="18"/>
      <c r="AN12" s="18"/>
      <c r="AO12" s="18"/>
      <c r="AP12" s="18"/>
      <c r="AQ12" s="18"/>
      <c r="AR12" s="18"/>
      <c r="AS12" s="18"/>
      <c r="AT12" s="18"/>
      <c r="AU12" s="18"/>
      <c r="AV12" s="18"/>
      <c r="AW12" s="18"/>
      <c r="AX12" s="18"/>
      <c r="AY12" s="18"/>
      <c r="AZ12" s="18"/>
      <c r="BA12" s="16"/>
    </row>
    <row r="13" spans="1:53" s="17" customFormat="1" ht="13.5" thickTop="1" x14ac:dyDescent="0.25">
      <c r="A13" s="143" t="s">
        <v>43</v>
      </c>
      <c r="B13" s="154" t="s">
        <v>44</v>
      </c>
      <c r="C13" s="155" t="s">
        <v>45</v>
      </c>
      <c r="D13" s="146" t="s">
        <v>240</v>
      </c>
      <c r="E13" s="161" t="s">
        <v>38</v>
      </c>
      <c r="F13" s="162" t="s">
        <v>31</v>
      </c>
      <c r="G13" s="149" t="s">
        <v>25</v>
      </c>
      <c r="H13" s="151" t="s">
        <v>31</v>
      </c>
      <c r="I13" s="151" t="s">
        <v>31</v>
      </c>
      <c r="J13" s="151" t="s">
        <v>31</v>
      </c>
      <c r="K13" s="151" t="s">
        <v>31</v>
      </c>
      <c r="L13" s="151" t="s">
        <v>31</v>
      </c>
      <c r="M13" s="151" t="s">
        <v>31</v>
      </c>
      <c r="N13" s="151" t="s">
        <v>31</v>
      </c>
      <c r="O13" s="151" t="s">
        <v>31</v>
      </c>
      <c r="P13" s="151" t="s">
        <v>31</v>
      </c>
      <c r="Q13" s="152" t="s">
        <v>31</v>
      </c>
      <c r="R13" s="310" t="s">
        <v>31</v>
      </c>
      <c r="S13" s="153" t="s">
        <v>31</v>
      </c>
      <c r="T13" s="151" t="s">
        <v>31</v>
      </c>
      <c r="U13" s="176" t="s">
        <v>31</v>
      </c>
      <c r="V13" s="149" t="s">
        <v>25</v>
      </c>
      <c r="W13" s="151" t="s">
        <v>31</v>
      </c>
      <c r="X13" s="151" t="s">
        <v>31</v>
      </c>
      <c r="Y13" s="151" t="s">
        <v>31</v>
      </c>
      <c r="Z13" s="151" t="s">
        <v>31</v>
      </c>
      <c r="AA13" s="151" t="s">
        <v>31</v>
      </c>
      <c r="AB13" s="151" t="s">
        <v>31</v>
      </c>
      <c r="AC13" s="151" t="s">
        <v>31</v>
      </c>
      <c r="AD13" s="151" t="s">
        <v>31</v>
      </c>
      <c r="AE13" s="151" t="s">
        <v>31</v>
      </c>
      <c r="AF13" s="151" t="s">
        <v>31</v>
      </c>
      <c r="AG13" s="151" t="s">
        <v>31</v>
      </c>
      <c r="AH13" s="18"/>
      <c r="AI13" s="19"/>
      <c r="AJ13" s="19"/>
      <c r="AK13" s="19"/>
      <c r="AL13" s="18"/>
      <c r="AM13" s="18"/>
      <c r="AN13" s="18"/>
      <c r="AO13" s="18"/>
      <c r="AP13" s="18"/>
      <c r="AQ13" s="18"/>
      <c r="AR13" s="18"/>
      <c r="AS13" s="18"/>
      <c r="AT13" s="18"/>
      <c r="AU13" s="18"/>
      <c r="AV13" s="18"/>
      <c r="AW13" s="18"/>
      <c r="AX13" s="18"/>
      <c r="AY13" s="18"/>
      <c r="AZ13" s="18"/>
      <c r="BA13" s="16"/>
    </row>
    <row r="14" spans="1:53" s="17" customFormat="1" ht="13.5" thickTop="1" x14ac:dyDescent="0.25">
      <c r="A14" s="221" t="s">
        <v>257</v>
      </c>
      <c r="B14" s="159" t="s">
        <v>270</v>
      </c>
      <c r="C14" s="160"/>
      <c r="D14" s="146" t="e">
        <v>#N/A</v>
      </c>
      <c r="E14" s="161"/>
      <c r="F14" s="162" t="s">
        <v>31</v>
      </c>
      <c r="G14" s="149" t="s">
        <v>31</v>
      </c>
      <c r="H14" s="151" t="s">
        <v>31</v>
      </c>
      <c r="I14" s="151" t="s">
        <v>31</v>
      </c>
      <c r="J14" s="151" t="s">
        <v>31</v>
      </c>
      <c r="K14" s="151" t="s">
        <v>31</v>
      </c>
      <c r="L14" s="151" t="s">
        <v>31</v>
      </c>
      <c r="M14" s="151" t="s">
        <v>31</v>
      </c>
      <c r="N14" s="151" t="s">
        <v>31</v>
      </c>
      <c r="O14" s="151" t="s">
        <v>31</v>
      </c>
      <c r="P14" s="151" t="s">
        <v>31</v>
      </c>
      <c r="Q14" s="152" t="s">
        <v>31</v>
      </c>
      <c r="R14" s="310" t="s">
        <v>31</v>
      </c>
      <c r="S14" s="153" t="s">
        <v>31</v>
      </c>
      <c r="T14" s="151" t="s">
        <v>31</v>
      </c>
      <c r="U14" s="176" t="s">
        <v>31</v>
      </c>
      <c r="V14" s="149" t="s">
        <v>31</v>
      </c>
      <c r="W14" s="151" t="s">
        <v>31</v>
      </c>
      <c r="X14" s="151" t="s">
        <v>31</v>
      </c>
      <c r="Y14" s="151" t="s">
        <v>31</v>
      </c>
      <c r="Z14" s="151" t="s">
        <v>31</v>
      </c>
      <c r="AA14" s="151" t="s">
        <v>31</v>
      </c>
      <c r="AB14" s="151" t="s">
        <v>31</v>
      </c>
      <c r="AC14" s="151" t="s">
        <v>31</v>
      </c>
      <c r="AD14" s="151" t="s">
        <v>31</v>
      </c>
      <c r="AE14" s="151" t="s">
        <v>31</v>
      </c>
      <c r="AF14" s="151" t="s">
        <v>31</v>
      </c>
      <c r="AG14" s="151" t="s">
        <v>31</v>
      </c>
      <c r="AH14" s="18"/>
      <c r="AI14" s="19"/>
      <c r="AJ14" s="19"/>
      <c r="AK14" s="19"/>
      <c r="AL14" s="18"/>
      <c r="AM14" s="18"/>
      <c r="AN14" s="18"/>
      <c r="AO14" s="18"/>
      <c r="AP14" s="18"/>
      <c r="AQ14" s="18"/>
      <c r="AR14" s="18"/>
      <c r="AS14" s="18"/>
      <c r="AT14" s="18"/>
      <c r="AU14" s="18"/>
      <c r="AV14" s="18"/>
      <c r="AW14" s="18"/>
      <c r="AX14" s="18"/>
      <c r="AY14" s="18"/>
      <c r="AZ14" s="18"/>
      <c r="BA14" s="16"/>
    </row>
    <row r="15" spans="1:53" s="17" customFormat="1" ht="26.5" thickTop="1" x14ac:dyDescent="0.25">
      <c r="A15" s="221" t="s">
        <v>259</v>
      </c>
      <c r="B15" s="159" t="s">
        <v>272</v>
      </c>
      <c r="C15" s="160"/>
      <c r="D15" s="146" t="e">
        <v>#N/A</v>
      </c>
      <c r="E15" s="161"/>
      <c r="F15" s="162" t="s">
        <v>31</v>
      </c>
      <c r="G15" s="149" t="s">
        <v>31</v>
      </c>
      <c r="H15" s="151" t="s">
        <v>31</v>
      </c>
      <c r="I15" s="151" t="s">
        <v>31</v>
      </c>
      <c r="J15" s="151" t="s">
        <v>31</v>
      </c>
      <c r="K15" s="151" t="s">
        <v>31</v>
      </c>
      <c r="L15" s="151" t="s">
        <v>31</v>
      </c>
      <c r="M15" s="151" t="s">
        <v>31</v>
      </c>
      <c r="N15" s="151" t="s">
        <v>31</v>
      </c>
      <c r="O15" s="151" t="s">
        <v>31</v>
      </c>
      <c r="P15" s="151" t="s">
        <v>31</v>
      </c>
      <c r="Q15" s="152" t="s">
        <v>31</v>
      </c>
      <c r="R15" s="310" t="s">
        <v>31</v>
      </c>
      <c r="S15" s="153" t="s">
        <v>31</v>
      </c>
      <c r="T15" s="151" t="s">
        <v>31</v>
      </c>
      <c r="U15" s="176" t="s">
        <v>31</v>
      </c>
      <c r="V15" s="149" t="s">
        <v>31</v>
      </c>
      <c r="W15" s="151" t="s">
        <v>31</v>
      </c>
      <c r="X15" s="151" t="s">
        <v>31</v>
      </c>
      <c r="Y15" s="151" t="s">
        <v>31</v>
      </c>
      <c r="Z15" s="151" t="s">
        <v>31</v>
      </c>
      <c r="AA15" s="151" t="s">
        <v>31</v>
      </c>
      <c r="AB15" s="151" t="s">
        <v>31</v>
      </c>
      <c r="AC15" s="151" t="s">
        <v>31</v>
      </c>
      <c r="AD15" s="151" t="s">
        <v>31</v>
      </c>
      <c r="AE15" s="151" t="s">
        <v>31</v>
      </c>
      <c r="AF15" s="151" t="s">
        <v>31</v>
      </c>
      <c r="AG15" s="151" t="s">
        <v>31</v>
      </c>
      <c r="AH15" s="18"/>
      <c r="AI15" s="19"/>
      <c r="AJ15" s="19"/>
      <c r="AK15" s="19"/>
      <c r="AL15" s="18"/>
      <c r="AM15" s="18"/>
      <c r="AN15" s="18"/>
      <c r="AO15" s="18"/>
      <c r="AP15" s="18"/>
      <c r="AQ15" s="18"/>
      <c r="AR15" s="18"/>
      <c r="AS15" s="18"/>
      <c r="AT15" s="18"/>
      <c r="AU15" s="18"/>
      <c r="AV15" s="18"/>
      <c r="AW15" s="18"/>
      <c r="AX15" s="18"/>
      <c r="AY15" s="18"/>
      <c r="AZ15" s="18"/>
      <c r="BA15" s="16"/>
    </row>
    <row r="16" spans="1:53" s="17" customFormat="1" ht="13.5" thickTop="1" x14ac:dyDescent="0.25">
      <c r="A16" s="221" t="s">
        <v>262</v>
      </c>
      <c r="B16" s="159" t="s">
        <v>275</v>
      </c>
      <c r="C16" s="160"/>
      <c r="D16" s="146" t="e">
        <v>#N/A</v>
      </c>
      <c r="E16" s="161"/>
      <c r="F16" s="162" t="s">
        <v>31</v>
      </c>
      <c r="G16" s="149" t="s">
        <v>31</v>
      </c>
      <c r="H16" s="151" t="s">
        <v>31</v>
      </c>
      <c r="I16" s="151" t="s">
        <v>31</v>
      </c>
      <c r="J16" s="151" t="s">
        <v>31</v>
      </c>
      <c r="K16" s="151" t="s">
        <v>31</v>
      </c>
      <c r="L16" s="151" t="s">
        <v>31</v>
      </c>
      <c r="M16" s="151" t="s">
        <v>31</v>
      </c>
      <c r="N16" s="151" t="s">
        <v>31</v>
      </c>
      <c r="O16" s="151" t="s">
        <v>31</v>
      </c>
      <c r="P16" s="151" t="s">
        <v>31</v>
      </c>
      <c r="Q16" s="152" t="s">
        <v>31</v>
      </c>
      <c r="R16" s="310" t="s">
        <v>31</v>
      </c>
      <c r="S16" s="153" t="s">
        <v>31</v>
      </c>
      <c r="T16" s="151" t="s">
        <v>31</v>
      </c>
      <c r="U16" s="176" t="s">
        <v>31</v>
      </c>
      <c r="V16" s="149" t="s">
        <v>31</v>
      </c>
      <c r="W16" s="151" t="s">
        <v>31</v>
      </c>
      <c r="X16" s="151" t="s">
        <v>31</v>
      </c>
      <c r="Y16" s="151" t="s">
        <v>31</v>
      </c>
      <c r="Z16" s="151" t="s">
        <v>31</v>
      </c>
      <c r="AA16" s="151" t="s">
        <v>31</v>
      </c>
      <c r="AB16" s="151" t="s">
        <v>31</v>
      </c>
      <c r="AC16" s="151" t="s">
        <v>31</v>
      </c>
      <c r="AD16" s="151" t="s">
        <v>31</v>
      </c>
      <c r="AE16" s="151" t="s">
        <v>31</v>
      </c>
      <c r="AF16" s="151" t="s">
        <v>31</v>
      </c>
      <c r="AG16" s="151" t="s">
        <v>31</v>
      </c>
      <c r="AH16" s="18"/>
      <c r="AI16" s="19"/>
      <c r="AJ16" s="19"/>
      <c r="AK16" s="19"/>
      <c r="AL16" s="18"/>
      <c r="AM16" s="18"/>
      <c r="AN16" s="18"/>
      <c r="AO16" s="18"/>
      <c r="AP16" s="18"/>
      <c r="AQ16" s="18"/>
      <c r="AR16" s="18"/>
      <c r="AS16" s="18"/>
      <c r="AT16" s="18"/>
      <c r="AU16" s="18"/>
      <c r="AV16" s="18"/>
      <c r="AW16" s="18"/>
      <c r="AX16" s="18"/>
      <c r="AY16" s="18"/>
      <c r="AZ16" s="18"/>
      <c r="BA16" s="16"/>
    </row>
    <row r="17" spans="1:53" s="17" customFormat="1" ht="13.5" thickTop="1" x14ac:dyDescent="0.25">
      <c r="A17" s="143" t="s">
        <v>46</v>
      </c>
      <c r="B17" s="154" t="s">
        <v>47</v>
      </c>
      <c r="C17" s="155" t="s">
        <v>48</v>
      </c>
      <c r="D17" s="146" t="s">
        <v>240</v>
      </c>
      <c r="E17" s="161" t="s">
        <v>38</v>
      </c>
      <c r="F17" s="162" t="s">
        <v>31</v>
      </c>
      <c r="G17" s="149" t="s">
        <v>25</v>
      </c>
      <c r="H17" s="151" t="s">
        <v>31</v>
      </c>
      <c r="I17" s="151" t="s">
        <v>31</v>
      </c>
      <c r="J17" s="151" t="s">
        <v>31</v>
      </c>
      <c r="K17" s="151" t="s">
        <v>31</v>
      </c>
      <c r="L17" s="151" t="s">
        <v>31</v>
      </c>
      <c r="M17" s="151" t="s">
        <v>31</v>
      </c>
      <c r="N17" s="151" t="s">
        <v>31</v>
      </c>
      <c r="O17" s="151" t="s">
        <v>31</v>
      </c>
      <c r="P17" s="151" t="s">
        <v>31</v>
      </c>
      <c r="Q17" s="152" t="s">
        <v>31</v>
      </c>
      <c r="R17" s="310" t="s">
        <v>31</v>
      </c>
      <c r="S17" s="153" t="s">
        <v>31</v>
      </c>
      <c r="T17" s="151" t="s">
        <v>31</v>
      </c>
      <c r="U17" s="176" t="s">
        <v>31</v>
      </c>
      <c r="V17" s="149" t="s">
        <v>31</v>
      </c>
      <c r="W17" s="151" t="s">
        <v>31</v>
      </c>
      <c r="X17" s="151" t="s">
        <v>31</v>
      </c>
      <c r="Y17" s="151" t="s">
        <v>31</v>
      </c>
      <c r="Z17" s="151" t="s">
        <v>31</v>
      </c>
      <c r="AA17" s="151" t="s">
        <v>31</v>
      </c>
      <c r="AB17" s="151" t="s">
        <v>31</v>
      </c>
      <c r="AC17" s="151" t="s">
        <v>31</v>
      </c>
      <c r="AD17" s="151" t="s">
        <v>31</v>
      </c>
      <c r="AE17" s="151" t="s">
        <v>31</v>
      </c>
      <c r="AF17" s="151" t="s">
        <v>31</v>
      </c>
      <c r="AG17" s="151" t="s">
        <v>31</v>
      </c>
      <c r="AH17" s="18"/>
      <c r="AI17" s="19"/>
      <c r="AJ17" s="19"/>
      <c r="AK17" s="19"/>
      <c r="AL17" s="18"/>
      <c r="AM17" s="18"/>
      <c r="AN17" s="18"/>
      <c r="AO17" s="18"/>
      <c r="AP17" s="18"/>
      <c r="AQ17" s="18"/>
      <c r="AR17" s="18"/>
      <c r="AS17" s="18"/>
      <c r="AT17" s="18"/>
      <c r="AU17" s="18"/>
      <c r="AV17" s="18"/>
      <c r="AW17" s="18"/>
      <c r="AX17" s="18"/>
      <c r="AY17" s="18"/>
      <c r="AZ17" s="18"/>
      <c r="BA17" s="16"/>
    </row>
    <row r="18" spans="1:53" s="17" customFormat="1" ht="13.5" thickTop="1" x14ac:dyDescent="0.25">
      <c r="A18" s="143" t="s">
        <v>49</v>
      </c>
      <c r="B18" s="154" t="s">
        <v>50</v>
      </c>
      <c r="C18" s="155" t="s">
        <v>51</v>
      </c>
      <c r="D18" s="146" t="s">
        <v>240</v>
      </c>
      <c r="E18" s="161" t="s">
        <v>38</v>
      </c>
      <c r="F18" s="162" t="s">
        <v>31</v>
      </c>
      <c r="G18" s="149" t="s">
        <v>25</v>
      </c>
      <c r="H18" s="151" t="s">
        <v>31</v>
      </c>
      <c r="I18" s="151" t="s">
        <v>31</v>
      </c>
      <c r="J18" s="151" t="s">
        <v>31</v>
      </c>
      <c r="K18" s="151" t="s">
        <v>31</v>
      </c>
      <c r="L18" s="151" t="s">
        <v>31</v>
      </c>
      <c r="M18" s="151" t="s">
        <v>31</v>
      </c>
      <c r="N18" s="151" t="s">
        <v>31</v>
      </c>
      <c r="O18" s="151" t="s">
        <v>31</v>
      </c>
      <c r="P18" s="151" t="s">
        <v>31</v>
      </c>
      <c r="Q18" s="152" t="s">
        <v>31</v>
      </c>
      <c r="R18" s="310" t="s">
        <v>31</v>
      </c>
      <c r="S18" s="153" t="s">
        <v>31</v>
      </c>
      <c r="T18" s="151" t="s">
        <v>31</v>
      </c>
      <c r="U18" s="176" t="s">
        <v>31</v>
      </c>
      <c r="V18" s="149" t="s">
        <v>42</v>
      </c>
      <c r="W18" s="151" t="s">
        <v>31</v>
      </c>
      <c r="X18" s="151" t="s">
        <v>31</v>
      </c>
      <c r="Y18" s="151" t="s">
        <v>31</v>
      </c>
      <c r="Z18" s="151" t="s">
        <v>31</v>
      </c>
      <c r="AA18" s="151" t="s">
        <v>31</v>
      </c>
      <c r="AB18" s="151" t="s">
        <v>31</v>
      </c>
      <c r="AC18" s="151" t="s">
        <v>31</v>
      </c>
      <c r="AD18" s="151" t="s">
        <v>31</v>
      </c>
      <c r="AE18" s="151" t="s">
        <v>31</v>
      </c>
      <c r="AF18" s="151" t="s">
        <v>31</v>
      </c>
      <c r="AG18" s="151" t="s">
        <v>31</v>
      </c>
      <c r="AH18" s="18"/>
      <c r="AI18" s="19"/>
      <c r="AJ18" s="19"/>
      <c r="AK18" s="19"/>
      <c r="AL18" s="18"/>
      <c r="AM18" s="18"/>
      <c r="AN18" s="18"/>
      <c r="AO18" s="18"/>
      <c r="AP18" s="18"/>
      <c r="AQ18" s="18"/>
      <c r="AR18" s="18"/>
      <c r="AS18" s="18"/>
      <c r="AT18" s="18"/>
      <c r="AU18" s="18"/>
      <c r="AV18" s="18"/>
      <c r="AW18" s="18"/>
      <c r="AX18" s="18"/>
      <c r="AY18" s="18"/>
      <c r="AZ18" s="18"/>
      <c r="BA18" s="16"/>
    </row>
    <row r="19" spans="1:53" s="17" customFormat="1" ht="13.5" thickTop="1" x14ac:dyDescent="0.25">
      <c r="A19" s="221" t="s">
        <v>261</v>
      </c>
      <c r="B19" s="159" t="s">
        <v>274</v>
      </c>
      <c r="C19" s="160"/>
      <c r="D19" s="146" t="e">
        <v>#N/A</v>
      </c>
      <c r="E19" s="161"/>
      <c r="F19" s="162" t="s">
        <v>31</v>
      </c>
      <c r="G19" s="149" t="s">
        <v>31</v>
      </c>
      <c r="H19" s="151" t="s">
        <v>31</v>
      </c>
      <c r="I19" s="151" t="s">
        <v>31</v>
      </c>
      <c r="J19" s="151" t="s">
        <v>31</v>
      </c>
      <c r="K19" s="151" t="s">
        <v>31</v>
      </c>
      <c r="L19" s="151" t="s">
        <v>31</v>
      </c>
      <c r="M19" s="151" t="s">
        <v>31</v>
      </c>
      <c r="N19" s="151" t="s">
        <v>31</v>
      </c>
      <c r="O19" s="151" t="s">
        <v>31</v>
      </c>
      <c r="P19" s="151" t="s">
        <v>31</v>
      </c>
      <c r="Q19" s="152" t="s">
        <v>31</v>
      </c>
      <c r="R19" s="310" t="s">
        <v>31</v>
      </c>
      <c r="S19" s="153" t="s">
        <v>31</v>
      </c>
      <c r="T19" s="151" t="s">
        <v>31</v>
      </c>
      <c r="U19" s="176" t="s">
        <v>31</v>
      </c>
      <c r="V19" s="149" t="s">
        <v>31</v>
      </c>
      <c r="W19" s="151" t="s">
        <v>31</v>
      </c>
      <c r="X19" s="151" t="s">
        <v>31</v>
      </c>
      <c r="Y19" s="151" t="s">
        <v>31</v>
      </c>
      <c r="Z19" s="151" t="s">
        <v>31</v>
      </c>
      <c r="AA19" s="151" t="s">
        <v>31</v>
      </c>
      <c r="AB19" s="151" t="s">
        <v>31</v>
      </c>
      <c r="AC19" s="151" t="s">
        <v>31</v>
      </c>
      <c r="AD19" s="151" t="s">
        <v>31</v>
      </c>
      <c r="AE19" s="151" t="s">
        <v>31</v>
      </c>
      <c r="AF19" s="151" t="s">
        <v>31</v>
      </c>
      <c r="AG19" s="151" t="s">
        <v>31</v>
      </c>
      <c r="AH19" s="18"/>
      <c r="AI19" s="19"/>
      <c r="AJ19" s="19"/>
      <c r="AK19" s="19"/>
      <c r="AL19" s="18"/>
      <c r="AM19" s="18"/>
      <c r="AN19" s="18"/>
      <c r="AO19" s="18"/>
      <c r="AP19" s="18"/>
      <c r="AQ19" s="18"/>
      <c r="AR19" s="18"/>
      <c r="AS19" s="18"/>
      <c r="AT19" s="18"/>
      <c r="AU19" s="18"/>
      <c r="AV19" s="18"/>
      <c r="AW19" s="18"/>
      <c r="AX19" s="18"/>
      <c r="AY19" s="18"/>
      <c r="AZ19" s="18"/>
      <c r="BA19" s="16"/>
    </row>
    <row r="20" spans="1:53" s="17" customFormat="1" ht="13.5" thickTop="1" x14ac:dyDescent="0.25">
      <c r="A20" s="221" t="s">
        <v>260</v>
      </c>
      <c r="B20" s="159" t="s">
        <v>273</v>
      </c>
      <c r="C20" s="160"/>
      <c r="D20" s="146" t="e">
        <v>#N/A</v>
      </c>
      <c r="E20" s="161"/>
      <c r="F20" s="162" t="s">
        <v>31</v>
      </c>
      <c r="G20" s="149" t="s">
        <v>31</v>
      </c>
      <c r="H20" s="151" t="s">
        <v>31</v>
      </c>
      <c r="I20" s="151" t="s">
        <v>31</v>
      </c>
      <c r="J20" s="151" t="s">
        <v>31</v>
      </c>
      <c r="K20" s="151" t="s">
        <v>31</v>
      </c>
      <c r="L20" s="151" t="s">
        <v>31</v>
      </c>
      <c r="M20" s="151" t="s">
        <v>31</v>
      </c>
      <c r="N20" s="151" t="s">
        <v>31</v>
      </c>
      <c r="O20" s="151" t="s">
        <v>31</v>
      </c>
      <c r="P20" s="151" t="s">
        <v>31</v>
      </c>
      <c r="Q20" s="152" t="s">
        <v>31</v>
      </c>
      <c r="R20" s="310" t="s">
        <v>31</v>
      </c>
      <c r="S20" s="153" t="s">
        <v>31</v>
      </c>
      <c r="T20" s="151" t="s">
        <v>31</v>
      </c>
      <c r="U20" s="176" t="s">
        <v>31</v>
      </c>
      <c r="V20" s="149" t="s">
        <v>31</v>
      </c>
      <c r="W20" s="151" t="s">
        <v>31</v>
      </c>
      <c r="X20" s="151" t="s">
        <v>31</v>
      </c>
      <c r="Y20" s="151" t="s">
        <v>31</v>
      </c>
      <c r="Z20" s="151" t="s">
        <v>31</v>
      </c>
      <c r="AA20" s="151" t="s">
        <v>31</v>
      </c>
      <c r="AB20" s="151" t="s">
        <v>31</v>
      </c>
      <c r="AC20" s="151" t="s">
        <v>31</v>
      </c>
      <c r="AD20" s="151" t="s">
        <v>31</v>
      </c>
      <c r="AE20" s="151" t="s">
        <v>31</v>
      </c>
      <c r="AF20" s="151" t="s">
        <v>31</v>
      </c>
      <c r="AG20" s="151" t="s">
        <v>31</v>
      </c>
      <c r="AH20" s="18"/>
      <c r="AI20" s="19"/>
      <c r="AJ20" s="19"/>
      <c r="AK20" s="19"/>
      <c r="AL20" s="18"/>
      <c r="AM20" s="18"/>
      <c r="AN20" s="18"/>
      <c r="AO20" s="18"/>
      <c r="AP20" s="18"/>
      <c r="AQ20" s="18"/>
      <c r="AR20" s="18"/>
      <c r="AS20" s="18"/>
      <c r="AT20" s="18"/>
      <c r="AU20" s="18"/>
      <c r="AV20" s="18"/>
      <c r="AW20" s="18"/>
      <c r="AX20" s="18"/>
      <c r="AY20" s="18"/>
      <c r="AZ20" s="18"/>
      <c r="BA20" s="16"/>
    </row>
    <row r="21" spans="1:53" s="17" customFormat="1" ht="13.5" thickTop="1" x14ac:dyDescent="0.25">
      <c r="A21" s="143" t="s">
        <v>52</v>
      </c>
      <c r="B21" s="154" t="s">
        <v>53</v>
      </c>
      <c r="C21" s="155" t="s">
        <v>37</v>
      </c>
      <c r="D21" s="146" t="s">
        <v>240</v>
      </c>
      <c r="E21" s="161" t="s">
        <v>38</v>
      </c>
      <c r="F21" s="162" t="s">
        <v>31</v>
      </c>
      <c r="G21" s="149" t="s">
        <v>25</v>
      </c>
      <c r="H21" s="151" t="s">
        <v>31</v>
      </c>
      <c r="I21" s="151" t="s">
        <v>31</v>
      </c>
      <c r="J21" s="151" t="s">
        <v>31</v>
      </c>
      <c r="K21" s="151" t="s">
        <v>31</v>
      </c>
      <c r="L21" s="151" t="s">
        <v>31</v>
      </c>
      <c r="M21" s="151" t="s">
        <v>31</v>
      </c>
      <c r="N21" s="151" t="s">
        <v>31</v>
      </c>
      <c r="O21" s="151" t="s">
        <v>31</v>
      </c>
      <c r="P21" s="151" t="s">
        <v>31</v>
      </c>
      <c r="Q21" s="152" t="s">
        <v>31</v>
      </c>
      <c r="R21" s="310" t="s">
        <v>31</v>
      </c>
      <c r="S21" s="153" t="s">
        <v>31</v>
      </c>
      <c r="T21" s="151" t="s">
        <v>31</v>
      </c>
      <c r="U21" s="176" t="s">
        <v>31</v>
      </c>
      <c r="V21" s="149" t="s">
        <v>31</v>
      </c>
      <c r="W21" s="151" t="s">
        <v>31</v>
      </c>
      <c r="X21" s="151" t="s">
        <v>31</v>
      </c>
      <c r="Y21" s="151" t="s">
        <v>31</v>
      </c>
      <c r="Z21" s="151" t="s">
        <v>31</v>
      </c>
      <c r="AA21" s="151" t="s">
        <v>31</v>
      </c>
      <c r="AB21" s="151" t="s">
        <v>31</v>
      </c>
      <c r="AC21" s="151" t="s">
        <v>31</v>
      </c>
      <c r="AD21" s="151" t="s">
        <v>31</v>
      </c>
      <c r="AE21" s="151" t="s">
        <v>31</v>
      </c>
      <c r="AF21" s="151" t="s">
        <v>31</v>
      </c>
      <c r="AG21" s="151" t="s">
        <v>31</v>
      </c>
      <c r="AH21" s="18"/>
      <c r="AI21" s="19"/>
      <c r="AJ21" s="19"/>
      <c r="AK21" s="19"/>
      <c r="AL21" s="18"/>
      <c r="AM21" s="18"/>
      <c r="AN21" s="18"/>
      <c r="AO21" s="18"/>
      <c r="AP21" s="18"/>
      <c r="AQ21" s="18"/>
      <c r="AR21" s="18"/>
      <c r="AS21" s="18"/>
      <c r="AT21" s="18"/>
      <c r="AU21" s="18"/>
      <c r="AV21" s="18"/>
      <c r="AW21" s="18"/>
      <c r="AX21" s="18"/>
      <c r="AY21" s="18"/>
      <c r="AZ21" s="18"/>
      <c r="BA21" s="16"/>
    </row>
    <row r="22" spans="1:53" s="17" customFormat="1" ht="26.5" thickTop="1" x14ac:dyDescent="0.25">
      <c r="A22" s="143" t="s">
        <v>54</v>
      </c>
      <c r="B22" s="154" t="s">
        <v>55</v>
      </c>
      <c r="C22" s="155" t="s">
        <v>31</v>
      </c>
      <c r="D22" s="146" t="s">
        <v>240</v>
      </c>
      <c r="E22" s="161" t="s">
        <v>56</v>
      </c>
      <c r="F22" s="162" t="s">
        <v>31</v>
      </c>
      <c r="G22" s="149" t="s">
        <v>31</v>
      </c>
      <c r="H22" s="151" t="s">
        <v>31</v>
      </c>
      <c r="I22" s="151" t="s">
        <v>31</v>
      </c>
      <c r="J22" s="151" t="s">
        <v>31</v>
      </c>
      <c r="K22" s="151" t="s">
        <v>31</v>
      </c>
      <c r="L22" s="151" t="s">
        <v>31</v>
      </c>
      <c r="M22" s="151" t="s">
        <v>31</v>
      </c>
      <c r="N22" s="151" t="s">
        <v>31</v>
      </c>
      <c r="O22" s="151" t="s">
        <v>31</v>
      </c>
      <c r="P22" s="151" t="s">
        <v>31</v>
      </c>
      <c r="Q22" s="152" t="s">
        <v>31</v>
      </c>
      <c r="R22" s="310" t="s">
        <v>325</v>
      </c>
      <c r="S22" s="153" t="s">
        <v>31</v>
      </c>
      <c r="T22" s="151" t="s">
        <v>31</v>
      </c>
      <c r="U22" s="176" t="s">
        <v>31</v>
      </c>
      <c r="V22" s="149" t="s">
        <v>31</v>
      </c>
      <c r="W22" s="151" t="s">
        <v>31</v>
      </c>
      <c r="X22" s="151" t="s">
        <v>31</v>
      </c>
      <c r="Y22" s="151" t="s">
        <v>31</v>
      </c>
      <c r="Z22" s="151" t="s">
        <v>31</v>
      </c>
      <c r="AA22" s="151" t="s">
        <v>31</v>
      </c>
      <c r="AB22" s="151" t="s">
        <v>31</v>
      </c>
      <c r="AC22" s="151" t="s">
        <v>31</v>
      </c>
      <c r="AD22" s="151" t="s">
        <v>31</v>
      </c>
      <c r="AE22" s="151" t="s">
        <v>31</v>
      </c>
      <c r="AF22" s="151" t="s">
        <v>31</v>
      </c>
      <c r="AG22" s="151" t="s">
        <v>31</v>
      </c>
      <c r="AH22" s="18"/>
      <c r="AI22" s="19"/>
      <c r="AJ22" s="19"/>
      <c r="AK22" s="19"/>
      <c r="AL22" s="18"/>
      <c r="AM22" s="18"/>
      <c r="AN22" s="18"/>
      <c r="AO22" s="18"/>
      <c r="AP22" s="18"/>
      <c r="AQ22" s="18"/>
      <c r="AR22" s="18"/>
      <c r="AS22" s="18"/>
      <c r="AT22" s="18"/>
      <c r="AU22" s="18"/>
      <c r="AV22" s="18"/>
      <c r="AW22" s="18"/>
      <c r="AX22" s="18"/>
      <c r="AY22" s="18"/>
      <c r="AZ22" s="18"/>
      <c r="BA22" s="16"/>
    </row>
    <row r="23" spans="1:53" s="17" customFormat="1" ht="13.5" thickTop="1" x14ac:dyDescent="0.25">
      <c r="A23" s="221" t="s">
        <v>57</v>
      </c>
      <c r="B23" s="159" t="s">
        <v>58</v>
      </c>
      <c r="C23" s="155" t="s">
        <v>31</v>
      </c>
      <c r="D23" s="146" t="s">
        <v>11</v>
      </c>
      <c r="E23" s="161" t="s">
        <v>59</v>
      </c>
      <c r="F23" s="162" t="s">
        <v>31</v>
      </c>
      <c r="G23" s="149" t="s">
        <v>31</v>
      </c>
      <c r="H23" s="151" t="s">
        <v>31</v>
      </c>
      <c r="I23" s="151" t="s">
        <v>31</v>
      </c>
      <c r="J23" s="151" t="s">
        <v>31</v>
      </c>
      <c r="K23" s="151" t="s">
        <v>31</v>
      </c>
      <c r="L23" s="151" t="s">
        <v>31</v>
      </c>
      <c r="M23" s="151" t="s">
        <v>31</v>
      </c>
      <c r="N23" s="151" t="s">
        <v>31</v>
      </c>
      <c r="O23" s="151" t="s">
        <v>31</v>
      </c>
      <c r="P23" s="151" t="s">
        <v>31</v>
      </c>
      <c r="Q23" s="152" t="s">
        <v>31</v>
      </c>
      <c r="R23" s="310" t="s">
        <v>656</v>
      </c>
      <c r="S23" s="153" t="s">
        <v>31</v>
      </c>
      <c r="T23" s="151" t="s">
        <v>31</v>
      </c>
      <c r="U23" s="176" t="s">
        <v>31</v>
      </c>
      <c r="V23" s="149" t="s">
        <v>31</v>
      </c>
      <c r="W23" s="151" t="s">
        <v>31</v>
      </c>
      <c r="X23" s="151" t="s">
        <v>31</v>
      </c>
      <c r="Y23" s="151" t="s">
        <v>31</v>
      </c>
      <c r="Z23" s="151" t="s">
        <v>31</v>
      </c>
      <c r="AA23" s="151" t="s">
        <v>31</v>
      </c>
      <c r="AB23" s="151" t="s">
        <v>31</v>
      </c>
      <c r="AC23" s="151" t="s">
        <v>31</v>
      </c>
      <c r="AD23" s="151" t="s">
        <v>31</v>
      </c>
      <c r="AE23" s="151" t="s">
        <v>31</v>
      </c>
      <c r="AF23" s="151" t="s">
        <v>31</v>
      </c>
      <c r="AG23" s="151" t="s">
        <v>31</v>
      </c>
      <c r="AH23" s="18"/>
      <c r="AI23" s="19"/>
      <c r="AJ23" s="19"/>
      <c r="AK23" s="19"/>
      <c r="AL23" s="18"/>
      <c r="AM23" s="18"/>
      <c r="AN23" s="18"/>
      <c r="AO23" s="18"/>
      <c r="AP23" s="18"/>
      <c r="AQ23" s="18"/>
      <c r="AR23" s="18"/>
      <c r="AS23" s="18"/>
      <c r="AT23" s="18"/>
      <c r="AU23" s="18"/>
      <c r="AV23" s="18"/>
      <c r="AW23" s="18"/>
      <c r="AX23" s="18"/>
      <c r="AY23" s="18"/>
      <c r="AZ23" s="18"/>
      <c r="BA23" s="16"/>
    </row>
    <row r="24" spans="1:53" s="17" customFormat="1" ht="13.5" thickTop="1" x14ac:dyDescent="0.25">
      <c r="A24" s="222" t="s">
        <v>60</v>
      </c>
      <c r="B24" s="144" t="s">
        <v>387</v>
      </c>
      <c r="C24" s="155" t="s">
        <v>31</v>
      </c>
      <c r="D24" s="146" t="s">
        <v>10</v>
      </c>
      <c r="E24" s="161" t="s">
        <v>59</v>
      </c>
      <c r="F24" s="162" t="s">
        <v>31</v>
      </c>
      <c r="G24" s="149" t="s">
        <v>31</v>
      </c>
      <c r="H24" s="151" t="s">
        <v>31</v>
      </c>
      <c r="I24" s="151" t="s">
        <v>31</v>
      </c>
      <c r="J24" s="151" t="s">
        <v>31</v>
      </c>
      <c r="K24" s="151" t="s">
        <v>31</v>
      </c>
      <c r="L24" s="151" t="s">
        <v>31</v>
      </c>
      <c r="M24" s="151" t="s">
        <v>31</v>
      </c>
      <c r="N24" s="151" t="s">
        <v>31</v>
      </c>
      <c r="O24" s="151" t="s">
        <v>31</v>
      </c>
      <c r="P24" s="151" t="s">
        <v>31</v>
      </c>
      <c r="Q24" s="152" t="s">
        <v>31</v>
      </c>
      <c r="R24" s="310" t="s">
        <v>656</v>
      </c>
      <c r="S24" s="153" t="s">
        <v>31</v>
      </c>
      <c r="T24" s="151" t="s">
        <v>31</v>
      </c>
      <c r="U24" s="176" t="s">
        <v>31</v>
      </c>
      <c r="V24" s="149" t="s">
        <v>31</v>
      </c>
      <c r="W24" s="151" t="s">
        <v>31</v>
      </c>
      <c r="X24" s="151" t="s">
        <v>31</v>
      </c>
      <c r="Y24" s="151" t="s">
        <v>31</v>
      </c>
      <c r="Z24" s="151" t="s">
        <v>31</v>
      </c>
      <c r="AA24" s="151" t="s">
        <v>31</v>
      </c>
      <c r="AB24" s="151" t="s">
        <v>31</v>
      </c>
      <c r="AC24" s="151" t="s">
        <v>31</v>
      </c>
      <c r="AD24" s="151" t="s">
        <v>31</v>
      </c>
      <c r="AE24" s="151" t="s">
        <v>31</v>
      </c>
      <c r="AF24" s="151" t="s">
        <v>31</v>
      </c>
      <c r="AG24" s="151" t="s">
        <v>31</v>
      </c>
      <c r="AH24" s="18"/>
      <c r="AI24" s="19"/>
      <c r="AJ24" s="19"/>
      <c r="AK24" s="19"/>
      <c r="AL24" s="18"/>
      <c r="AM24" s="18"/>
      <c r="AN24" s="18"/>
      <c r="AO24" s="18"/>
      <c r="AP24" s="18"/>
      <c r="AQ24" s="18"/>
      <c r="AR24" s="18"/>
      <c r="AS24" s="18"/>
      <c r="AT24" s="18"/>
      <c r="AU24" s="18"/>
      <c r="AV24" s="18"/>
      <c r="AW24" s="18"/>
      <c r="AX24" s="18"/>
      <c r="AY24" s="18"/>
      <c r="AZ24" s="18"/>
      <c r="BA24" s="16"/>
    </row>
    <row r="25" spans="1:53" s="17" customFormat="1" ht="13.5" thickTop="1" x14ac:dyDescent="0.25">
      <c r="A25" s="222" t="s">
        <v>61</v>
      </c>
      <c r="B25" s="144" t="s">
        <v>62</v>
      </c>
      <c r="C25" s="155" t="s">
        <v>31</v>
      </c>
      <c r="D25" s="146" t="s">
        <v>242</v>
      </c>
      <c r="E25" s="161" t="s">
        <v>59</v>
      </c>
      <c r="F25" s="162" t="s">
        <v>31</v>
      </c>
      <c r="G25" s="149" t="s">
        <v>31</v>
      </c>
      <c r="H25" s="151" t="s">
        <v>31</v>
      </c>
      <c r="I25" s="151" t="s">
        <v>31</v>
      </c>
      <c r="J25" s="151" t="s">
        <v>31</v>
      </c>
      <c r="K25" s="151" t="s">
        <v>31</v>
      </c>
      <c r="L25" s="151" t="s">
        <v>31</v>
      </c>
      <c r="M25" s="151" t="s">
        <v>31</v>
      </c>
      <c r="N25" s="151" t="s">
        <v>31</v>
      </c>
      <c r="O25" s="151" t="s">
        <v>31</v>
      </c>
      <c r="P25" s="151" t="s">
        <v>31</v>
      </c>
      <c r="Q25" s="152" t="s">
        <v>31</v>
      </c>
      <c r="R25" s="310" t="s">
        <v>656</v>
      </c>
      <c r="S25" s="153" t="s">
        <v>31</v>
      </c>
      <c r="T25" s="151" t="s">
        <v>31</v>
      </c>
      <c r="U25" s="176" t="s">
        <v>31</v>
      </c>
      <c r="V25" s="149" t="s">
        <v>31</v>
      </c>
      <c r="W25" s="151" t="s">
        <v>31</v>
      </c>
      <c r="X25" s="151" t="s">
        <v>31</v>
      </c>
      <c r="Y25" s="151" t="s">
        <v>31</v>
      </c>
      <c r="Z25" s="151" t="s">
        <v>31</v>
      </c>
      <c r="AA25" s="151" t="s">
        <v>31</v>
      </c>
      <c r="AB25" s="151" t="s">
        <v>31</v>
      </c>
      <c r="AC25" s="151" t="s">
        <v>31</v>
      </c>
      <c r="AD25" s="151" t="s">
        <v>31</v>
      </c>
      <c r="AE25" s="151" t="s">
        <v>31</v>
      </c>
      <c r="AF25" s="151" t="s">
        <v>31</v>
      </c>
      <c r="AG25" s="151" t="s">
        <v>31</v>
      </c>
      <c r="AH25" s="18"/>
      <c r="AI25" s="19"/>
      <c r="AJ25" s="19"/>
      <c r="AK25" s="19"/>
      <c r="AL25" s="18"/>
      <c r="AM25" s="18"/>
      <c r="AN25" s="18"/>
      <c r="AO25" s="18"/>
      <c r="AP25" s="18"/>
      <c r="AQ25" s="18"/>
      <c r="AR25" s="18"/>
      <c r="AS25" s="18"/>
      <c r="AT25" s="18"/>
      <c r="AU25" s="18"/>
      <c r="AV25" s="18"/>
      <c r="AW25" s="18"/>
      <c r="AX25" s="18"/>
      <c r="AY25" s="18"/>
      <c r="AZ25" s="18"/>
      <c r="BA25" s="16"/>
    </row>
    <row r="26" spans="1:53" s="17" customFormat="1" ht="26.5" thickTop="1" x14ac:dyDescent="0.25">
      <c r="A26" s="222" t="s">
        <v>63</v>
      </c>
      <c r="B26" s="144" t="s">
        <v>64</v>
      </c>
      <c r="C26" s="155" t="s">
        <v>31</v>
      </c>
      <c r="D26" s="146" t="s">
        <v>11</v>
      </c>
      <c r="E26" s="161" t="s">
        <v>65</v>
      </c>
      <c r="F26" s="162" t="s">
        <v>31</v>
      </c>
      <c r="G26" s="149" t="s">
        <v>31</v>
      </c>
      <c r="H26" s="151" t="s">
        <v>31</v>
      </c>
      <c r="I26" s="151" t="s">
        <v>31</v>
      </c>
      <c r="J26" s="151" t="s">
        <v>31</v>
      </c>
      <c r="K26" s="151" t="s">
        <v>31</v>
      </c>
      <c r="L26" s="151" t="s">
        <v>31</v>
      </c>
      <c r="M26" s="151" t="s">
        <v>31</v>
      </c>
      <c r="N26" s="151" t="s">
        <v>31</v>
      </c>
      <c r="O26" s="151" t="s">
        <v>31</v>
      </c>
      <c r="P26" s="151" t="s">
        <v>31</v>
      </c>
      <c r="Q26" s="152" t="s">
        <v>31</v>
      </c>
      <c r="R26" s="310" t="s">
        <v>656</v>
      </c>
      <c r="S26" s="153" t="s">
        <v>31</v>
      </c>
      <c r="T26" s="151" t="s">
        <v>31</v>
      </c>
      <c r="U26" s="176" t="s">
        <v>31</v>
      </c>
      <c r="V26" s="149" t="s">
        <v>31</v>
      </c>
      <c r="W26" s="151" t="s">
        <v>31</v>
      </c>
      <c r="X26" s="151" t="s">
        <v>31</v>
      </c>
      <c r="Y26" s="151" t="s">
        <v>31</v>
      </c>
      <c r="Z26" s="151" t="s">
        <v>31</v>
      </c>
      <c r="AA26" s="151" t="s">
        <v>31</v>
      </c>
      <c r="AB26" s="151" t="s">
        <v>31</v>
      </c>
      <c r="AC26" s="151" t="s">
        <v>31</v>
      </c>
      <c r="AD26" s="151" t="s">
        <v>31</v>
      </c>
      <c r="AE26" s="151" t="s">
        <v>31</v>
      </c>
      <c r="AF26" s="151" t="s">
        <v>31</v>
      </c>
      <c r="AG26" s="151" t="s">
        <v>31</v>
      </c>
      <c r="AH26" s="18"/>
      <c r="AI26" s="19"/>
      <c r="AJ26" s="19"/>
      <c r="AK26" s="19"/>
      <c r="AL26" s="18"/>
      <c r="AM26" s="18"/>
      <c r="AN26" s="18"/>
      <c r="AO26" s="18"/>
      <c r="AP26" s="18"/>
      <c r="AQ26" s="18"/>
      <c r="AR26" s="18"/>
      <c r="AS26" s="18"/>
      <c r="AT26" s="18"/>
      <c r="AU26" s="18"/>
      <c r="AV26" s="18"/>
      <c r="AW26" s="18"/>
      <c r="AX26" s="18"/>
      <c r="AY26" s="18"/>
      <c r="AZ26" s="18"/>
      <c r="BA26" s="16"/>
    </row>
    <row r="27" spans="1:53" s="17" customFormat="1" ht="13.5" thickTop="1" x14ac:dyDescent="0.25">
      <c r="A27" s="143" t="s">
        <v>388</v>
      </c>
      <c r="B27" s="154" t="s">
        <v>389</v>
      </c>
      <c r="C27" s="155"/>
      <c r="D27" s="146" t="s">
        <v>11</v>
      </c>
      <c r="E27" s="161"/>
      <c r="F27" s="162" t="s">
        <v>31</v>
      </c>
      <c r="G27" s="149" t="s">
        <v>31</v>
      </c>
      <c r="H27" s="151" t="s">
        <v>31</v>
      </c>
      <c r="I27" s="151" t="s">
        <v>31</v>
      </c>
      <c r="J27" s="151" t="s">
        <v>31</v>
      </c>
      <c r="K27" s="151" t="s">
        <v>31</v>
      </c>
      <c r="L27" s="151" t="s">
        <v>31</v>
      </c>
      <c r="M27" s="151" t="s">
        <v>31</v>
      </c>
      <c r="N27" s="151" t="s">
        <v>31</v>
      </c>
      <c r="O27" s="151" t="s">
        <v>31</v>
      </c>
      <c r="P27" s="151" t="s">
        <v>31</v>
      </c>
      <c r="Q27" s="152" t="s">
        <v>31</v>
      </c>
      <c r="R27" s="310" t="s">
        <v>31</v>
      </c>
      <c r="S27" s="153" t="s">
        <v>31</v>
      </c>
      <c r="T27" s="151" t="s">
        <v>31</v>
      </c>
      <c r="U27" s="176" t="s">
        <v>31</v>
      </c>
      <c r="V27" s="149" t="s">
        <v>31</v>
      </c>
      <c r="W27" s="151" t="s">
        <v>31</v>
      </c>
      <c r="X27" s="151" t="s">
        <v>31</v>
      </c>
      <c r="Y27" s="151" t="s">
        <v>31</v>
      </c>
      <c r="Z27" s="151" t="s">
        <v>31</v>
      </c>
      <c r="AA27" s="151" t="s">
        <v>31</v>
      </c>
      <c r="AB27" s="151" t="s">
        <v>31</v>
      </c>
      <c r="AC27" s="151" t="s">
        <v>31</v>
      </c>
      <c r="AD27" s="151" t="s">
        <v>31</v>
      </c>
      <c r="AE27" s="151" t="s">
        <v>31</v>
      </c>
      <c r="AF27" s="151" t="s">
        <v>31</v>
      </c>
      <c r="AG27" s="151" t="s">
        <v>31</v>
      </c>
      <c r="AH27" s="18"/>
      <c r="AI27" s="19"/>
      <c r="AJ27" s="19"/>
      <c r="AK27" s="19"/>
      <c r="AL27" s="18"/>
      <c r="AM27" s="18"/>
      <c r="AN27" s="18"/>
      <c r="AO27" s="18"/>
      <c r="AP27" s="18"/>
      <c r="AQ27" s="18"/>
      <c r="AR27" s="18"/>
      <c r="AS27" s="18"/>
      <c r="AT27" s="18"/>
      <c r="AU27" s="18"/>
      <c r="AV27" s="18"/>
      <c r="AW27" s="18"/>
      <c r="AX27" s="18"/>
      <c r="AY27" s="18"/>
      <c r="AZ27" s="18"/>
      <c r="BA27" s="16"/>
    </row>
    <row r="28" spans="1:53" s="17" customFormat="1" ht="13.5" thickTop="1" x14ac:dyDescent="0.25">
      <c r="A28" s="143" t="s">
        <v>390</v>
      </c>
      <c r="B28" s="154" t="s">
        <v>391</v>
      </c>
      <c r="C28" s="155"/>
      <c r="D28" s="146" t="s">
        <v>11</v>
      </c>
      <c r="E28" s="161"/>
      <c r="F28" s="162" t="s">
        <v>31</v>
      </c>
      <c r="G28" s="149" t="s">
        <v>31</v>
      </c>
      <c r="H28" s="151" t="s">
        <v>31</v>
      </c>
      <c r="I28" s="151" t="s">
        <v>31</v>
      </c>
      <c r="J28" s="151" t="s">
        <v>31</v>
      </c>
      <c r="K28" s="151" t="s">
        <v>31</v>
      </c>
      <c r="L28" s="151" t="s">
        <v>31</v>
      </c>
      <c r="M28" s="151" t="s">
        <v>31</v>
      </c>
      <c r="N28" s="151" t="s">
        <v>31</v>
      </c>
      <c r="O28" s="151" t="s">
        <v>31</v>
      </c>
      <c r="P28" s="151" t="s">
        <v>31</v>
      </c>
      <c r="Q28" s="152" t="s">
        <v>31</v>
      </c>
      <c r="R28" s="310" t="s">
        <v>31</v>
      </c>
      <c r="S28" s="153" t="s">
        <v>31</v>
      </c>
      <c r="T28" s="151" t="s">
        <v>31</v>
      </c>
      <c r="U28" s="176" t="s">
        <v>31</v>
      </c>
      <c r="V28" s="149" t="s">
        <v>31</v>
      </c>
      <c r="W28" s="151" t="s">
        <v>31</v>
      </c>
      <c r="X28" s="151" t="s">
        <v>31</v>
      </c>
      <c r="Y28" s="151" t="s">
        <v>31</v>
      </c>
      <c r="Z28" s="151" t="s">
        <v>31</v>
      </c>
      <c r="AA28" s="151" t="s">
        <v>31</v>
      </c>
      <c r="AB28" s="151" t="s">
        <v>31</v>
      </c>
      <c r="AC28" s="151" t="s">
        <v>31</v>
      </c>
      <c r="AD28" s="151" t="s">
        <v>31</v>
      </c>
      <c r="AE28" s="151" t="s">
        <v>31</v>
      </c>
      <c r="AF28" s="151" t="s">
        <v>31</v>
      </c>
      <c r="AG28" s="151" t="s">
        <v>31</v>
      </c>
      <c r="AH28" s="18"/>
      <c r="AI28" s="19"/>
      <c r="AJ28" s="19"/>
      <c r="AK28" s="19"/>
      <c r="AL28" s="18"/>
      <c r="AM28" s="18"/>
      <c r="AN28" s="18"/>
      <c r="AO28" s="18"/>
      <c r="AP28" s="18"/>
      <c r="AQ28" s="18"/>
      <c r="AR28" s="18"/>
      <c r="AS28" s="18"/>
      <c r="AT28" s="18"/>
      <c r="AU28" s="18"/>
      <c r="AV28" s="18"/>
      <c r="AW28" s="18"/>
      <c r="AX28" s="18"/>
      <c r="AY28" s="18"/>
      <c r="AZ28" s="18"/>
      <c r="BA28" s="16"/>
    </row>
    <row r="29" spans="1:53" s="17" customFormat="1" ht="13.5" thickTop="1" x14ac:dyDescent="0.25">
      <c r="A29" s="143" t="s">
        <v>392</v>
      </c>
      <c r="B29" s="154" t="s">
        <v>393</v>
      </c>
      <c r="C29" s="155"/>
      <c r="D29" s="146" t="s">
        <v>11</v>
      </c>
      <c r="E29" s="161"/>
      <c r="F29" s="162" t="s">
        <v>31</v>
      </c>
      <c r="G29" s="149" t="s">
        <v>31</v>
      </c>
      <c r="H29" s="151" t="s">
        <v>31</v>
      </c>
      <c r="I29" s="151" t="s">
        <v>31</v>
      </c>
      <c r="J29" s="151" t="s">
        <v>31</v>
      </c>
      <c r="K29" s="151" t="s">
        <v>31</v>
      </c>
      <c r="L29" s="151" t="s">
        <v>31</v>
      </c>
      <c r="M29" s="151" t="s">
        <v>31</v>
      </c>
      <c r="N29" s="151" t="s">
        <v>31</v>
      </c>
      <c r="O29" s="151" t="s">
        <v>31</v>
      </c>
      <c r="P29" s="151" t="s">
        <v>31</v>
      </c>
      <c r="Q29" s="152" t="s">
        <v>31</v>
      </c>
      <c r="R29" s="310" t="s">
        <v>31</v>
      </c>
      <c r="S29" s="153" t="s">
        <v>31</v>
      </c>
      <c r="T29" s="151" t="s">
        <v>31</v>
      </c>
      <c r="U29" s="176" t="s">
        <v>31</v>
      </c>
      <c r="V29" s="149" t="s">
        <v>31</v>
      </c>
      <c r="W29" s="151" t="s">
        <v>31</v>
      </c>
      <c r="X29" s="151" t="s">
        <v>31</v>
      </c>
      <c r="Y29" s="151" t="s">
        <v>31</v>
      </c>
      <c r="Z29" s="151" t="s">
        <v>31</v>
      </c>
      <c r="AA29" s="151" t="s">
        <v>31</v>
      </c>
      <c r="AB29" s="151" t="s">
        <v>31</v>
      </c>
      <c r="AC29" s="151" t="s">
        <v>31</v>
      </c>
      <c r="AD29" s="151" t="s">
        <v>31</v>
      </c>
      <c r="AE29" s="151" t="s">
        <v>31</v>
      </c>
      <c r="AF29" s="151" t="s">
        <v>31</v>
      </c>
      <c r="AG29" s="151" t="s">
        <v>31</v>
      </c>
      <c r="AH29" s="18"/>
      <c r="AI29" s="19"/>
      <c r="AJ29" s="19"/>
      <c r="AK29" s="19"/>
      <c r="AL29" s="18"/>
      <c r="AM29" s="18"/>
      <c r="AN29" s="18"/>
      <c r="AO29" s="18"/>
      <c r="AP29" s="18"/>
      <c r="AQ29" s="18"/>
      <c r="AR29" s="18"/>
      <c r="AS29" s="18"/>
      <c r="AT29" s="18"/>
      <c r="AU29" s="18"/>
      <c r="AV29" s="18"/>
      <c r="AW29" s="18"/>
      <c r="AX29" s="18"/>
      <c r="AY29" s="18"/>
      <c r="AZ29" s="18"/>
      <c r="BA29" s="16"/>
    </row>
    <row r="30" spans="1:53" s="17" customFormat="1" ht="13.5" thickTop="1" x14ac:dyDescent="0.25">
      <c r="A30" s="143" t="s">
        <v>394</v>
      </c>
      <c r="B30" s="154" t="s">
        <v>395</v>
      </c>
      <c r="C30" s="155"/>
      <c r="D30" s="146" t="s">
        <v>11</v>
      </c>
      <c r="E30" s="161"/>
      <c r="F30" s="162" t="s">
        <v>31</v>
      </c>
      <c r="G30" s="149" t="s">
        <v>31</v>
      </c>
      <c r="H30" s="151" t="s">
        <v>31</v>
      </c>
      <c r="I30" s="151" t="s">
        <v>31</v>
      </c>
      <c r="J30" s="151" t="s">
        <v>31</v>
      </c>
      <c r="K30" s="151" t="s">
        <v>31</v>
      </c>
      <c r="L30" s="151" t="s">
        <v>31</v>
      </c>
      <c r="M30" s="151" t="s">
        <v>31</v>
      </c>
      <c r="N30" s="151" t="s">
        <v>31</v>
      </c>
      <c r="O30" s="151" t="s">
        <v>31</v>
      </c>
      <c r="P30" s="151" t="s">
        <v>31</v>
      </c>
      <c r="Q30" s="152" t="s">
        <v>31</v>
      </c>
      <c r="R30" s="310" t="s">
        <v>31</v>
      </c>
      <c r="S30" s="153" t="s">
        <v>31</v>
      </c>
      <c r="T30" s="151" t="s">
        <v>31</v>
      </c>
      <c r="U30" s="176" t="s">
        <v>31</v>
      </c>
      <c r="V30" s="149" t="s">
        <v>31</v>
      </c>
      <c r="W30" s="151" t="s">
        <v>31</v>
      </c>
      <c r="X30" s="151" t="s">
        <v>31</v>
      </c>
      <c r="Y30" s="151" t="s">
        <v>31</v>
      </c>
      <c r="Z30" s="151" t="s">
        <v>31</v>
      </c>
      <c r="AA30" s="151" t="s">
        <v>31</v>
      </c>
      <c r="AB30" s="151" t="s">
        <v>31</v>
      </c>
      <c r="AC30" s="151" t="s">
        <v>31</v>
      </c>
      <c r="AD30" s="151" t="s">
        <v>31</v>
      </c>
      <c r="AE30" s="151" t="s">
        <v>31</v>
      </c>
      <c r="AF30" s="151" t="s">
        <v>31</v>
      </c>
      <c r="AG30" s="151" t="s">
        <v>31</v>
      </c>
      <c r="AH30" s="18"/>
      <c r="AI30" s="19"/>
      <c r="AJ30" s="19"/>
      <c r="AK30" s="19"/>
      <c r="AL30" s="18"/>
      <c r="AM30" s="18"/>
      <c r="AN30" s="18"/>
      <c r="AO30" s="18"/>
      <c r="AP30" s="18"/>
      <c r="AQ30" s="18"/>
      <c r="AR30" s="18"/>
      <c r="AS30" s="18"/>
      <c r="AT30" s="18"/>
      <c r="AU30" s="18"/>
      <c r="AV30" s="18"/>
      <c r="AW30" s="18"/>
      <c r="AX30" s="18"/>
      <c r="AY30" s="18"/>
      <c r="AZ30" s="18"/>
      <c r="BA30" s="16"/>
    </row>
    <row r="31" spans="1:53" s="17" customFormat="1" ht="13.5" thickTop="1" x14ac:dyDescent="0.25">
      <c r="A31" s="143" t="s">
        <v>396</v>
      </c>
      <c r="B31" s="144" t="s">
        <v>397</v>
      </c>
      <c r="C31" s="155"/>
      <c r="D31" s="146" t="s">
        <v>10</v>
      </c>
      <c r="E31" s="161"/>
      <c r="F31" s="162" t="s">
        <v>31</v>
      </c>
      <c r="G31" s="149" t="s">
        <v>31</v>
      </c>
      <c r="H31" s="151" t="s">
        <v>31</v>
      </c>
      <c r="I31" s="151" t="s">
        <v>31</v>
      </c>
      <c r="J31" s="151" t="s">
        <v>31</v>
      </c>
      <c r="K31" s="151" t="s">
        <v>31</v>
      </c>
      <c r="L31" s="151" t="s">
        <v>31</v>
      </c>
      <c r="M31" s="151" t="s">
        <v>31</v>
      </c>
      <c r="N31" s="151" t="s">
        <v>31</v>
      </c>
      <c r="O31" s="151" t="s">
        <v>31</v>
      </c>
      <c r="P31" s="151" t="s">
        <v>31</v>
      </c>
      <c r="Q31" s="152" t="s">
        <v>31</v>
      </c>
      <c r="R31" s="310" t="s">
        <v>31</v>
      </c>
      <c r="S31" s="153" t="s">
        <v>31</v>
      </c>
      <c r="T31" s="151" t="s">
        <v>31</v>
      </c>
      <c r="U31" s="176" t="s">
        <v>31</v>
      </c>
      <c r="V31" s="149" t="s">
        <v>31</v>
      </c>
      <c r="W31" s="151" t="s">
        <v>31</v>
      </c>
      <c r="X31" s="151" t="s">
        <v>31</v>
      </c>
      <c r="Y31" s="151" t="s">
        <v>31</v>
      </c>
      <c r="Z31" s="151" t="s">
        <v>31</v>
      </c>
      <c r="AA31" s="151" t="s">
        <v>31</v>
      </c>
      <c r="AB31" s="151" t="s">
        <v>31</v>
      </c>
      <c r="AC31" s="151" t="s">
        <v>31</v>
      </c>
      <c r="AD31" s="151" t="s">
        <v>31</v>
      </c>
      <c r="AE31" s="151" t="s">
        <v>31</v>
      </c>
      <c r="AF31" s="151" t="s">
        <v>31</v>
      </c>
      <c r="AG31" s="151" t="s">
        <v>31</v>
      </c>
      <c r="AH31" s="18"/>
      <c r="AI31" s="19"/>
      <c r="AJ31" s="19"/>
      <c r="AK31" s="19"/>
      <c r="AL31" s="18"/>
      <c r="AM31" s="18"/>
      <c r="AN31" s="18"/>
      <c r="AO31" s="18"/>
      <c r="AP31" s="18"/>
      <c r="AQ31" s="18"/>
      <c r="AR31" s="18"/>
      <c r="AS31" s="18"/>
      <c r="AT31" s="18"/>
      <c r="AU31" s="18"/>
      <c r="AV31" s="18"/>
      <c r="AW31" s="18"/>
      <c r="AX31" s="18"/>
      <c r="AY31" s="18"/>
      <c r="AZ31" s="18"/>
      <c r="BA31" s="16"/>
    </row>
    <row r="32" spans="1:53" s="17" customFormat="1" ht="13.5" thickTop="1" x14ac:dyDescent="0.25">
      <c r="A32" s="143" t="s">
        <v>398</v>
      </c>
      <c r="B32" s="144" t="s">
        <v>399</v>
      </c>
      <c r="C32" s="155"/>
      <c r="D32" s="146" t="e">
        <v>#N/A</v>
      </c>
      <c r="E32" s="161"/>
      <c r="F32" s="162" t="s">
        <v>31</v>
      </c>
      <c r="G32" s="149" t="s">
        <v>31</v>
      </c>
      <c r="H32" s="151" t="s">
        <v>31</v>
      </c>
      <c r="I32" s="151" t="s">
        <v>31</v>
      </c>
      <c r="J32" s="151" t="s">
        <v>31</v>
      </c>
      <c r="K32" s="151" t="s">
        <v>31</v>
      </c>
      <c r="L32" s="151" t="s">
        <v>31</v>
      </c>
      <c r="M32" s="151" t="s">
        <v>31</v>
      </c>
      <c r="N32" s="151" t="s">
        <v>31</v>
      </c>
      <c r="O32" s="151" t="s">
        <v>31</v>
      </c>
      <c r="P32" s="151" t="s">
        <v>31</v>
      </c>
      <c r="Q32" s="152" t="s">
        <v>31</v>
      </c>
      <c r="R32" s="310" t="s">
        <v>31</v>
      </c>
      <c r="S32" s="153" t="s">
        <v>31</v>
      </c>
      <c r="T32" s="151" t="s">
        <v>31</v>
      </c>
      <c r="U32" s="176" t="s">
        <v>31</v>
      </c>
      <c r="V32" s="149" t="s">
        <v>31</v>
      </c>
      <c r="W32" s="151" t="s">
        <v>31</v>
      </c>
      <c r="X32" s="151" t="s">
        <v>31</v>
      </c>
      <c r="Y32" s="151" t="s">
        <v>31</v>
      </c>
      <c r="Z32" s="151" t="s">
        <v>31</v>
      </c>
      <c r="AA32" s="151" t="s">
        <v>31</v>
      </c>
      <c r="AB32" s="151" t="s">
        <v>31</v>
      </c>
      <c r="AC32" s="151" t="s">
        <v>31</v>
      </c>
      <c r="AD32" s="151" t="s">
        <v>31</v>
      </c>
      <c r="AE32" s="151" t="s">
        <v>31</v>
      </c>
      <c r="AF32" s="151" t="s">
        <v>31</v>
      </c>
      <c r="AG32" s="151" t="s">
        <v>31</v>
      </c>
      <c r="AH32" s="18"/>
      <c r="AI32" s="19"/>
      <c r="AJ32" s="19"/>
      <c r="AK32" s="19"/>
      <c r="AL32" s="18"/>
      <c r="AM32" s="18"/>
      <c r="AN32" s="18"/>
      <c r="AO32" s="18"/>
      <c r="AP32" s="18"/>
      <c r="AQ32" s="18"/>
      <c r="AR32" s="18"/>
      <c r="AS32" s="18"/>
      <c r="AT32" s="18"/>
      <c r="AU32" s="18"/>
      <c r="AV32" s="18"/>
      <c r="AW32" s="18"/>
      <c r="AX32" s="18"/>
      <c r="AY32" s="18"/>
      <c r="AZ32" s="18"/>
      <c r="BA32" s="16"/>
    </row>
    <row r="33" spans="1:53" s="17" customFormat="1" ht="13.5" thickTop="1" x14ac:dyDescent="0.25">
      <c r="A33" s="143" t="s">
        <v>400</v>
      </c>
      <c r="B33" s="144" t="s">
        <v>401</v>
      </c>
      <c r="C33" s="155"/>
      <c r="D33" s="146" t="e">
        <v>#N/A</v>
      </c>
      <c r="E33" s="161"/>
      <c r="F33" s="162" t="s">
        <v>31</v>
      </c>
      <c r="G33" s="149" t="s">
        <v>31</v>
      </c>
      <c r="H33" s="151" t="s">
        <v>31</v>
      </c>
      <c r="I33" s="151" t="s">
        <v>31</v>
      </c>
      <c r="J33" s="151" t="s">
        <v>31</v>
      </c>
      <c r="K33" s="151" t="s">
        <v>31</v>
      </c>
      <c r="L33" s="151" t="s">
        <v>31</v>
      </c>
      <c r="M33" s="151" t="s">
        <v>31</v>
      </c>
      <c r="N33" s="151" t="s">
        <v>31</v>
      </c>
      <c r="O33" s="151" t="s">
        <v>31</v>
      </c>
      <c r="P33" s="151" t="s">
        <v>31</v>
      </c>
      <c r="Q33" s="152" t="s">
        <v>31</v>
      </c>
      <c r="R33" s="310" t="s">
        <v>31</v>
      </c>
      <c r="S33" s="153" t="s">
        <v>31</v>
      </c>
      <c r="T33" s="151" t="s">
        <v>31</v>
      </c>
      <c r="U33" s="176" t="s">
        <v>31</v>
      </c>
      <c r="V33" s="149" t="s">
        <v>31</v>
      </c>
      <c r="W33" s="151" t="s">
        <v>31</v>
      </c>
      <c r="X33" s="151" t="s">
        <v>31</v>
      </c>
      <c r="Y33" s="151" t="s">
        <v>31</v>
      </c>
      <c r="Z33" s="151" t="s">
        <v>31</v>
      </c>
      <c r="AA33" s="151" t="s">
        <v>31</v>
      </c>
      <c r="AB33" s="151" t="s">
        <v>31</v>
      </c>
      <c r="AC33" s="151" t="s">
        <v>31</v>
      </c>
      <c r="AD33" s="151" t="s">
        <v>31</v>
      </c>
      <c r="AE33" s="151" t="s">
        <v>31</v>
      </c>
      <c r="AF33" s="151" t="s">
        <v>31</v>
      </c>
      <c r="AG33" s="151" t="s">
        <v>31</v>
      </c>
      <c r="AH33" s="18"/>
      <c r="AI33" s="19"/>
      <c r="AJ33" s="19"/>
      <c r="AK33" s="19"/>
      <c r="AL33" s="18"/>
      <c r="AM33" s="18"/>
      <c r="AN33" s="18"/>
      <c r="AO33" s="18"/>
      <c r="AP33" s="18"/>
      <c r="AQ33" s="18"/>
      <c r="AR33" s="18"/>
      <c r="AS33" s="18"/>
      <c r="AT33" s="18"/>
      <c r="AU33" s="18"/>
      <c r="AV33" s="18"/>
      <c r="AW33" s="18"/>
      <c r="AX33" s="18"/>
      <c r="AY33" s="18"/>
      <c r="AZ33" s="18"/>
      <c r="BA33" s="16"/>
    </row>
    <row r="34" spans="1:53" s="17" customFormat="1" ht="13.5" thickTop="1" x14ac:dyDescent="0.25">
      <c r="A34" s="143" t="s">
        <v>636</v>
      </c>
      <c r="B34" s="144"/>
      <c r="C34" s="155"/>
      <c r="D34" s="146" t="s">
        <v>11</v>
      </c>
      <c r="E34" s="161"/>
      <c r="F34" s="162" t="s">
        <v>31</v>
      </c>
      <c r="G34" s="149" t="s">
        <v>31</v>
      </c>
      <c r="H34" s="151" t="s">
        <v>31</v>
      </c>
      <c r="I34" s="151" t="s">
        <v>31</v>
      </c>
      <c r="J34" s="151" t="s">
        <v>31</v>
      </c>
      <c r="K34" s="151" t="s">
        <v>31</v>
      </c>
      <c r="L34" s="151" t="s">
        <v>31</v>
      </c>
      <c r="M34" s="151" t="s">
        <v>31</v>
      </c>
      <c r="N34" s="151" t="s">
        <v>31</v>
      </c>
      <c r="O34" s="151" t="s">
        <v>31</v>
      </c>
      <c r="P34" s="151" t="s">
        <v>31</v>
      </c>
      <c r="Q34" s="152" t="s">
        <v>31</v>
      </c>
      <c r="R34" s="310" t="s">
        <v>31</v>
      </c>
      <c r="S34" s="153" t="s">
        <v>31</v>
      </c>
      <c r="T34" s="151" t="s">
        <v>31</v>
      </c>
      <c r="U34" s="176" t="s">
        <v>31</v>
      </c>
      <c r="V34" s="149" t="s">
        <v>31</v>
      </c>
      <c r="W34" s="151" t="s">
        <v>31</v>
      </c>
      <c r="X34" s="151" t="s">
        <v>31</v>
      </c>
      <c r="Y34" s="151" t="s">
        <v>31</v>
      </c>
      <c r="Z34" s="151" t="s">
        <v>31</v>
      </c>
      <c r="AA34" s="151" t="s">
        <v>31</v>
      </c>
      <c r="AB34" s="151" t="s">
        <v>31</v>
      </c>
      <c r="AC34" s="151" t="s">
        <v>31</v>
      </c>
      <c r="AD34" s="151" t="s">
        <v>31</v>
      </c>
      <c r="AE34" s="151" t="s">
        <v>31</v>
      </c>
      <c r="AF34" s="151" t="s">
        <v>31</v>
      </c>
      <c r="AG34" s="151" t="s">
        <v>31</v>
      </c>
      <c r="AH34" s="18"/>
      <c r="AI34" s="19"/>
      <c r="AJ34" s="19"/>
      <c r="AK34" s="19"/>
      <c r="AL34" s="18"/>
      <c r="AM34" s="18"/>
      <c r="AN34" s="18"/>
      <c r="AO34" s="18"/>
      <c r="AP34" s="18"/>
      <c r="AQ34" s="18"/>
      <c r="AR34" s="18"/>
      <c r="AS34" s="18"/>
      <c r="AT34" s="18"/>
      <c r="AU34" s="18"/>
      <c r="AV34" s="18"/>
      <c r="AW34" s="18"/>
      <c r="AX34" s="18"/>
      <c r="AY34" s="18"/>
      <c r="AZ34" s="18"/>
      <c r="BA34" s="16"/>
    </row>
    <row r="35" spans="1:53" s="17" customFormat="1" ht="13.5" thickTop="1" x14ac:dyDescent="0.25">
      <c r="A35" s="143" t="s">
        <v>637</v>
      </c>
      <c r="B35" s="144"/>
      <c r="C35" s="155"/>
      <c r="D35" s="146" t="s">
        <v>638</v>
      </c>
      <c r="E35" s="161"/>
      <c r="F35" s="162" t="s">
        <v>31</v>
      </c>
      <c r="G35" s="149" t="s">
        <v>31</v>
      </c>
      <c r="H35" s="151" t="s">
        <v>31</v>
      </c>
      <c r="I35" s="151" t="s">
        <v>31</v>
      </c>
      <c r="J35" s="151" t="s">
        <v>31</v>
      </c>
      <c r="K35" s="151" t="s">
        <v>31</v>
      </c>
      <c r="L35" s="151" t="s">
        <v>31</v>
      </c>
      <c r="M35" s="151" t="s">
        <v>31</v>
      </c>
      <c r="N35" s="151" t="s">
        <v>31</v>
      </c>
      <c r="O35" s="151" t="s">
        <v>31</v>
      </c>
      <c r="P35" s="151" t="s">
        <v>31</v>
      </c>
      <c r="Q35" s="152" t="s">
        <v>31</v>
      </c>
      <c r="R35" s="310" t="s">
        <v>31</v>
      </c>
      <c r="S35" s="153" t="s">
        <v>31</v>
      </c>
      <c r="T35" s="151" t="s">
        <v>31</v>
      </c>
      <c r="U35" s="176" t="s">
        <v>31</v>
      </c>
      <c r="V35" s="149" t="s">
        <v>31</v>
      </c>
      <c r="W35" s="151" t="s">
        <v>31</v>
      </c>
      <c r="X35" s="151" t="s">
        <v>31</v>
      </c>
      <c r="Y35" s="151" t="s">
        <v>31</v>
      </c>
      <c r="Z35" s="151" t="s">
        <v>31</v>
      </c>
      <c r="AA35" s="151" t="s">
        <v>31</v>
      </c>
      <c r="AB35" s="151" t="s">
        <v>31</v>
      </c>
      <c r="AC35" s="151" t="s">
        <v>31</v>
      </c>
      <c r="AD35" s="151" t="s">
        <v>31</v>
      </c>
      <c r="AE35" s="151" t="s">
        <v>31</v>
      </c>
      <c r="AF35" s="151" t="s">
        <v>31</v>
      </c>
      <c r="AG35" s="151" t="s">
        <v>31</v>
      </c>
      <c r="AH35" s="18"/>
      <c r="AI35" s="19"/>
      <c r="AJ35" s="19"/>
      <c r="AK35" s="19"/>
      <c r="AL35" s="18"/>
      <c r="AM35" s="18"/>
      <c r="AN35" s="18"/>
      <c r="AO35" s="18"/>
      <c r="AP35" s="18"/>
      <c r="AQ35" s="18"/>
      <c r="AR35" s="18"/>
      <c r="AS35" s="18"/>
      <c r="AT35" s="18"/>
      <c r="AU35" s="18"/>
      <c r="AV35" s="18"/>
      <c r="AW35" s="18"/>
      <c r="AX35" s="18"/>
      <c r="AY35" s="18"/>
      <c r="AZ35" s="18"/>
      <c r="BA35" s="16"/>
    </row>
    <row r="36" spans="1:53" s="17" customFormat="1" ht="13.5" thickTop="1" x14ac:dyDescent="0.25">
      <c r="A36" s="143" t="s">
        <v>639</v>
      </c>
      <c r="B36" s="144"/>
      <c r="C36" s="155"/>
      <c r="D36" s="146" t="s">
        <v>10</v>
      </c>
      <c r="E36" s="161"/>
      <c r="F36" s="162" t="s">
        <v>31</v>
      </c>
      <c r="G36" s="149" t="s">
        <v>31</v>
      </c>
      <c r="H36" s="151" t="s">
        <v>31</v>
      </c>
      <c r="I36" s="151" t="s">
        <v>31</v>
      </c>
      <c r="J36" s="151" t="s">
        <v>31</v>
      </c>
      <c r="K36" s="151" t="s">
        <v>31</v>
      </c>
      <c r="L36" s="151" t="s">
        <v>31</v>
      </c>
      <c r="M36" s="151" t="s">
        <v>31</v>
      </c>
      <c r="N36" s="151" t="s">
        <v>31</v>
      </c>
      <c r="O36" s="151" t="s">
        <v>31</v>
      </c>
      <c r="P36" s="151" t="s">
        <v>31</v>
      </c>
      <c r="Q36" s="152" t="s">
        <v>31</v>
      </c>
      <c r="R36" s="310" t="s">
        <v>31</v>
      </c>
      <c r="S36" s="153" t="s">
        <v>31</v>
      </c>
      <c r="T36" s="151" t="s">
        <v>31</v>
      </c>
      <c r="U36" s="176" t="s">
        <v>31</v>
      </c>
      <c r="V36" s="149" t="s">
        <v>31</v>
      </c>
      <c r="W36" s="151" t="s">
        <v>31</v>
      </c>
      <c r="X36" s="151" t="s">
        <v>31</v>
      </c>
      <c r="Y36" s="151" t="s">
        <v>31</v>
      </c>
      <c r="Z36" s="151" t="s">
        <v>31</v>
      </c>
      <c r="AA36" s="151" t="s">
        <v>31</v>
      </c>
      <c r="AB36" s="151" t="s">
        <v>31</v>
      </c>
      <c r="AC36" s="151" t="s">
        <v>31</v>
      </c>
      <c r="AD36" s="151" t="s">
        <v>31</v>
      </c>
      <c r="AE36" s="151" t="s">
        <v>31</v>
      </c>
      <c r="AF36" s="151" t="s">
        <v>31</v>
      </c>
      <c r="AG36" s="151" t="s">
        <v>31</v>
      </c>
      <c r="AH36" s="18"/>
      <c r="AI36" s="19"/>
      <c r="AJ36" s="19"/>
      <c r="AK36" s="19"/>
      <c r="AL36" s="18"/>
      <c r="AM36" s="18"/>
      <c r="AN36" s="18"/>
      <c r="AO36" s="18"/>
      <c r="AP36" s="18"/>
      <c r="AQ36" s="18"/>
      <c r="AR36" s="18"/>
      <c r="AS36" s="18"/>
      <c r="AT36" s="18"/>
      <c r="AU36" s="18"/>
      <c r="AV36" s="18"/>
      <c r="AW36" s="18"/>
      <c r="AX36" s="18"/>
      <c r="AY36" s="18"/>
      <c r="AZ36" s="18"/>
      <c r="BA36" s="16"/>
    </row>
    <row r="37" spans="1:53" s="17" customFormat="1" ht="13.5" thickTop="1" x14ac:dyDescent="0.25">
      <c r="A37" s="143" t="s">
        <v>402</v>
      </c>
      <c r="B37" s="144" t="s">
        <v>403</v>
      </c>
      <c r="C37" s="155"/>
      <c r="D37" s="146" t="s">
        <v>240</v>
      </c>
      <c r="E37" s="161"/>
      <c r="F37" s="162" t="s">
        <v>31</v>
      </c>
      <c r="G37" s="149" t="s">
        <v>31</v>
      </c>
      <c r="H37" s="151" t="s">
        <v>31</v>
      </c>
      <c r="I37" s="151" t="s">
        <v>31</v>
      </c>
      <c r="J37" s="151" t="s">
        <v>31</v>
      </c>
      <c r="K37" s="151" t="s">
        <v>31</v>
      </c>
      <c r="L37" s="151" t="s">
        <v>31</v>
      </c>
      <c r="M37" s="151" t="s">
        <v>31</v>
      </c>
      <c r="N37" s="151" t="s">
        <v>25</v>
      </c>
      <c r="O37" s="151" t="s">
        <v>31</v>
      </c>
      <c r="P37" s="151" t="s">
        <v>31</v>
      </c>
      <c r="Q37" s="152" t="s">
        <v>31</v>
      </c>
      <c r="R37" s="310" t="s">
        <v>31</v>
      </c>
      <c r="S37" s="153" t="s">
        <v>31</v>
      </c>
      <c r="T37" s="151" t="s">
        <v>31</v>
      </c>
      <c r="U37" s="176" t="s">
        <v>31</v>
      </c>
      <c r="V37" s="149" t="s">
        <v>31</v>
      </c>
      <c r="W37" s="151" t="s">
        <v>31</v>
      </c>
      <c r="X37" s="151" t="s">
        <v>31</v>
      </c>
      <c r="Y37" s="151" t="s">
        <v>31</v>
      </c>
      <c r="Z37" s="151" t="s">
        <v>31</v>
      </c>
      <c r="AA37" s="151" t="s">
        <v>31</v>
      </c>
      <c r="AB37" s="151" t="s">
        <v>31</v>
      </c>
      <c r="AC37" s="151" t="s">
        <v>31</v>
      </c>
      <c r="AD37" s="151" t="s">
        <v>31</v>
      </c>
      <c r="AE37" s="151" t="s">
        <v>31</v>
      </c>
      <c r="AF37" s="151" t="s">
        <v>31</v>
      </c>
      <c r="AG37" s="151" t="s">
        <v>31</v>
      </c>
      <c r="AH37" s="18"/>
      <c r="AI37" s="19"/>
      <c r="AJ37" s="19"/>
      <c r="AK37" s="19"/>
      <c r="AL37" s="18"/>
      <c r="AM37" s="18"/>
      <c r="AN37" s="18"/>
      <c r="AO37" s="18"/>
      <c r="AP37" s="18"/>
      <c r="AQ37" s="18"/>
      <c r="AR37" s="18"/>
      <c r="AS37" s="18"/>
      <c r="AT37" s="18"/>
      <c r="AU37" s="18"/>
      <c r="AV37" s="18"/>
      <c r="AW37" s="18"/>
      <c r="AX37" s="18"/>
      <c r="AY37" s="18"/>
      <c r="AZ37" s="18"/>
      <c r="BA37" s="16"/>
    </row>
    <row r="38" spans="1:53" s="17" customFormat="1" ht="13.5" thickTop="1" x14ac:dyDescent="0.25">
      <c r="A38" s="143" t="s">
        <v>404</v>
      </c>
      <c r="B38" s="144" t="s">
        <v>405</v>
      </c>
      <c r="C38" s="155"/>
      <c r="D38" s="146" t="s">
        <v>11</v>
      </c>
      <c r="E38" s="161"/>
      <c r="F38" s="162" t="s">
        <v>31</v>
      </c>
      <c r="G38" s="149" t="s">
        <v>31</v>
      </c>
      <c r="H38" s="151" t="s">
        <v>31</v>
      </c>
      <c r="I38" s="151" t="s">
        <v>31</v>
      </c>
      <c r="J38" s="151" t="s">
        <v>31</v>
      </c>
      <c r="K38" s="151" t="s">
        <v>31</v>
      </c>
      <c r="L38" s="151" t="s">
        <v>31</v>
      </c>
      <c r="M38" s="151" t="s">
        <v>31</v>
      </c>
      <c r="N38" s="151" t="s">
        <v>31</v>
      </c>
      <c r="O38" s="151" t="s">
        <v>31</v>
      </c>
      <c r="P38" s="151" t="s">
        <v>31</v>
      </c>
      <c r="Q38" s="152" t="s">
        <v>31</v>
      </c>
      <c r="R38" s="310" t="s">
        <v>31</v>
      </c>
      <c r="S38" s="153" t="s">
        <v>31</v>
      </c>
      <c r="T38" s="151" t="s">
        <v>31</v>
      </c>
      <c r="U38" s="176" t="s">
        <v>31</v>
      </c>
      <c r="V38" s="149" t="s">
        <v>31</v>
      </c>
      <c r="W38" s="151" t="s">
        <v>31</v>
      </c>
      <c r="X38" s="151" t="s">
        <v>31</v>
      </c>
      <c r="Y38" s="151" t="s">
        <v>31</v>
      </c>
      <c r="Z38" s="151" t="s">
        <v>31</v>
      </c>
      <c r="AA38" s="151" t="s">
        <v>31</v>
      </c>
      <c r="AB38" s="151" t="s">
        <v>31</v>
      </c>
      <c r="AC38" s="151" t="s">
        <v>31</v>
      </c>
      <c r="AD38" s="151" t="s">
        <v>31</v>
      </c>
      <c r="AE38" s="151" t="s">
        <v>31</v>
      </c>
      <c r="AF38" s="151" t="s">
        <v>31</v>
      </c>
      <c r="AG38" s="151" t="s">
        <v>31</v>
      </c>
      <c r="AH38" s="18"/>
      <c r="AI38" s="19"/>
      <c r="AJ38" s="19"/>
      <c r="AK38" s="19"/>
      <c r="AL38" s="18"/>
      <c r="AM38" s="18"/>
      <c r="AN38" s="18"/>
      <c r="AO38" s="18"/>
      <c r="AP38" s="18"/>
      <c r="AQ38" s="18"/>
      <c r="AR38" s="18"/>
      <c r="AS38" s="18"/>
      <c r="AT38" s="18"/>
      <c r="AU38" s="18"/>
      <c r="AV38" s="18"/>
      <c r="AW38" s="18"/>
      <c r="AX38" s="18"/>
      <c r="AY38" s="18"/>
      <c r="AZ38" s="18"/>
      <c r="BA38" s="16"/>
    </row>
    <row r="39" spans="1:53" s="17" customFormat="1" ht="13.5" thickTop="1" x14ac:dyDescent="0.25">
      <c r="A39" s="143" t="s">
        <v>406</v>
      </c>
      <c r="B39" s="144" t="s">
        <v>407</v>
      </c>
      <c r="C39" s="155"/>
      <c r="D39" s="146" t="s">
        <v>240</v>
      </c>
      <c r="E39" s="161"/>
      <c r="F39" s="162" t="s">
        <v>31</v>
      </c>
      <c r="G39" s="149" t="s">
        <v>31</v>
      </c>
      <c r="H39" s="151" t="s">
        <v>31</v>
      </c>
      <c r="I39" s="151" t="s">
        <v>31</v>
      </c>
      <c r="J39" s="151" t="s">
        <v>31</v>
      </c>
      <c r="K39" s="151" t="s">
        <v>31</v>
      </c>
      <c r="L39" s="151" t="s">
        <v>31</v>
      </c>
      <c r="M39" s="151" t="s">
        <v>31</v>
      </c>
      <c r="N39" s="151" t="s">
        <v>31</v>
      </c>
      <c r="O39" s="151" t="s">
        <v>31</v>
      </c>
      <c r="P39" s="151" t="s">
        <v>31</v>
      </c>
      <c r="Q39" s="152" t="s">
        <v>31</v>
      </c>
      <c r="R39" s="310" t="s">
        <v>31</v>
      </c>
      <c r="S39" s="153" t="s">
        <v>31</v>
      </c>
      <c r="T39" s="151" t="s">
        <v>31</v>
      </c>
      <c r="U39" s="176" t="s">
        <v>31</v>
      </c>
      <c r="V39" s="149" t="s">
        <v>31</v>
      </c>
      <c r="W39" s="151" t="s">
        <v>31</v>
      </c>
      <c r="X39" s="151" t="s">
        <v>31</v>
      </c>
      <c r="Y39" s="151" t="s">
        <v>31</v>
      </c>
      <c r="Z39" s="151" t="s">
        <v>31</v>
      </c>
      <c r="AA39" s="151" t="s">
        <v>31</v>
      </c>
      <c r="AB39" s="151" t="s">
        <v>31</v>
      </c>
      <c r="AC39" s="151" t="s">
        <v>31</v>
      </c>
      <c r="AD39" s="151" t="s">
        <v>31</v>
      </c>
      <c r="AE39" s="151" t="s">
        <v>31</v>
      </c>
      <c r="AF39" s="151" t="s">
        <v>31</v>
      </c>
      <c r="AG39" s="151" t="s">
        <v>31</v>
      </c>
      <c r="AH39" s="18"/>
      <c r="AI39" s="19"/>
      <c r="AJ39" s="19"/>
      <c r="AK39" s="19"/>
      <c r="AL39" s="18"/>
      <c r="AM39" s="18"/>
      <c r="AN39" s="18"/>
      <c r="AO39" s="18"/>
      <c r="AP39" s="18"/>
      <c r="AQ39" s="18"/>
      <c r="AR39" s="18"/>
      <c r="AS39" s="18"/>
      <c r="AT39" s="18"/>
      <c r="AU39" s="18"/>
      <c r="AV39" s="18"/>
      <c r="AW39" s="18"/>
      <c r="AX39" s="18"/>
      <c r="AY39" s="18"/>
      <c r="AZ39" s="18"/>
      <c r="BA39" s="16"/>
    </row>
    <row r="40" spans="1:53" s="17" customFormat="1" ht="13.5" thickTop="1" x14ac:dyDescent="0.25">
      <c r="A40" s="143" t="s">
        <v>588</v>
      </c>
      <c r="B40" s="144"/>
      <c r="C40" s="155"/>
      <c r="D40" s="146" t="s">
        <v>11</v>
      </c>
      <c r="E40" s="161"/>
      <c r="F40" s="162" t="s">
        <v>31</v>
      </c>
      <c r="G40" s="149" t="s">
        <v>31</v>
      </c>
      <c r="H40" s="151" t="s">
        <v>42</v>
      </c>
      <c r="I40" s="151" t="s">
        <v>31</v>
      </c>
      <c r="J40" s="151" t="s">
        <v>31</v>
      </c>
      <c r="K40" s="151" t="s">
        <v>31</v>
      </c>
      <c r="L40" s="151" t="s">
        <v>31</v>
      </c>
      <c r="M40" s="151" t="s">
        <v>31</v>
      </c>
      <c r="N40" s="151" t="s">
        <v>31</v>
      </c>
      <c r="O40" s="151" t="s">
        <v>31</v>
      </c>
      <c r="P40" s="151" t="s">
        <v>31</v>
      </c>
      <c r="Q40" s="152" t="s">
        <v>31</v>
      </c>
      <c r="R40" s="310" t="s">
        <v>31</v>
      </c>
      <c r="S40" s="153" t="s">
        <v>31</v>
      </c>
      <c r="T40" s="151" t="s">
        <v>31</v>
      </c>
      <c r="U40" s="176" t="s">
        <v>31</v>
      </c>
      <c r="V40" s="149" t="s">
        <v>31</v>
      </c>
      <c r="W40" s="151" t="s">
        <v>31</v>
      </c>
      <c r="X40" s="151" t="s">
        <v>31</v>
      </c>
      <c r="Y40" s="151" t="s">
        <v>31</v>
      </c>
      <c r="Z40" s="151" t="s">
        <v>31</v>
      </c>
      <c r="AA40" s="151" t="s">
        <v>31</v>
      </c>
      <c r="AB40" s="151" t="s">
        <v>31</v>
      </c>
      <c r="AC40" s="151" t="s">
        <v>31</v>
      </c>
      <c r="AD40" s="151" t="s">
        <v>31</v>
      </c>
      <c r="AE40" s="151" t="s">
        <v>31</v>
      </c>
      <c r="AF40" s="151" t="s">
        <v>31</v>
      </c>
      <c r="AG40" s="151" t="s">
        <v>31</v>
      </c>
      <c r="AH40" s="18"/>
      <c r="AI40" s="19"/>
      <c r="AJ40" s="19"/>
      <c r="AK40" s="19"/>
      <c r="AL40" s="18"/>
      <c r="AM40" s="18"/>
      <c r="AN40" s="18"/>
      <c r="AO40" s="18"/>
      <c r="AP40" s="18"/>
      <c r="AQ40" s="18"/>
      <c r="AR40" s="18"/>
      <c r="AS40" s="18"/>
      <c r="AT40" s="18"/>
      <c r="AU40" s="18"/>
      <c r="AV40" s="18"/>
      <c r="AW40" s="18"/>
      <c r="AX40" s="18"/>
      <c r="AY40" s="18"/>
      <c r="AZ40" s="18"/>
      <c r="BA40" s="16"/>
    </row>
    <row r="41" spans="1:53" s="17" customFormat="1" ht="13.5" thickTop="1" x14ac:dyDescent="0.25">
      <c r="A41" s="143" t="s">
        <v>589</v>
      </c>
      <c r="B41" s="154"/>
      <c r="C41" s="155"/>
      <c r="D41" s="146" t="s">
        <v>10</v>
      </c>
      <c r="E41" s="161"/>
      <c r="F41" s="162" t="s">
        <v>31</v>
      </c>
      <c r="G41" s="149" t="s">
        <v>31</v>
      </c>
      <c r="H41" s="163" t="s">
        <v>42</v>
      </c>
      <c r="I41" s="151" t="s">
        <v>31</v>
      </c>
      <c r="J41" s="151" t="s">
        <v>31</v>
      </c>
      <c r="K41" s="151" t="s">
        <v>31</v>
      </c>
      <c r="L41" s="151" t="s">
        <v>31</v>
      </c>
      <c r="M41" s="151" t="s">
        <v>31</v>
      </c>
      <c r="N41" s="151" t="s">
        <v>31</v>
      </c>
      <c r="O41" s="151" t="s">
        <v>31</v>
      </c>
      <c r="P41" s="151" t="s">
        <v>31</v>
      </c>
      <c r="Q41" s="152" t="s">
        <v>31</v>
      </c>
      <c r="R41" s="310" t="s">
        <v>31</v>
      </c>
      <c r="S41" s="153" t="s">
        <v>31</v>
      </c>
      <c r="T41" s="151" t="s">
        <v>31</v>
      </c>
      <c r="U41" s="176" t="s">
        <v>31</v>
      </c>
      <c r="V41" s="149" t="s">
        <v>31</v>
      </c>
      <c r="W41" s="151" t="s">
        <v>31</v>
      </c>
      <c r="X41" s="151" t="s">
        <v>31</v>
      </c>
      <c r="Y41" s="151" t="s">
        <v>31</v>
      </c>
      <c r="Z41" s="151" t="s">
        <v>31</v>
      </c>
      <c r="AA41" s="151" t="s">
        <v>31</v>
      </c>
      <c r="AB41" s="151" t="s">
        <v>31</v>
      </c>
      <c r="AC41" s="151" t="s">
        <v>31</v>
      </c>
      <c r="AD41" s="151" t="s">
        <v>31</v>
      </c>
      <c r="AE41" s="151" t="s">
        <v>31</v>
      </c>
      <c r="AF41" s="151" t="s">
        <v>31</v>
      </c>
      <c r="AG41" s="151" t="s">
        <v>31</v>
      </c>
      <c r="AH41" s="18"/>
      <c r="AI41" s="19"/>
      <c r="AJ41" s="19"/>
      <c r="AK41" s="19"/>
      <c r="AL41" s="18"/>
      <c r="AM41" s="18"/>
      <c r="AN41" s="18"/>
      <c r="AO41" s="18"/>
      <c r="AP41" s="18"/>
      <c r="AQ41" s="18"/>
      <c r="AR41" s="18"/>
      <c r="AS41" s="18"/>
      <c r="AT41" s="18"/>
      <c r="AU41" s="18"/>
      <c r="AV41" s="18"/>
      <c r="AW41" s="18"/>
      <c r="AX41" s="18"/>
      <c r="AY41" s="18"/>
      <c r="AZ41" s="18"/>
      <c r="BA41" s="16"/>
    </row>
    <row r="42" spans="1:53" s="17" customFormat="1" ht="13.5" thickTop="1" x14ac:dyDescent="0.25">
      <c r="A42" s="143" t="s">
        <v>640</v>
      </c>
      <c r="B42" s="154"/>
      <c r="C42" s="155"/>
      <c r="D42" s="146" t="s">
        <v>240</v>
      </c>
      <c r="E42" s="161"/>
      <c r="F42" s="162" t="s">
        <v>31</v>
      </c>
      <c r="G42" s="149" t="s">
        <v>31</v>
      </c>
      <c r="H42" s="151" t="s">
        <v>31</v>
      </c>
      <c r="I42" s="151" t="s">
        <v>31</v>
      </c>
      <c r="J42" s="151" t="s">
        <v>31</v>
      </c>
      <c r="K42" s="151" t="s">
        <v>31</v>
      </c>
      <c r="L42" s="151" t="s">
        <v>31</v>
      </c>
      <c r="M42" s="151" t="s">
        <v>31</v>
      </c>
      <c r="N42" s="151" t="s">
        <v>31</v>
      </c>
      <c r="O42" s="151" t="s">
        <v>31</v>
      </c>
      <c r="P42" s="151" t="s">
        <v>31</v>
      </c>
      <c r="Q42" s="152" t="s">
        <v>31</v>
      </c>
      <c r="R42" s="310" t="s">
        <v>31</v>
      </c>
      <c r="S42" s="153" t="s">
        <v>31</v>
      </c>
      <c r="T42" s="151" t="s">
        <v>31</v>
      </c>
      <c r="U42" s="176" t="s">
        <v>31</v>
      </c>
      <c r="V42" s="149" t="s">
        <v>31</v>
      </c>
      <c r="W42" s="151" t="s">
        <v>31</v>
      </c>
      <c r="X42" s="151" t="s">
        <v>31</v>
      </c>
      <c r="Y42" s="151" t="s">
        <v>31</v>
      </c>
      <c r="Z42" s="151" t="s">
        <v>31</v>
      </c>
      <c r="AA42" s="151" t="s">
        <v>31</v>
      </c>
      <c r="AB42" s="151" t="s">
        <v>31</v>
      </c>
      <c r="AC42" s="151" t="s">
        <v>31</v>
      </c>
      <c r="AD42" s="151" t="s">
        <v>31</v>
      </c>
      <c r="AE42" s="151" t="s">
        <v>31</v>
      </c>
      <c r="AF42" s="151" t="s">
        <v>31</v>
      </c>
      <c r="AG42" s="151" t="s">
        <v>31</v>
      </c>
      <c r="AH42" s="18"/>
      <c r="AI42" s="19"/>
      <c r="AJ42" s="19"/>
      <c r="AK42" s="19"/>
      <c r="AL42" s="18"/>
      <c r="AM42" s="18"/>
      <c r="AN42" s="18"/>
      <c r="AO42" s="18"/>
      <c r="AP42" s="18"/>
      <c r="AQ42" s="18"/>
      <c r="AR42" s="18"/>
      <c r="AS42" s="18"/>
      <c r="AT42" s="18"/>
      <c r="AU42" s="18"/>
      <c r="AV42" s="18"/>
      <c r="AW42" s="18"/>
      <c r="AX42" s="18"/>
      <c r="AY42" s="18"/>
      <c r="AZ42" s="18"/>
      <c r="BA42" s="16"/>
    </row>
    <row r="43" spans="1:53" s="17" customFormat="1" ht="13.5" thickTop="1" x14ac:dyDescent="0.25">
      <c r="A43" s="143" t="s">
        <v>66</v>
      </c>
      <c r="B43" s="154" t="s">
        <v>408</v>
      </c>
      <c r="C43" s="155" t="s">
        <v>31</v>
      </c>
      <c r="D43" s="146" t="s">
        <v>240</v>
      </c>
      <c r="E43" s="161" t="s">
        <v>30</v>
      </c>
      <c r="F43" s="162" t="s">
        <v>25</v>
      </c>
      <c r="G43" s="149" t="s">
        <v>31</v>
      </c>
      <c r="H43" s="151" t="s">
        <v>25</v>
      </c>
      <c r="I43" s="151" t="s">
        <v>31</v>
      </c>
      <c r="J43" s="151" t="s">
        <v>31</v>
      </c>
      <c r="K43" s="151" t="s">
        <v>31</v>
      </c>
      <c r="L43" s="151" t="s">
        <v>31</v>
      </c>
      <c r="M43" s="151" t="s">
        <v>31</v>
      </c>
      <c r="N43" s="151" t="s">
        <v>25</v>
      </c>
      <c r="O43" s="151" t="s">
        <v>31</v>
      </c>
      <c r="P43" s="151" t="s">
        <v>31</v>
      </c>
      <c r="Q43" s="152" t="s">
        <v>31</v>
      </c>
      <c r="R43" s="310" t="s">
        <v>31</v>
      </c>
      <c r="S43" s="153" t="s">
        <v>31</v>
      </c>
      <c r="T43" s="151" t="s">
        <v>31</v>
      </c>
      <c r="U43" s="176" t="s">
        <v>31</v>
      </c>
      <c r="V43" s="149" t="s">
        <v>31</v>
      </c>
      <c r="W43" s="151" t="s">
        <v>25</v>
      </c>
      <c r="X43" s="151" t="s">
        <v>31</v>
      </c>
      <c r="Y43" s="151" t="s">
        <v>31</v>
      </c>
      <c r="Z43" s="151" t="s">
        <v>31</v>
      </c>
      <c r="AA43" s="151" t="s">
        <v>31</v>
      </c>
      <c r="AB43" s="151" t="s">
        <v>31</v>
      </c>
      <c r="AC43" s="151" t="s">
        <v>25</v>
      </c>
      <c r="AD43" s="151" t="s">
        <v>31</v>
      </c>
      <c r="AE43" s="151" t="s">
        <v>31</v>
      </c>
      <c r="AF43" s="151" t="s">
        <v>31</v>
      </c>
      <c r="AG43" s="151" t="s">
        <v>31</v>
      </c>
      <c r="AH43" s="18"/>
      <c r="AI43" s="19"/>
      <c r="AJ43" s="19"/>
      <c r="AK43" s="19"/>
      <c r="AL43" s="18"/>
      <c r="AM43" s="18"/>
      <c r="AN43" s="18"/>
      <c r="AO43" s="18"/>
      <c r="AP43" s="18"/>
      <c r="AQ43" s="18"/>
      <c r="AR43" s="18"/>
      <c r="AS43" s="18"/>
      <c r="AT43" s="18"/>
      <c r="AU43" s="18"/>
      <c r="AV43" s="18"/>
      <c r="AW43" s="18"/>
      <c r="AX43" s="18"/>
      <c r="AY43" s="18"/>
      <c r="AZ43" s="18"/>
      <c r="BA43" s="16"/>
    </row>
    <row r="44" spans="1:53" s="17" customFormat="1" ht="13.5" thickTop="1" x14ac:dyDescent="0.25">
      <c r="A44" s="143" t="s">
        <v>279</v>
      </c>
      <c r="B44" s="154" t="s">
        <v>280</v>
      </c>
      <c r="C44" s="155"/>
      <c r="D44" s="146" t="s">
        <v>240</v>
      </c>
      <c r="E44" s="161"/>
      <c r="F44" s="162" t="s">
        <v>31</v>
      </c>
      <c r="G44" s="149" t="s">
        <v>31</v>
      </c>
      <c r="H44" s="151" t="s">
        <v>31</v>
      </c>
      <c r="I44" s="151" t="s">
        <v>31</v>
      </c>
      <c r="J44" s="151" t="s">
        <v>31</v>
      </c>
      <c r="K44" s="151" t="s">
        <v>31</v>
      </c>
      <c r="L44" s="151" t="s">
        <v>31</v>
      </c>
      <c r="M44" s="151" t="s">
        <v>31</v>
      </c>
      <c r="N44" s="151" t="s">
        <v>25</v>
      </c>
      <c r="O44" s="151" t="s">
        <v>31</v>
      </c>
      <c r="P44" s="151" t="s">
        <v>31</v>
      </c>
      <c r="Q44" s="152" t="s">
        <v>31</v>
      </c>
      <c r="R44" s="310" t="s">
        <v>31</v>
      </c>
      <c r="S44" s="153" t="s">
        <v>31</v>
      </c>
      <c r="T44" s="151" t="s">
        <v>31</v>
      </c>
      <c r="U44" s="176" t="s">
        <v>31</v>
      </c>
      <c r="V44" s="149" t="s">
        <v>31</v>
      </c>
      <c r="W44" s="151" t="s">
        <v>31</v>
      </c>
      <c r="X44" s="151" t="s">
        <v>31</v>
      </c>
      <c r="Y44" s="151" t="s">
        <v>31</v>
      </c>
      <c r="Z44" s="151" t="s">
        <v>31</v>
      </c>
      <c r="AA44" s="151" t="s">
        <v>31</v>
      </c>
      <c r="AB44" s="151" t="s">
        <v>31</v>
      </c>
      <c r="AC44" s="151" t="s">
        <v>25</v>
      </c>
      <c r="AD44" s="151" t="s">
        <v>31</v>
      </c>
      <c r="AE44" s="151" t="s">
        <v>31</v>
      </c>
      <c r="AF44" s="151" t="s">
        <v>31</v>
      </c>
      <c r="AG44" s="151" t="s">
        <v>31</v>
      </c>
      <c r="AH44" s="18"/>
      <c r="AI44" s="19"/>
      <c r="AJ44" s="19"/>
      <c r="AK44" s="19"/>
      <c r="AL44" s="18"/>
      <c r="AM44" s="18"/>
      <c r="AN44" s="18"/>
      <c r="AO44" s="18"/>
      <c r="AP44" s="18"/>
      <c r="AQ44" s="18"/>
      <c r="AR44" s="18"/>
      <c r="AS44" s="18"/>
      <c r="AT44" s="18"/>
      <c r="AU44" s="18"/>
      <c r="AV44" s="18"/>
      <c r="AW44" s="18"/>
      <c r="AX44" s="18"/>
      <c r="AY44" s="18"/>
      <c r="AZ44" s="18"/>
      <c r="BA44" s="16"/>
    </row>
    <row r="45" spans="1:53" s="17" customFormat="1" ht="13.5" thickTop="1" x14ac:dyDescent="0.25">
      <c r="A45" s="143" t="s">
        <v>67</v>
      </c>
      <c r="B45" s="154" t="s">
        <v>68</v>
      </c>
      <c r="C45" s="155" t="s">
        <v>31</v>
      </c>
      <c r="D45" s="146" t="s">
        <v>240</v>
      </c>
      <c r="E45" s="161" t="s">
        <v>69</v>
      </c>
      <c r="F45" s="162" t="s">
        <v>31</v>
      </c>
      <c r="G45" s="149" t="s">
        <v>25</v>
      </c>
      <c r="H45" s="151" t="s">
        <v>25</v>
      </c>
      <c r="I45" s="151" t="s">
        <v>31</v>
      </c>
      <c r="J45" s="151" t="s">
        <v>31</v>
      </c>
      <c r="K45" s="151" t="s">
        <v>31</v>
      </c>
      <c r="L45" s="151" t="s">
        <v>31</v>
      </c>
      <c r="M45" s="151" t="s">
        <v>31</v>
      </c>
      <c r="N45" s="151" t="s">
        <v>31</v>
      </c>
      <c r="O45" s="151" t="s">
        <v>31</v>
      </c>
      <c r="P45" s="151" t="s">
        <v>31</v>
      </c>
      <c r="Q45" s="152" t="s">
        <v>31</v>
      </c>
      <c r="R45" s="310" t="s">
        <v>31</v>
      </c>
      <c r="S45" s="153" t="s">
        <v>31</v>
      </c>
      <c r="T45" s="151" t="s">
        <v>31</v>
      </c>
      <c r="U45" s="176" t="s">
        <v>31</v>
      </c>
      <c r="V45" s="149" t="s">
        <v>31</v>
      </c>
      <c r="W45" s="151" t="s">
        <v>25</v>
      </c>
      <c r="X45" s="151" t="s">
        <v>31</v>
      </c>
      <c r="Y45" s="151" t="s">
        <v>31</v>
      </c>
      <c r="Z45" s="151" t="s">
        <v>31</v>
      </c>
      <c r="AA45" s="151" t="s">
        <v>31</v>
      </c>
      <c r="AB45" s="151" t="s">
        <v>31</v>
      </c>
      <c r="AC45" s="151" t="s">
        <v>31</v>
      </c>
      <c r="AD45" s="151" t="s">
        <v>31</v>
      </c>
      <c r="AE45" s="151" t="s">
        <v>31</v>
      </c>
      <c r="AF45" s="151" t="s">
        <v>31</v>
      </c>
      <c r="AG45" s="151" t="s">
        <v>31</v>
      </c>
      <c r="AH45" s="18"/>
      <c r="AI45" s="19"/>
      <c r="AJ45" s="19"/>
      <c r="AK45" s="19"/>
      <c r="AL45" s="18"/>
      <c r="AM45" s="18"/>
      <c r="AN45" s="18"/>
      <c r="AO45" s="18"/>
      <c r="AP45" s="18"/>
      <c r="AQ45" s="18"/>
      <c r="AR45" s="18"/>
      <c r="AS45" s="18"/>
      <c r="AT45" s="18"/>
      <c r="AU45" s="18"/>
      <c r="AV45" s="18"/>
      <c r="AW45" s="18"/>
      <c r="AX45" s="18"/>
      <c r="AY45" s="18"/>
      <c r="AZ45" s="18"/>
      <c r="BA45" s="16"/>
    </row>
    <row r="46" spans="1:53" s="17" customFormat="1" ht="13.5" thickTop="1" x14ac:dyDescent="0.25">
      <c r="A46" s="143" t="s">
        <v>70</v>
      </c>
      <c r="B46" s="154" t="s">
        <v>71</v>
      </c>
      <c r="C46" s="155" t="s">
        <v>31</v>
      </c>
      <c r="D46" s="146" t="s">
        <v>240</v>
      </c>
      <c r="E46" s="161" t="s">
        <v>30</v>
      </c>
      <c r="F46" s="162" t="s">
        <v>31</v>
      </c>
      <c r="G46" s="149" t="s">
        <v>31</v>
      </c>
      <c r="H46" s="151" t="s">
        <v>42</v>
      </c>
      <c r="I46" s="151" t="s">
        <v>31</v>
      </c>
      <c r="J46" s="151" t="s">
        <v>31</v>
      </c>
      <c r="K46" s="151" t="s">
        <v>31</v>
      </c>
      <c r="L46" s="151" t="s">
        <v>31</v>
      </c>
      <c r="M46" s="151" t="s">
        <v>31</v>
      </c>
      <c r="N46" s="151" t="s">
        <v>31</v>
      </c>
      <c r="O46" s="151" t="s">
        <v>25</v>
      </c>
      <c r="P46" s="151" t="s">
        <v>31</v>
      </c>
      <c r="Q46" s="152" t="s">
        <v>31</v>
      </c>
      <c r="R46" s="310" t="s">
        <v>31</v>
      </c>
      <c r="S46" s="153" t="s">
        <v>31</v>
      </c>
      <c r="T46" s="151" t="s">
        <v>31</v>
      </c>
      <c r="U46" s="176" t="s">
        <v>31</v>
      </c>
      <c r="V46" s="149" t="s">
        <v>31</v>
      </c>
      <c r="W46" s="151" t="s">
        <v>31</v>
      </c>
      <c r="X46" s="151" t="s">
        <v>31</v>
      </c>
      <c r="Y46" s="151" t="s">
        <v>31</v>
      </c>
      <c r="Z46" s="151" t="s">
        <v>31</v>
      </c>
      <c r="AA46" s="151" t="s">
        <v>31</v>
      </c>
      <c r="AB46" s="151" t="s">
        <v>31</v>
      </c>
      <c r="AC46" s="151" t="s">
        <v>31</v>
      </c>
      <c r="AD46" s="151" t="s">
        <v>42</v>
      </c>
      <c r="AE46" s="151" t="s">
        <v>31</v>
      </c>
      <c r="AF46" s="151" t="s">
        <v>31</v>
      </c>
      <c r="AG46" s="151" t="s">
        <v>31</v>
      </c>
      <c r="AH46" s="18"/>
      <c r="AI46" s="19"/>
      <c r="AJ46" s="19"/>
      <c r="AK46" s="19"/>
      <c r="AL46" s="18"/>
      <c r="AM46" s="18"/>
      <c r="AN46" s="18"/>
      <c r="AO46" s="18"/>
      <c r="AP46" s="18"/>
      <c r="AQ46" s="18"/>
      <c r="AR46" s="18"/>
      <c r="AS46" s="18"/>
      <c r="AT46" s="18"/>
      <c r="AU46" s="18"/>
      <c r="AV46" s="18"/>
      <c r="AW46" s="18"/>
      <c r="AX46" s="18"/>
      <c r="AY46" s="18"/>
      <c r="AZ46" s="18"/>
      <c r="BA46" s="16"/>
    </row>
    <row r="47" spans="1:53" s="17" customFormat="1" ht="13.5" thickTop="1" x14ac:dyDescent="0.25">
      <c r="A47" s="143" t="s">
        <v>72</v>
      </c>
      <c r="B47" s="154" t="s">
        <v>73</v>
      </c>
      <c r="C47" s="155" t="s">
        <v>31</v>
      </c>
      <c r="D47" s="146" t="s">
        <v>240</v>
      </c>
      <c r="E47" s="161" t="s">
        <v>66</v>
      </c>
      <c r="F47" s="162" t="s">
        <v>31</v>
      </c>
      <c r="G47" s="149" t="s">
        <v>31</v>
      </c>
      <c r="H47" s="151" t="s">
        <v>25</v>
      </c>
      <c r="I47" s="151" t="s">
        <v>31</v>
      </c>
      <c r="J47" s="151" t="s">
        <v>31</v>
      </c>
      <c r="K47" s="151" t="s">
        <v>31</v>
      </c>
      <c r="L47" s="151" t="s">
        <v>31</v>
      </c>
      <c r="M47" s="151" t="s">
        <v>31</v>
      </c>
      <c r="N47" s="151" t="s">
        <v>25</v>
      </c>
      <c r="O47" s="151" t="s">
        <v>31</v>
      </c>
      <c r="P47" s="151" t="s">
        <v>31</v>
      </c>
      <c r="Q47" s="152" t="s">
        <v>31</v>
      </c>
      <c r="R47" s="310" t="s">
        <v>31</v>
      </c>
      <c r="S47" s="153" t="s">
        <v>31</v>
      </c>
      <c r="T47" s="151" t="s">
        <v>31</v>
      </c>
      <c r="U47" s="176" t="s">
        <v>31</v>
      </c>
      <c r="V47" s="149" t="s">
        <v>31</v>
      </c>
      <c r="W47" s="151" t="s">
        <v>25</v>
      </c>
      <c r="X47" s="151" t="s">
        <v>31</v>
      </c>
      <c r="Y47" s="151" t="s">
        <v>31</v>
      </c>
      <c r="Z47" s="151" t="s">
        <v>31</v>
      </c>
      <c r="AA47" s="151" t="s">
        <v>31</v>
      </c>
      <c r="AB47" s="151" t="s">
        <v>31</v>
      </c>
      <c r="AC47" s="151" t="s">
        <v>31</v>
      </c>
      <c r="AD47" s="151" t="s">
        <v>31</v>
      </c>
      <c r="AE47" s="151" t="s">
        <v>31</v>
      </c>
      <c r="AF47" s="151" t="s">
        <v>31</v>
      </c>
      <c r="AG47" s="151" t="s">
        <v>31</v>
      </c>
      <c r="AH47" s="18"/>
      <c r="AI47" s="19"/>
      <c r="AJ47" s="19"/>
      <c r="AK47" s="19"/>
      <c r="AL47" s="18"/>
      <c r="AM47" s="18"/>
      <c r="AN47" s="18"/>
      <c r="AO47" s="18"/>
      <c r="AP47" s="18"/>
      <c r="AQ47" s="18"/>
      <c r="AR47" s="18"/>
      <c r="AS47" s="18"/>
      <c r="AT47" s="18"/>
      <c r="AU47" s="18"/>
      <c r="AV47" s="18"/>
      <c r="AW47" s="18"/>
      <c r="AX47" s="18"/>
      <c r="AY47" s="18"/>
      <c r="AZ47" s="18"/>
      <c r="BA47" s="16"/>
    </row>
    <row r="48" spans="1:53" s="17" customFormat="1" ht="13.5" thickTop="1" x14ac:dyDescent="0.25">
      <c r="A48" s="143" t="s">
        <v>74</v>
      </c>
      <c r="B48" s="154" t="s">
        <v>75</v>
      </c>
      <c r="C48" s="155"/>
      <c r="D48" s="146" t="s">
        <v>240</v>
      </c>
      <c r="E48" s="161" t="s">
        <v>76</v>
      </c>
      <c r="F48" s="162" t="s">
        <v>31</v>
      </c>
      <c r="G48" s="149" t="s">
        <v>31</v>
      </c>
      <c r="H48" s="151" t="s">
        <v>25</v>
      </c>
      <c r="I48" s="151" t="s">
        <v>31</v>
      </c>
      <c r="J48" s="151" t="s">
        <v>31</v>
      </c>
      <c r="K48" s="151" t="s">
        <v>31</v>
      </c>
      <c r="L48" s="151" t="s">
        <v>31</v>
      </c>
      <c r="M48" s="151" t="s">
        <v>31</v>
      </c>
      <c r="N48" s="151" t="s">
        <v>31</v>
      </c>
      <c r="O48" s="151" t="s">
        <v>31</v>
      </c>
      <c r="P48" s="151" t="s">
        <v>31</v>
      </c>
      <c r="Q48" s="152" t="s">
        <v>31</v>
      </c>
      <c r="R48" s="310" t="s">
        <v>31</v>
      </c>
      <c r="S48" s="153" t="s">
        <v>31</v>
      </c>
      <c r="T48" s="151" t="s">
        <v>31</v>
      </c>
      <c r="U48" s="176" t="s">
        <v>31</v>
      </c>
      <c r="V48" s="149" t="s">
        <v>31</v>
      </c>
      <c r="W48" s="151" t="s">
        <v>31</v>
      </c>
      <c r="X48" s="151" t="s">
        <v>31</v>
      </c>
      <c r="Y48" s="151" t="s">
        <v>31</v>
      </c>
      <c r="Z48" s="151" t="s">
        <v>31</v>
      </c>
      <c r="AA48" s="151" t="s">
        <v>31</v>
      </c>
      <c r="AB48" s="151" t="s">
        <v>31</v>
      </c>
      <c r="AC48" s="151" t="s">
        <v>31</v>
      </c>
      <c r="AD48" s="151" t="s">
        <v>31</v>
      </c>
      <c r="AE48" s="151" t="s">
        <v>31</v>
      </c>
      <c r="AF48" s="151" t="s">
        <v>31</v>
      </c>
      <c r="AG48" s="151" t="s">
        <v>31</v>
      </c>
      <c r="AH48" s="18"/>
      <c r="AI48" s="19"/>
      <c r="AJ48" s="19"/>
      <c r="AK48" s="19"/>
      <c r="AL48" s="18"/>
      <c r="AM48" s="18"/>
      <c r="AN48" s="18"/>
      <c r="AO48" s="18"/>
      <c r="AP48" s="18"/>
      <c r="AQ48" s="18"/>
      <c r="AR48" s="18"/>
      <c r="AS48" s="18"/>
      <c r="AT48" s="18"/>
      <c r="AU48" s="18"/>
      <c r="AV48" s="18"/>
      <c r="AW48" s="18"/>
      <c r="AX48" s="18"/>
      <c r="AY48" s="18"/>
      <c r="AZ48" s="18"/>
      <c r="BA48" s="16"/>
    </row>
    <row r="49" spans="1:53" s="17" customFormat="1" ht="13.5" thickTop="1" x14ac:dyDescent="0.25">
      <c r="A49" s="143" t="s">
        <v>77</v>
      </c>
      <c r="B49" s="154" t="s">
        <v>409</v>
      </c>
      <c r="C49" s="155" t="s">
        <v>31</v>
      </c>
      <c r="D49" s="146" t="s">
        <v>240</v>
      </c>
      <c r="E49" s="164" t="s">
        <v>78</v>
      </c>
      <c r="F49" s="162" t="s">
        <v>31</v>
      </c>
      <c r="G49" s="149" t="s">
        <v>31</v>
      </c>
      <c r="H49" s="151" t="s">
        <v>31</v>
      </c>
      <c r="I49" s="151" t="s">
        <v>31</v>
      </c>
      <c r="J49" s="151" t="s">
        <v>31</v>
      </c>
      <c r="K49" s="151" t="s">
        <v>31</v>
      </c>
      <c r="L49" s="151" t="s">
        <v>31</v>
      </c>
      <c r="M49" s="151" t="s">
        <v>31</v>
      </c>
      <c r="N49" s="151" t="s">
        <v>25</v>
      </c>
      <c r="O49" s="151" t="s">
        <v>31</v>
      </c>
      <c r="P49" s="151" t="s">
        <v>31</v>
      </c>
      <c r="Q49" s="152" t="s">
        <v>31</v>
      </c>
      <c r="R49" s="310" t="s">
        <v>31</v>
      </c>
      <c r="S49" s="153" t="s">
        <v>31</v>
      </c>
      <c r="T49" s="151" t="s">
        <v>31</v>
      </c>
      <c r="U49" s="176" t="s">
        <v>31</v>
      </c>
      <c r="V49" s="149" t="s">
        <v>31</v>
      </c>
      <c r="W49" s="151" t="s">
        <v>31</v>
      </c>
      <c r="X49" s="151" t="s">
        <v>31</v>
      </c>
      <c r="Y49" s="151" t="s">
        <v>31</v>
      </c>
      <c r="Z49" s="151" t="s">
        <v>31</v>
      </c>
      <c r="AA49" s="151" t="s">
        <v>31</v>
      </c>
      <c r="AB49" s="151" t="s">
        <v>31</v>
      </c>
      <c r="AC49" s="151" t="s">
        <v>25</v>
      </c>
      <c r="AD49" s="151" t="s">
        <v>31</v>
      </c>
      <c r="AE49" s="151" t="s">
        <v>31</v>
      </c>
      <c r="AF49" s="151" t="s">
        <v>31</v>
      </c>
      <c r="AG49" s="151" t="s">
        <v>31</v>
      </c>
      <c r="AH49" s="18"/>
      <c r="AI49" s="19"/>
      <c r="AJ49" s="19"/>
      <c r="AK49" s="19"/>
      <c r="AL49" s="18"/>
      <c r="AM49" s="18"/>
      <c r="AN49" s="18"/>
      <c r="AO49" s="18"/>
      <c r="AP49" s="18"/>
      <c r="AQ49" s="18"/>
      <c r="AR49" s="18"/>
      <c r="AS49" s="18"/>
      <c r="AT49" s="18"/>
      <c r="AU49" s="18"/>
      <c r="AV49" s="18"/>
      <c r="AW49" s="18"/>
      <c r="AX49" s="18"/>
      <c r="AY49" s="18"/>
      <c r="AZ49" s="18"/>
      <c r="BA49" s="16"/>
    </row>
    <row r="50" spans="1:53" s="17" customFormat="1" ht="13.5" thickTop="1" x14ac:dyDescent="0.25">
      <c r="A50" s="143" t="s">
        <v>79</v>
      </c>
      <c r="B50" s="154" t="s">
        <v>410</v>
      </c>
      <c r="C50" s="155" t="s">
        <v>31</v>
      </c>
      <c r="D50" s="146" t="s">
        <v>240</v>
      </c>
      <c r="E50" s="164" t="s">
        <v>67</v>
      </c>
      <c r="F50" s="162" t="s">
        <v>31</v>
      </c>
      <c r="G50" s="149" t="s">
        <v>31</v>
      </c>
      <c r="H50" s="151" t="s">
        <v>25</v>
      </c>
      <c r="I50" s="151" t="s">
        <v>31</v>
      </c>
      <c r="J50" s="151" t="s">
        <v>31</v>
      </c>
      <c r="K50" s="151" t="s">
        <v>31</v>
      </c>
      <c r="L50" s="151" t="s">
        <v>31</v>
      </c>
      <c r="M50" s="151" t="s">
        <v>31</v>
      </c>
      <c r="N50" s="151" t="s">
        <v>31</v>
      </c>
      <c r="O50" s="151" t="s">
        <v>31</v>
      </c>
      <c r="P50" s="151" t="s">
        <v>31</v>
      </c>
      <c r="Q50" s="152" t="s">
        <v>31</v>
      </c>
      <c r="R50" s="310" t="s">
        <v>31</v>
      </c>
      <c r="S50" s="153" t="s">
        <v>31</v>
      </c>
      <c r="T50" s="151" t="s">
        <v>31</v>
      </c>
      <c r="U50" s="176" t="s">
        <v>31</v>
      </c>
      <c r="V50" s="149" t="s">
        <v>31</v>
      </c>
      <c r="W50" s="151" t="s">
        <v>25</v>
      </c>
      <c r="X50" s="151" t="s">
        <v>31</v>
      </c>
      <c r="Y50" s="151" t="s">
        <v>31</v>
      </c>
      <c r="Z50" s="151" t="s">
        <v>31</v>
      </c>
      <c r="AA50" s="151" t="s">
        <v>31</v>
      </c>
      <c r="AB50" s="151" t="s">
        <v>31</v>
      </c>
      <c r="AC50" s="151" t="s">
        <v>31</v>
      </c>
      <c r="AD50" s="151" t="s">
        <v>31</v>
      </c>
      <c r="AE50" s="151" t="s">
        <v>31</v>
      </c>
      <c r="AF50" s="151" t="s">
        <v>31</v>
      </c>
      <c r="AG50" s="151" t="s">
        <v>31</v>
      </c>
      <c r="AH50" s="18"/>
      <c r="AI50" s="19"/>
      <c r="AJ50" s="19"/>
      <c r="AK50" s="19"/>
      <c r="AL50" s="18"/>
      <c r="AM50" s="18"/>
      <c r="AN50" s="18"/>
      <c r="AO50" s="18"/>
      <c r="AP50" s="18"/>
      <c r="AQ50" s="18"/>
      <c r="AR50" s="18"/>
      <c r="AS50" s="18"/>
      <c r="AT50" s="18"/>
      <c r="AU50" s="18"/>
      <c r="AV50" s="18"/>
      <c r="AW50" s="18"/>
      <c r="AX50" s="18"/>
      <c r="AY50" s="18"/>
      <c r="AZ50" s="18"/>
      <c r="BA50" s="16"/>
    </row>
    <row r="51" spans="1:53" s="17" customFormat="1" ht="13.5" thickTop="1" x14ac:dyDescent="0.25">
      <c r="A51" s="143" t="s">
        <v>80</v>
      </c>
      <c r="B51" s="154" t="s">
        <v>81</v>
      </c>
      <c r="C51" s="155" t="s">
        <v>31</v>
      </c>
      <c r="D51" s="146" t="e">
        <v>#N/A</v>
      </c>
      <c r="E51" s="161" t="s">
        <v>74</v>
      </c>
      <c r="F51" s="162" t="s">
        <v>31</v>
      </c>
      <c r="G51" s="149" t="s">
        <v>31</v>
      </c>
      <c r="H51" s="151" t="s">
        <v>641</v>
      </c>
      <c r="I51" s="151" t="s">
        <v>31</v>
      </c>
      <c r="J51" s="151" t="s">
        <v>31</v>
      </c>
      <c r="K51" s="151" t="s">
        <v>31</v>
      </c>
      <c r="L51" s="151" t="s">
        <v>31</v>
      </c>
      <c r="M51" s="151" t="s">
        <v>31</v>
      </c>
      <c r="N51" s="151" t="s">
        <v>31</v>
      </c>
      <c r="O51" s="151" t="s">
        <v>31</v>
      </c>
      <c r="P51" s="151" t="s">
        <v>31</v>
      </c>
      <c r="Q51" s="152" t="s">
        <v>31</v>
      </c>
      <c r="R51" s="310" t="s">
        <v>31</v>
      </c>
      <c r="S51" s="153" t="s">
        <v>31</v>
      </c>
      <c r="T51" s="151" t="s">
        <v>31</v>
      </c>
      <c r="U51" s="176" t="s">
        <v>31</v>
      </c>
      <c r="V51" s="149" t="s">
        <v>31</v>
      </c>
      <c r="W51" s="151" t="s">
        <v>31</v>
      </c>
      <c r="X51" s="151" t="s">
        <v>31</v>
      </c>
      <c r="Y51" s="151" t="s">
        <v>31</v>
      </c>
      <c r="Z51" s="151" t="s">
        <v>31</v>
      </c>
      <c r="AA51" s="151" t="s">
        <v>31</v>
      </c>
      <c r="AB51" s="151" t="s">
        <v>31</v>
      </c>
      <c r="AC51" s="151" t="s">
        <v>31</v>
      </c>
      <c r="AD51" s="151" t="s">
        <v>31</v>
      </c>
      <c r="AE51" s="151" t="s">
        <v>31</v>
      </c>
      <c r="AF51" s="151" t="s">
        <v>31</v>
      </c>
      <c r="AG51" s="151" t="s">
        <v>31</v>
      </c>
      <c r="AH51" s="18"/>
      <c r="AI51" s="19"/>
      <c r="AJ51" s="19"/>
      <c r="AK51" s="19"/>
      <c r="AL51" s="18"/>
      <c r="AM51" s="18"/>
      <c r="AN51" s="18"/>
      <c r="AO51" s="18"/>
      <c r="AP51" s="18"/>
      <c r="AQ51" s="18"/>
      <c r="AR51" s="18"/>
      <c r="AS51" s="18"/>
      <c r="AT51" s="18"/>
      <c r="AU51" s="18"/>
      <c r="AV51" s="18"/>
      <c r="AW51" s="18"/>
      <c r="AX51" s="18"/>
      <c r="AY51" s="18"/>
      <c r="AZ51" s="18"/>
      <c r="BA51" s="16"/>
    </row>
    <row r="52" spans="1:53" s="17" customFormat="1" ht="13.5" thickTop="1" x14ac:dyDescent="0.25">
      <c r="A52" s="143" t="s">
        <v>82</v>
      </c>
      <c r="B52" s="154" t="s">
        <v>83</v>
      </c>
      <c r="C52" s="155" t="s">
        <v>31</v>
      </c>
      <c r="D52" s="146" t="s">
        <v>10</v>
      </c>
      <c r="E52" s="161" t="s">
        <v>72</v>
      </c>
      <c r="F52" s="162" t="s">
        <v>31</v>
      </c>
      <c r="G52" s="149" t="s">
        <v>31</v>
      </c>
      <c r="H52" s="151" t="s">
        <v>42</v>
      </c>
      <c r="I52" s="151" t="s">
        <v>31</v>
      </c>
      <c r="J52" s="151" t="s">
        <v>31</v>
      </c>
      <c r="K52" s="151" t="s">
        <v>31</v>
      </c>
      <c r="L52" s="151" t="s">
        <v>31</v>
      </c>
      <c r="M52" s="151" t="s">
        <v>31</v>
      </c>
      <c r="N52" s="151" t="s">
        <v>31</v>
      </c>
      <c r="O52" s="151" t="s">
        <v>31</v>
      </c>
      <c r="P52" s="151" t="s">
        <v>31</v>
      </c>
      <c r="Q52" s="152" t="s">
        <v>31</v>
      </c>
      <c r="R52" s="310" t="s">
        <v>31</v>
      </c>
      <c r="S52" s="153" t="s">
        <v>31</v>
      </c>
      <c r="T52" s="151" t="s">
        <v>31</v>
      </c>
      <c r="U52" s="176" t="s">
        <v>31</v>
      </c>
      <c r="V52" s="149" t="s">
        <v>31</v>
      </c>
      <c r="W52" s="151" t="s">
        <v>31</v>
      </c>
      <c r="X52" s="151" t="s">
        <v>31</v>
      </c>
      <c r="Y52" s="151" t="s">
        <v>31</v>
      </c>
      <c r="Z52" s="151" t="s">
        <v>31</v>
      </c>
      <c r="AA52" s="151" t="s">
        <v>31</v>
      </c>
      <c r="AB52" s="151" t="s">
        <v>31</v>
      </c>
      <c r="AC52" s="151" t="s">
        <v>31</v>
      </c>
      <c r="AD52" s="151" t="s">
        <v>31</v>
      </c>
      <c r="AE52" s="151" t="s">
        <v>31</v>
      </c>
      <c r="AF52" s="151" t="s">
        <v>31</v>
      </c>
      <c r="AG52" s="151" t="s">
        <v>31</v>
      </c>
      <c r="AH52" s="18"/>
      <c r="AI52" s="19"/>
      <c r="AJ52" s="19"/>
      <c r="AK52" s="19"/>
      <c r="AL52" s="18"/>
      <c r="AM52" s="18"/>
      <c r="AN52" s="18"/>
      <c r="AO52" s="18"/>
      <c r="AP52" s="18"/>
      <c r="AQ52" s="18"/>
      <c r="AR52" s="18"/>
      <c r="AS52" s="18"/>
      <c r="AT52" s="18"/>
      <c r="AU52" s="18"/>
      <c r="AV52" s="18"/>
      <c r="AW52" s="18"/>
      <c r="AX52" s="18"/>
      <c r="AY52" s="18"/>
      <c r="AZ52" s="18"/>
      <c r="BA52" s="16"/>
    </row>
    <row r="53" spans="1:53" s="17" customFormat="1" ht="13.5" thickTop="1" x14ac:dyDescent="0.25">
      <c r="A53" s="143" t="s">
        <v>84</v>
      </c>
      <c r="B53" s="154" t="s">
        <v>85</v>
      </c>
      <c r="C53" s="155" t="s">
        <v>31</v>
      </c>
      <c r="D53" s="146" t="s">
        <v>240</v>
      </c>
      <c r="E53" s="161" t="s">
        <v>78</v>
      </c>
      <c r="F53" s="162" t="s">
        <v>31</v>
      </c>
      <c r="G53" s="149" t="s">
        <v>31</v>
      </c>
      <c r="H53" s="151" t="s">
        <v>25</v>
      </c>
      <c r="I53" s="151" t="s">
        <v>31</v>
      </c>
      <c r="J53" s="151" t="s">
        <v>31</v>
      </c>
      <c r="K53" s="151" t="s">
        <v>31</v>
      </c>
      <c r="L53" s="151" t="s">
        <v>31</v>
      </c>
      <c r="M53" s="151" t="s">
        <v>31</v>
      </c>
      <c r="N53" s="151" t="s">
        <v>31</v>
      </c>
      <c r="O53" s="151" t="s">
        <v>31</v>
      </c>
      <c r="P53" s="151" t="s">
        <v>31</v>
      </c>
      <c r="Q53" s="152" t="s">
        <v>31</v>
      </c>
      <c r="R53" s="310" t="s">
        <v>31</v>
      </c>
      <c r="S53" s="153" t="s">
        <v>31</v>
      </c>
      <c r="T53" s="151" t="s">
        <v>31</v>
      </c>
      <c r="U53" s="176" t="s">
        <v>31</v>
      </c>
      <c r="V53" s="149" t="s">
        <v>31</v>
      </c>
      <c r="W53" s="151" t="s">
        <v>31</v>
      </c>
      <c r="X53" s="151" t="s">
        <v>31</v>
      </c>
      <c r="Y53" s="151" t="s">
        <v>31</v>
      </c>
      <c r="Z53" s="151" t="s">
        <v>31</v>
      </c>
      <c r="AA53" s="151" t="s">
        <v>31</v>
      </c>
      <c r="AB53" s="151" t="s">
        <v>31</v>
      </c>
      <c r="AC53" s="151" t="s">
        <v>31</v>
      </c>
      <c r="AD53" s="151" t="s">
        <v>31</v>
      </c>
      <c r="AE53" s="151" t="s">
        <v>31</v>
      </c>
      <c r="AF53" s="151" t="s">
        <v>31</v>
      </c>
      <c r="AG53" s="151" t="s">
        <v>31</v>
      </c>
      <c r="AH53" s="18"/>
      <c r="AI53" s="19"/>
      <c r="AJ53" s="19"/>
      <c r="AK53" s="19"/>
      <c r="AL53" s="18"/>
      <c r="AM53" s="18"/>
      <c r="AN53" s="18"/>
      <c r="AO53" s="18"/>
      <c r="AP53" s="18"/>
      <c r="AQ53" s="18"/>
      <c r="AR53" s="18"/>
      <c r="AS53" s="18"/>
      <c r="AT53" s="18"/>
      <c r="AU53" s="18"/>
      <c r="AV53" s="18"/>
      <c r="AW53" s="18"/>
      <c r="AX53" s="18"/>
      <c r="AY53" s="18"/>
      <c r="AZ53" s="18"/>
      <c r="BA53" s="16"/>
    </row>
    <row r="54" spans="1:53" s="17" customFormat="1" ht="13.5" thickTop="1" x14ac:dyDescent="0.25">
      <c r="A54" s="143" t="s">
        <v>411</v>
      </c>
      <c r="B54" s="154" t="s">
        <v>412</v>
      </c>
      <c r="C54" s="155"/>
      <c r="D54" s="146" t="s">
        <v>241</v>
      </c>
      <c r="E54" s="161"/>
      <c r="F54" s="162" t="s">
        <v>31</v>
      </c>
      <c r="G54" s="149" t="s">
        <v>31</v>
      </c>
      <c r="H54" s="151" t="s">
        <v>31</v>
      </c>
      <c r="I54" s="151" t="s">
        <v>31</v>
      </c>
      <c r="J54" s="151" t="s">
        <v>31</v>
      </c>
      <c r="K54" s="151" t="s">
        <v>31</v>
      </c>
      <c r="L54" s="151" t="s">
        <v>31</v>
      </c>
      <c r="M54" s="151" t="s">
        <v>31</v>
      </c>
      <c r="N54" s="151" t="s">
        <v>31</v>
      </c>
      <c r="O54" s="151" t="s">
        <v>31</v>
      </c>
      <c r="P54" s="151" t="s">
        <v>31</v>
      </c>
      <c r="Q54" s="152" t="s">
        <v>31</v>
      </c>
      <c r="R54" s="310" t="s">
        <v>31</v>
      </c>
      <c r="S54" s="153" t="s">
        <v>31</v>
      </c>
      <c r="T54" s="151" t="s">
        <v>31</v>
      </c>
      <c r="U54" s="176" t="s">
        <v>31</v>
      </c>
      <c r="V54" s="149" t="s">
        <v>31</v>
      </c>
      <c r="W54" s="151" t="s">
        <v>31</v>
      </c>
      <c r="X54" s="151" t="s">
        <v>31</v>
      </c>
      <c r="Y54" s="151" t="s">
        <v>42</v>
      </c>
      <c r="Z54" s="151" t="s">
        <v>31</v>
      </c>
      <c r="AA54" s="151" t="s">
        <v>31</v>
      </c>
      <c r="AB54" s="151" t="s">
        <v>31</v>
      </c>
      <c r="AC54" s="151" t="s">
        <v>31</v>
      </c>
      <c r="AD54" s="151" t="s">
        <v>31</v>
      </c>
      <c r="AE54" s="151" t="s">
        <v>31</v>
      </c>
      <c r="AF54" s="151" t="s">
        <v>31</v>
      </c>
      <c r="AG54" s="151" t="s">
        <v>25</v>
      </c>
      <c r="AH54" s="18"/>
      <c r="AI54" s="19"/>
      <c r="AJ54" s="19"/>
      <c r="AK54" s="19"/>
      <c r="AL54" s="18"/>
      <c r="AM54" s="18"/>
      <c r="AN54" s="18"/>
      <c r="AO54" s="18"/>
      <c r="AP54" s="18"/>
      <c r="AQ54" s="18"/>
      <c r="AR54" s="18"/>
      <c r="AS54" s="18"/>
      <c r="AT54" s="18"/>
      <c r="AU54" s="18"/>
      <c r="AV54" s="18"/>
      <c r="AW54" s="18"/>
      <c r="AX54" s="18"/>
      <c r="AY54" s="18"/>
      <c r="AZ54" s="18"/>
      <c r="BA54" s="16"/>
    </row>
    <row r="55" spans="1:53" s="17" customFormat="1" ht="13.5" thickTop="1" x14ac:dyDescent="0.25">
      <c r="A55" s="143" t="s">
        <v>413</v>
      </c>
      <c r="B55" s="154" t="s">
        <v>284</v>
      </c>
      <c r="C55" s="155"/>
      <c r="D55" s="146" t="s">
        <v>11</v>
      </c>
      <c r="E55" s="161"/>
      <c r="F55" s="162" t="s">
        <v>31</v>
      </c>
      <c r="G55" s="149" t="s">
        <v>31</v>
      </c>
      <c r="H55" s="151" t="s">
        <v>31</v>
      </c>
      <c r="I55" s="151" t="s">
        <v>31</v>
      </c>
      <c r="J55" s="151" t="s">
        <v>31</v>
      </c>
      <c r="K55" s="151" t="s">
        <v>31</v>
      </c>
      <c r="L55" s="151" t="s">
        <v>31</v>
      </c>
      <c r="M55" s="151" t="s">
        <v>31</v>
      </c>
      <c r="N55" s="151" t="s">
        <v>31</v>
      </c>
      <c r="O55" s="151" t="s">
        <v>31</v>
      </c>
      <c r="P55" s="151" t="s">
        <v>31</v>
      </c>
      <c r="Q55" s="152" t="s">
        <v>31</v>
      </c>
      <c r="R55" s="310" t="s">
        <v>31</v>
      </c>
      <c r="S55" s="153" t="s">
        <v>31</v>
      </c>
      <c r="T55" s="151" t="s">
        <v>31</v>
      </c>
      <c r="U55" s="176" t="s">
        <v>31</v>
      </c>
      <c r="V55" s="149" t="s">
        <v>31</v>
      </c>
      <c r="W55" s="151" t="s">
        <v>31</v>
      </c>
      <c r="X55" s="151" t="s">
        <v>31</v>
      </c>
      <c r="Y55" s="151" t="s">
        <v>31</v>
      </c>
      <c r="Z55" s="151" t="s">
        <v>31</v>
      </c>
      <c r="AA55" s="151" t="s">
        <v>31</v>
      </c>
      <c r="AB55" s="151" t="s">
        <v>31</v>
      </c>
      <c r="AC55" s="151" t="s">
        <v>31</v>
      </c>
      <c r="AD55" s="151" t="s">
        <v>31</v>
      </c>
      <c r="AE55" s="151" t="s">
        <v>31</v>
      </c>
      <c r="AF55" s="151" t="s">
        <v>31</v>
      </c>
      <c r="AG55" s="151" t="s">
        <v>31</v>
      </c>
      <c r="AH55" s="18"/>
      <c r="AI55" s="19"/>
      <c r="AJ55" s="19"/>
      <c r="AK55" s="19"/>
      <c r="AL55" s="18"/>
      <c r="AM55" s="18"/>
      <c r="AN55" s="18"/>
      <c r="AO55" s="18"/>
      <c r="AP55" s="18"/>
      <c r="AQ55" s="18"/>
      <c r="AR55" s="18"/>
      <c r="AS55" s="18"/>
      <c r="AT55" s="18"/>
      <c r="AU55" s="18"/>
      <c r="AV55" s="18"/>
      <c r="AW55" s="18"/>
      <c r="AX55" s="18"/>
      <c r="AY55" s="18"/>
      <c r="AZ55" s="18"/>
      <c r="BA55" s="16"/>
    </row>
    <row r="56" spans="1:53" s="17" customFormat="1" ht="13.5" thickTop="1" x14ac:dyDescent="0.25">
      <c r="A56" s="143" t="s">
        <v>414</v>
      </c>
      <c r="B56" s="154" t="s">
        <v>415</v>
      </c>
      <c r="C56" s="155"/>
      <c r="D56" s="146" t="s">
        <v>240</v>
      </c>
      <c r="E56" s="161"/>
      <c r="F56" s="162" t="s">
        <v>31</v>
      </c>
      <c r="G56" s="149" t="s">
        <v>31</v>
      </c>
      <c r="H56" s="151" t="s">
        <v>31</v>
      </c>
      <c r="I56" s="151" t="s">
        <v>31</v>
      </c>
      <c r="J56" s="151" t="s">
        <v>31</v>
      </c>
      <c r="K56" s="151" t="s">
        <v>31</v>
      </c>
      <c r="L56" s="151" t="s">
        <v>31</v>
      </c>
      <c r="M56" s="151" t="s">
        <v>31</v>
      </c>
      <c r="N56" s="151" t="s">
        <v>31</v>
      </c>
      <c r="O56" s="151" t="s">
        <v>31</v>
      </c>
      <c r="P56" s="151" t="s">
        <v>31</v>
      </c>
      <c r="Q56" s="152" t="s">
        <v>31</v>
      </c>
      <c r="R56" s="310" t="s">
        <v>31</v>
      </c>
      <c r="S56" s="153" t="s">
        <v>31</v>
      </c>
      <c r="T56" s="151" t="s">
        <v>31</v>
      </c>
      <c r="U56" s="176" t="s">
        <v>31</v>
      </c>
      <c r="V56" s="149" t="s">
        <v>31</v>
      </c>
      <c r="W56" s="151" t="s">
        <v>31</v>
      </c>
      <c r="X56" s="151" t="s">
        <v>31</v>
      </c>
      <c r="Y56" s="151" t="s">
        <v>31</v>
      </c>
      <c r="Z56" s="151" t="s">
        <v>31</v>
      </c>
      <c r="AA56" s="151" t="s">
        <v>31</v>
      </c>
      <c r="AB56" s="151" t="s">
        <v>31</v>
      </c>
      <c r="AC56" s="151" t="s">
        <v>31</v>
      </c>
      <c r="AD56" s="151" t="s">
        <v>31</v>
      </c>
      <c r="AE56" s="151" t="s">
        <v>31</v>
      </c>
      <c r="AF56" s="151" t="s">
        <v>31</v>
      </c>
      <c r="AG56" s="151" t="s">
        <v>31</v>
      </c>
      <c r="AH56" s="18"/>
      <c r="AI56" s="19"/>
      <c r="AJ56" s="19"/>
      <c r="AK56" s="19"/>
      <c r="AL56" s="18"/>
      <c r="AM56" s="18"/>
      <c r="AN56" s="18"/>
      <c r="AO56" s="18"/>
      <c r="AP56" s="18"/>
      <c r="AQ56" s="18"/>
      <c r="AR56" s="18"/>
      <c r="AS56" s="18"/>
      <c r="AT56" s="18"/>
      <c r="AU56" s="18"/>
      <c r="AV56" s="18"/>
      <c r="AW56" s="18"/>
      <c r="AX56" s="18"/>
      <c r="AY56" s="18"/>
      <c r="AZ56" s="18"/>
      <c r="BA56" s="16"/>
    </row>
    <row r="57" spans="1:53" s="17" customFormat="1" ht="13.5" thickTop="1" x14ac:dyDescent="0.25">
      <c r="A57" s="143" t="s">
        <v>416</v>
      </c>
      <c r="B57" s="154" t="s">
        <v>95</v>
      </c>
      <c r="C57" s="155"/>
      <c r="D57" s="146" t="s">
        <v>240</v>
      </c>
      <c r="E57" s="161"/>
      <c r="F57" s="162" t="s">
        <v>31</v>
      </c>
      <c r="G57" s="149" t="s">
        <v>31</v>
      </c>
      <c r="H57" s="151" t="s">
        <v>31</v>
      </c>
      <c r="I57" s="151" t="s">
        <v>31</v>
      </c>
      <c r="J57" s="151" t="s">
        <v>31</v>
      </c>
      <c r="K57" s="151" t="s">
        <v>31</v>
      </c>
      <c r="L57" s="151" t="s">
        <v>31</v>
      </c>
      <c r="M57" s="151" t="s">
        <v>31</v>
      </c>
      <c r="N57" s="151" t="s">
        <v>31</v>
      </c>
      <c r="O57" s="151" t="s">
        <v>31</v>
      </c>
      <c r="P57" s="151" t="s">
        <v>31</v>
      </c>
      <c r="Q57" s="152" t="s">
        <v>31</v>
      </c>
      <c r="R57" s="310" t="s">
        <v>31</v>
      </c>
      <c r="S57" s="153" t="s">
        <v>31</v>
      </c>
      <c r="T57" s="151" t="s">
        <v>31</v>
      </c>
      <c r="U57" s="176" t="s">
        <v>31</v>
      </c>
      <c r="V57" s="149" t="s">
        <v>31</v>
      </c>
      <c r="W57" s="151" t="s">
        <v>31</v>
      </c>
      <c r="X57" s="151" t="s">
        <v>31</v>
      </c>
      <c r="Y57" s="151" t="s">
        <v>31</v>
      </c>
      <c r="Z57" s="151" t="s">
        <v>31</v>
      </c>
      <c r="AA57" s="151" t="s">
        <v>31</v>
      </c>
      <c r="AB57" s="151" t="s">
        <v>31</v>
      </c>
      <c r="AC57" s="151" t="s">
        <v>31</v>
      </c>
      <c r="AD57" s="151" t="s">
        <v>31</v>
      </c>
      <c r="AE57" s="151" t="s">
        <v>31</v>
      </c>
      <c r="AF57" s="151" t="s">
        <v>31</v>
      </c>
      <c r="AG57" s="151" t="s">
        <v>31</v>
      </c>
      <c r="AH57" s="18"/>
      <c r="AI57" s="19"/>
      <c r="AJ57" s="19"/>
      <c r="AK57" s="19"/>
      <c r="AL57" s="18"/>
      <c r="AM57" s="18"/>
      <c r="AN57" s="18"/>
      <c r="AO57" s="18"/>
      <c r="AP57" s="18"/>
      <c r="AQ57" s="18"/>
      <c r="AR57" s="18"/>
      <c r="AS57" s="18"/>
      <c r="AT57" s="18"/>
      <c r="AU57" s="18"/>
      <c r="AV57" s="18"/>
      <c r="AW57" s="18"/>
      <c r="AX57" s="18"/>
      <c r="AY57" s="18"/>
      <c r="AZ57" s="18"/>
      <c r="BA57" s="16"/>
    </row>
    <row r="58" spans="1:53" s="17" customFormat="1" ht="13.5" thickTop="1" x14ac:dyDescent="0.25">
      <c r="A58" s="221" t="s">
        <v>86</v>
      </c>
      <c r="B58" s="159" t="s">
        <v>282</v>
      </c>
      <c r="C58" s="155" t="s">
        <v>31</v>
      </c>
      <c r="D58" s="146" t="s">
        <v>251</v>
      </c>
      <c r="E58" s="161" t="s">
        <v>30</v>
      </c>
      <c r="F58" s="162" t="s">
        <v>25</v>
      </c>
      <c r="G58" s="149" t="s">
        <v>31</v>
      </c>
      <c r="H58" s="151" t="s">
        <v>31</v>
      </c>
      <c r="I58" s="151" t="s">
        <v>31</v>
      </c>
      <c r="J58" s="151" t="s">
        <v>31</v>
      </c>
      <c r="K58" s="151" t="s">
        <v>31</v>
      </c>
      <c r="L58" s="151" t="s">
        <v>31</v>
      </c>
      <c r="M58" s="151" t="s">
        <v>31</v>
      </c>
      <c r="N58" s="151" t="s">
        <v>31</v>
      </c>
      <c r="O58" s="151" t="s">
        <v>31</v>
      </c>
      <c r="P58" s="151" t="s">
        <v>31</v>
      </c>
      <c r="Q58" s="152" t="s">
        <v>31</v>
      </c>
      <c r="R58" s="310" t="s">
        <v>31</v>
      </c>
      <c r="S58" s="153" t="s">
        <v>31</v>
      </c>
      <c r="T58" s="151" t="s">
        <v>31</v>
      </c>
      <c r="U58" s="176" t="s">
        <v>31</v>
      </c>
      <c r="V58" s="149" t="s">
        <v>31</v>
      </c>
      <c r="W58" s="151" t="s">
        <v>31</v>
      </c>
      <c r="X58" s="151" t="s">
        <v>31</v>
      </c>
      <c r="Y58" s="151" t="s">
        <v>25</v>
      </c>
      <c r="Z58" s="151" t="s">
        <v>31</v>
      </c>
      <c r="AA58" s="151" t="s">
        <v>31</v>
      </c>
      <c r="AB58" s="151" t="s">
        <v>31</v>
      </c>
      <c r="AC58" s="151" t="s">
        <v>31</v>
      </c>
      <c r="AD58" s="151" t="s">
        <v>31</v>
      </c>
      <c r="AE58" s="151" t="s">
        <v>31</v>
      </c>
      <c r="AF58" s="151" t="s">
        <v>31</v>
      </c>
      <c r="AG58" s="151" t="s">
        <v>31</v>
      </c>
      <c r="AH58" s="18"/>
      <c r="AI58" s="19"/>
      <c r="AJ58" s="19"/>
      <c r="AK58" s="19"/>
      <c r="AL58" s="18"/>
      <c r="AM58" s="18"/>
      <c r="AN58" s="18"/>
      <c r="AO58" s="18"/>
      <c r="AP58" s="18"/>
      <c r="AQ58" s="18"/>
      <c r="AR58" s="18"/>
      <c r="AS58" s="18"/>
      <c r="AT58" s="18"/>
      <c r="AU58" s="18"/>
      <c r="AV58" s="18"/>
      <c r="AW58" s="18"/>
      <c r="AX58" s="18"/>
      <c r="AY58" s="18"/>
      <c r="AZ58" s="18"/>
      <c r="BA58" s="16"/>
    </row>
    <row r="59" spans="1:53" s="17" customFormat="1" ht="13.5" thickTop="1" x14ac:dyDescent="0.25">
      <c r="A59" s="221" t="s">
        <v>87</v>
      </c>
      <c r="B59" s="159" t="s">
        <v>281</v>
      </c>
      <c r="C59" s="155" t="s">
        <v>31</v>
      </c>
      <c r="D59" s="146" t="s">
        <v>11</v>
      </c>
      <c r="E59" s="161" t="s">
        <v>86</v>
      </c>
      <c r="F59" s="162" t="s">
        <v>31</v>
      </c>
      <c r="G59" s="149" t="s">
        <v>25</v>
      </c>
      <c r="H59" s="151" t="s">
        <v>31</v>
      </c>
      <c r="I59" s="151" t="s">
        <v>31</v>
      </c>
      <c r="J59" s="151" t="s">
        <v>31</v>
      </c>
      <c r="K59" s="151" t="s">
        <v>31</v>
      </c>
      <c r="L59" s="151" t="s">
        <v>31</v>
      </c>
      <c r="M59" s="151" t="s">
        <v>31</v>
      </c>
      <c r="N59" s="151" t="s">
        <v>31</v>
      </c>
      <c r="O59" s="151" t="s">
        <v>31</v>
      </c>
      <c r="P59" s="151" t="s">
        <v>31</v>
      </c>
      <c r="Q59" s="152" t="s">
        <v>31</v>
      </c>
      <c r="R59" s="310" t="s">
        <v>31</v>
      </c>
      <c r="S59" s="153" t="s">
        <v>31</v>
      </c>
      <c r="T59" s="151" t="s">
        <v>31</v>
      </c>
      <c r="U59" s="176" t="s">
        <v>31</v>
      </c>
      <c r="V59" s="149" t="s">
        <v>31</v>
      </c>
      <c r="W59" s="151" t="s">
        <v>31</v>
      </c>
      <c r="X59" s="151" t="s">
        <v>31</v>
      </c>
      <c r="Y59" s="151" t="s">
        <v>42</v>
      </c>
      <c r="Z59" s="151" t="s">
        <v>31</v>
      </c>
      <c r="AA59" s="151" t="s">
        <v>31</v>
      </c>
      <c r="AB59" s="151" t="s">
        <v>31</v>
      </c>
      <c r="AC59" s="151" t="s">
        <v>31</v>
      </c>
      <c r="AD59" s="151" t="s">
        <v>31</v>
      </c>
      <c r="AE59" s="151" t="s">
        <v>31</v>
      </c>
      <c r="AF59" s="151" t="s">
        <v>31</v>
      </c>
      <c r="AG59" s="151" t="s">
        <v>31</v>
      </c>
      <c r="AH59" s="18"/>
      <c r="AI59" s="19"/>
      <c r="AJ59" s="19"/>
      <c r="AK59" s="19"/>
      <c r="AL59" s="18"/>
      <c r="AM59" s="18"/>
      <c r="AN59" s="18"/>
      <c r="AO59" s="18"/>
      <c r="AP59" s="18"/>
      <c r="AQ59" s="18"/>
      <c r="AR59" s="18"/>
      <c r="AS59" s="18"/>
      <c r="AT59" s="18"/>
      <c r="AU59" s="18"/>
      <c r="AV59" s="18"/>
      <c r="AW59" s="18"/>
      <c r="AX59" s="18"/>
      <c r="AY59" s="18"/>
      <c r="AZ59" s="18"/>
      <c r="BA59" s="16"/>
    </row>
    <row r="60" spans="1:53" s="17" customFormat="1" ht="13.5" thickTop="1" x14ac:dyDescent="0.25">
      <c r="A60" s="143" t="s">
        <v>88</v>
      </c>
      <c r="B60" s="154" t="s">
        <v>89</v>
      </c>
      <c r="C60" s="155" t="s">
        <v>31</v>
      </c>
      <c r="D60" s="146" t="e">
        <v>#N/A</v>
      </c>
      <c r="E60" s="161" t="s">
        <v>86</v>
      </c>
      <c r="F60" s="162" t="s">
        <v>31</v>
      </c>
      <c r="G60" s="149" t="s">
        <v>31</v>
      </c>
      <c r="H60" s="151" t="s">
        <v>31</v>
      </c>
      <c r="I60" s="151" t="s">
        <v>31</v>
      </c>
      <c r="J60" s="151" t="s">
        <v>31</v>
      </c>
      <c r="K60" s="151" t="s">
        <v>31</v>
      </c>
      <c r="L60" s="151" t="s">
        <v>31</v>
      </c>
      <c r="M60" s="151" t="s">
        <v>31</v>
      </c>
      <c r="N60" s="151" t="s">
        <v>31</v>
      </c>
      <c r="O60" s="151" t="s">
        <v>31</v>
      </c>
      <c r="P60" s="151" t="s">
        <v>31</v>
      </c>
      <c r="Q60" s="152" t="s">
        <v>31</v>
      </c>
      <c r="R60" s="310" t="s">
        <v>31</v>
      </c>
      <c r="S60" s="153" t="s">
        <v>31</v>
      </c>
      <c r="T60" s="151" t="s">
        <v>31</v>
      </c>
      <c r="U60" s="176" t="s">
        <v>31</v>
      </c>
      <c r="V60" s="149" t="s">
        <v>31</v>
      </c>
      <c r="W60" s="151" t="s">
        <v>31</v>
      </c>
      <c r="X60" s="151" t="s">
        <v>31</v>
      </c>
      <c r="Y60" s="151" t="s">
        <v>31</v>
      </c>
      <c r="Z60" s="151" t="s">
        <v>31</v>
      </c>
      <c r="AA60" s="151" t="s">
        <v>31</v>
      </c>
      <c r="AB60" s="151" t="s">
        <v>31</v>
      </c>
      <c r="AC60" s="151" t="s">
        <v>31</v>
      </c>
      <c r="AD60" s="151" t="s">
        <v>31</v>
      </c>
      <c r="AE60" s="151" t="s">
        <v>31</v>
      </c>
      <c r="AF60" s="151" t="s">
        <v>31</v>
      </c>
      <c r="AG60" s="151" t="s">
        <v>31</v>
      </c>
      <c r="AH60" s="18"/>
      <c r="AI60" s="19"/>
      <c r="AJ60" s="19"/>
      <c r="AK60" s="19"/>
      <c r="AL60" s="18"/>
      <c r="AM60" s="18"/>
      <c r="AN60" s="18"/>
      <c r="AO60" s="18"/>
      <c r="AP60" s="18"/>
      <c r="AQ60" s="18"/>
      <c r="AR60" s="18"/>
      <c r="AS60" s="18"/>
      <c r="AT60" s="18"/>
      <c r="AU60" s="18"/>
      <c r="AV60" s="18"/>
      <c r="AW60" s="18"/>
      <c r="AX60" s="18"/>
      <c r="AY60" s="18"/>
      <c r="AZ60" s="18"/>
      <c r="BA60" s="16"/>
    </row>
    <row r="61" spans="1:53" s="17" customFormat="1" ht="13.5" thickTop="1" x14ac:dyDescent="0.25">
      <c r="A61" s="143" t="s">
        <v>90</v>
      </c>
      <c r="B61" s="154" t="s">
        <v>91</v>
      </c>
      <c r="C61" s="155" t="s">
        <v>31</v>
      </c>
      <c r="D61" s="146" t="e">
        <v>#N/A</v>
      </c>
      <c r="E61" s="161" t="s">
        <v>92</v>
      </c>
      <c r="F61" s="162" t="s">
        <v>31</v>
      </c>
      <c r="G61" s="149" t="s">
        <v>31</v>
      </c>
      <c r="H61" s="151" t="s">
        <v>31</v>
      </c>
      <c r="I61" s="151" t="s">
        <v>31</v>
      </c>
      <c r="J61" s="151" t="s">
        <v>31</v>
      </c>
      <c r="K61" s="151" t="s">
        <v>31</v>
      </c>
      <c r="L61" s="151" t="s">
        <v>31</v>
      </c>
      <c r="M61" s="151" t="s">
        <v>31</v>
      </c>
      <c r="N61" s="151" t="s">
        <v>31</v>
      </c>
      <c r="O61" s="151" t="s">
        <v>31</v>
      </c>
      <c r="P61" s="151" t="s">
        <v>31</v>
      </c>
      <c r="Q61" s="152" t="s">
        <v>31</v>
      </c>
      <c r="R61" s="310" t="s">
        <v>31</v>
      </c>
      <c r="S61" s="153" t="s">
        <v>31</v>
      </c>
      <c r="T61" s="151" t="s">
        <v>31</v>
      </c>
      <c r="U61" s="176" t="s">
        <v>31</v>
      </c>
      <c r="V61" s="149" t="s">
        <v>31</v>
      </c>
      <c r="W61" s="151" t="s">
        <v>31</v>
      </c>
      <c r="X61" s="151" t="s">
        <v>31</v>
      </c>
      <c r="Y61" s="151" t="s">
        <v>31</v>
      </c>
      <c r="Z61" s="151" t="s">
        <v>31</v>
      </c>
      <c r="AA61" s="151" t="s">
        <v>31</v>
      </c>
      <c r="AB61" s="151" t="s">
        <v>31</v>
      </c>
      <c r="AC61" s="151" t="s">
        <v>31</v>
      </c>
      <c r="AD61" s="151" t="s">
        <v>31</v>
      </c>
      <c r="AE61" s="151" t="s">
        <v>31</v>
      </c>
      <c r="AF61" s="151" t="s">
        <v>31</v>
      </c>
      <c r="AG61" s="151" t="s">
        <v>31</v>
      </c>
      <c r="AH61" s="18"/>
      <c r="AI61" s="19"/>
      <c r="AJ61" s="19"/>
      <c r="AK61" s="19"/>
      <c r="AL61" s="18"/>
      <c r="AM61" s="18"/>
      <c r="AN61" s="18"/>
      <c r="AO61" s="18"/>
      <c r="AP61" s="18"/>
      <c r="AQ61" s="18"/>
      <c r="AR61" s="18"/>
      <c r="AS61" s="18"/>
      <c r="AT61" s="18"/>
      <c r="AU61" s="18"/>
      <c r="AV61" s="18"/>
      <c r="AW61" s="18"/>
      <c r="AX61" s="18"/>
      <c r="AY61" s="18"/>
      <c r="AZ61" s="18"/>
      <c r="BA61" s="16"/>
    </row>
    <row r="62" spans="1:53" s="17" customFormat="1" ht="13.5" thickTop="1" x14ac:dyDescent="0.25">
      <c r="A62" s="143" t="s">
        <v>283</v>
      </c>
      <c r="B62" s="154" t="s">
        <v>284</v>
      </c>
      <c r="C62" s="155"/>
      <c r="D62" s="146" t="s">
        <v>10</v>
      </c>
      <c r="E62" s="161"/>
      <c r="F62" s="162" t="s">
        <v>31</v>
      </c>
      <c r="G62" s="149" t="s">
        <v>31</v>
      </c>
      <c r="H62" s="151" t="s">
        <v>31</v>
      </c>
      <c r="I62" s="151" t="s">
        <v>31</v>
      </c>
      <c r="J62" s="151" t="s">
        <v>31</v>
      </c>
      <c r="K62" s="151" t="s">
        <v>31</v>
      </c>
      <c r="L62" s="151" t="s">
        <v>31</v>
      </c>
      <c r="M62" s="151" t="s">
        <v>31</v>
      </c>
      <c r="N62" s="151" t="s">
        <v>25</v>
      </c>
      <c r="O62" s="151" t="s">
        <v>31</v>
      </c>
      <c r="P62" s="151" t="s">
        <v>31</v>
      </c>
      <c r="Q62" s="152" t="s">
        <v>31</v>
      </c>
      <c r="R62" s="310" t="s">
        <v>31</v>
      </c>
      <c r="S62" s="153" t="s">
        <v>31</v>
      </c>
      <c r="T62" s="151" t="s">
        <v>31</v>
      </c>
      <c r="U62" s="176" t="s">
        <v>31</v>
      </c>
      <c r="V62" s="149" t="s">
        <v>31</v>
      </c>
      <c r="W62" s="151" t="s">
        <v>31</v>
      </c>
      <c r="X62" s="151" t="s">
        <v>31</v>
      </c>
      <c r="Y62" s="151" t="s">
        <v>42</v>
      </c>
      <c r="Z62" s="151" t="s">
        <v>31</v>
      </c>
      <c r="AA62" s="151" t="s">
        <v>31</v>
      </c>
      <c r="AB62" s="151" t="s">
        <v>31</v>
      </c>
      <c r="AC62" s="151" t="s">
        <v>31</v>
      </c>
      <c r="AD62" s="151" t="s">
        <v>31</v>
      </c>
      <c r="AE62" s="151" t="s">
        <v>31</v>
      </c>
      <c r="AF62" s="151" t="s">
        <v>31</v>
      </c>
      <c r="AG62" s="151" t="s">
        <v>31</v>
      </c>
      <c r="AH62" s="18"/>
      <c r="AI62" s="19"/>
      <c r="AJ62" s="19"/>
      <c r="AK62" s="19"/>
      <c r="AL62" s="18"/>
      <c r="AM62" s="18"/>
      <c r="AN62" s="18"/>
      <c r="AO62" s="18"/>
      <c r="AP62" s="18"/>
      <c r="AQ62" s="18"/>
      <c r="AR62" s="18"/>
      <c r="AS62" s="18"/>
      <c r="AT62" s="18"/>
      <c r="AU62" s="18"/>
      <c r="AV62" s="18"/>
      <c r="AW62" s="18"/>
      <c r="AX62" s="18"/>
      <c r="AY62" s="18"/>
      <c r="AZ62" s="18"/>
      <c r="BA62" s="16"/>
    </row>
    <row r="63" spans="1:53" s="17" customFormat="1" ht="13.5" thickTop="1" x14ac:dyDescent="0.25">
      <c r="A63" s="221" t="s">
        <v>93</v>
      </c>
      <c r="B63" s="159" t="s">
        <v>285</v>
      </c>
      <c r="C63" s="155" t="s">
        <v>31</v>
      </c>
      <c r="D63" s="146" t="s">
        <v>240</v>
      </c>
      <c r="E63" s="161" t="s">
        <v>30</v>
      </c>
      <c r="F63" s="162" t="s">
        <v>31</v>
      </c>
      <c r="G63" s="149" t="s">
        <v>25</v>
      </c>
      <c r="H63" s="151" t="s">
        <v>31</v>
      </c>
      <c r="I63" s="151" t="s">
        <v>31</v>
      </c>
      <c r="J63" s="151" t="s">
        <v>31</v>
      </c>
      <c r="K63" s="151" t="s">
        <v>31</v>
      </c>
      <c r="L63" s="151" t="s">
        <v>31</v>
      </c>
      <c r="M63" s="151" t="s">
        <v>31</v>
      </c>
      <c r="N63" s="151" t="s">
        <v>31</v>
      </c>
      <c r="O63" s="151" t="s">
        <v>31</v>
      </c>
      <c r="P63" s="151" t="s">
        <v>31</v>
      </c>
      <c r="Q63" s="152" t="s">
        <v>31</v>
      </c>
      <c r="R63" s="310" t="s">
        <v>31</v>
      </c>
      <c r="S63" s="153" t="s">
        <v>31</v>
      </c>
      <c r="T63" s="151" t="s">
        <v>31</v>
      </c>
      <c r="U63" s="176" t="s">
        <v>31</v>
      </c>
      <c r="V63" s="149" t="s">
        <v>31</v>
      </c>
      <c r="W63" s="151" t="s">
        <v>31</v>
      </c>
      <c r="X63" s="151" t="s">
        <v>31</v>
      </c>
      <c r="Y63" s="151" t="s">
        <v>42</v>
      </c>
      <c r="Z63" s="151" t="s">
        <v>31</v>
      </c>
      <c r="AA63" s="151" t="s">
        <v>31</v>
      </c>
      <c r="AB63" s="151" t="s">
        <v>31</v>
      </c>
      <c r="AC63" s="151" t="s">
        <v>31</v>
      </c>
      <c r="AD63" s="151" t="s">
        <v>31</v>
      </c>
      <c r="AE63" s="151" t="s">
        <v>31</v>
      </c>
      <c r="AF63" s="151" t="s">
        <v>31</v>
      </c>
      <c r="AG63" s="151" t="s">
        <v>31</v>
      </c>
      <c r="AH63" s="18"/>
      <c r="AI63" s="19"/>
      <c r="AJ63" s="19"/>
      <c r="AK63" s="19"/>
      <c r="AL63" s="18"/>
      <c r="AM63" s="18"/>
      <c r="AN63" s="18"/>
      <c r="AO63" s="18"/>
      <c r="AP63" s="18"/>
      <c r="AQ63" s="18"/>
      <c r="AR63" s="18"/>
      <c r="AS63" s="18"/>
      <c r="AT63" s="18"/>
      <c r="AU63" s="18"/>
      <c r="AV63" s="18"/>
      <c r="AW63" s="18"/>
      <c r="AX63" s="18"/>
      <c r="AY63" s="18"/>
      <c r="AZ63" s="18"/>
      <c r="BA63" s="16"/>
    </row>
    <row r="64" spans="1:53" s="17" customFormat="1" ht="13.5" thickTop="1" x14ac:dyDescent="0.25">
      <c r="A64" s="221" t="s">
        <v>94</v>
      </c>
      <c r="B64" s="159" t="s">
        <v>95</v>
      </c>
      <c r="C64" s="155" t="s">
        <v>31</v>
      </c>
      <c r="D64" s="146" t="s">
        <v>11</v>
      </c>
      <c r="E64" s="161" t="s">
        <v>86</v>
      </c>
      <c r="F64" s="162" t="s">
        <v>31</v>
      </c>
      <c r="G64" s="149" t="s">
        <v>31</v>
      </c>
      <c r="H64" s="151" t="s">
        <v>31</v>
      </c>
      <c r="I64" s="151" t="s">
        <v>31</v>
      </c>
      <c r="J64" s="151" t="s">
        <v>31</v>
      </c>
      <c r="K64" s="151" t="s">
        <v>31</v>
      </c>
      <c r="L64" s="151" t="s">
        <v>31</v>
      </c>
      <c r="M64" s="151" t="s">
        <v>31</v>
      </c>
      <c r="N64" s="151" t="s">
        <v>31</v>
      </c>
      <c r="O64" s="151" t="s">
        <v>25</v>
      </c>
      <c r="P64" s="151" t="s">
        <v>31</v>
      </c>
      <c r="Q64" s="152" t="s">
        <v>31</v>
      </c>
      <c r="R64" s="310" t="s">
        <v>31</v>
      </c>
      <c r="S64" s="153" t="s">
        <v>31</v>
      </c>
      <c r="T64" s="151" t="s">
        <v>31</v>
      </c>
      <c r="U64" s="176" t="s">
        <v>31</v>
      </c>
      <c r="V64" s="149" t="s">
        <v>31</v>
      </c>
      <c r="W64" s="151" t="s">
        <v>31</v>
      </c>
      <c r="X64" s="151" t="s">
        <v>31</v>
      </c>
      <c r="Y64" s="151" t="s">
        <v>42</v>
      </c>
      <c r="Z64" s="151" t="s">
        <v>31</v>
      </c>
      <c r="AA64" s="151" t="s">
        <v>31</v>
      </c>
      <c r="AB64" s="151" t="s">
        <v>31</v>
      </c>
      <c r="AC64" s="151" t="s">
        <v>31</v>
      </c>
      <c r="AD64" s="151" t="s">
        <v>42</v>
      </c>
      <c r="AE64" s="151" t="s">
        <v>31</v>
      </c>
      <c r="AF64" s="151" t="s">
        <v>31</v>
      </c>
      <c r="AG64" s="151" t="s">
        <v>31</v>
      </c>
      <c r="AH64" s="18"/>
      <c r="AI64" s="19"/>
      <c r="AJ64" s="19"/>
      <c r="AK64" s="19"/>
      <c r="AL64" s="18"/>
      <c r="AM64" s="18"/>
      <c r="AN64" s="18"/>
      <c r="AO64" s="18"/>
      <c r="AP64" s="18"/>
      <c r="AQ64" s="18"/>
      <c r="AR64" s="18"/>
      <c r="AS64" s="18"/>
      <c r="AT64" s="18"/>
      <c r="AU64" s="18"/>
      <c r="AV64" s="18"/>
      <c r="AW64" s="18"/>
      <c r="AX64" s="18"/>
      <c r="AY64" s="18"/>
      <c r="AZ64" s="18"/>
      <c r="BA64" s="16"/>
    </row>
    <row r="65" spans="1:53" s="17" customFormat="1" ht="13.5" thickTop="1" x14ac:dyDescent="0.25">
      <c r="A65" s="143" t="s">
        <v>96</v>
      </c>
      <c r="B65" s="154" t="s">
        <v>97</v>
      </c>
      <c r="C65" s="155" t="s">
        <v>31</v>
      </c>
      <c r="D65" s="146" t="e">
        <v>#N/A</v>
      </c>
      <c r="E65" s="161" t="s">
        <v>86</v>
      </c>
      <c r="F65" s="162" t="s">
        <v>31</v>
      </c>
      <c r="G65" s="149" t="s">
        <v>31</v>
      </c>
      <c r="H65" s="151" t="s">
        <v>31</v>
      </c>
      <c r="I65" s="151" t="s">
        <v>31</v>
      </c>
      <c r="J65" s="151" t="s">
        <v>31</v>
      </c>
      <c r="K65" s="151" t="s">
        <v>31</v>
      </c>
      <c r="L65" s="151" t="s">
        <v>31</v>
      </c>
      <c r="M65" s="151" t="s">
        <v>31</v>
      </c>
      <c r="N65" s="151" t="s">
        <v>31</v>
      </c>
      <c r="O65" s="151" t="s">
        <v>31</v>
      </c>
      <c r="P65" s="151" t="s">
        <v>31</v>
      </c>
      <c r="Q65" s="152" t="s">
        <v>31</v>
      </c>
      <c r="R65" s="310" t="s">
        <v>31</v>
      </c>
      <c r="S65" s="153" t="s">
        <v>31</v>
      </c>
      <c r="T65" s="151" t="s">
        <v>31</v>
      </c>
      <c r="U65" s="176" t="s">
        <v>31</v>
      </c>
      <c r="V65" s="149" t="s">
        <v>31</v>
      </c>
      <c r="W65" s="151" t="s">
        <v>31</v>
      </c>
      <c r="X65" s="151" t="s">
        <v>31</v>
      </c>
      <c r="Y65" s="151" t="s">
        <v>31</v>
      </c>
      <c r="Z65" s="151" t="s">
        <v>31</v>
      </c>
      <c r="AA65" s="151" t="s">
        <v>31</v>
      </c>
      <c r="AB65" s="151" t="s">
        <v>31</v>
      </c>
      <c r="AC65" s="151" t="s">
        <v>31</v>
      </c>
      <c r="AD65" s="151" t="s">
        <v>31</v>
      </c>
      <c r="AE65" s="151" t="s">
        <v>31</v>
      </c>
      <c r="AF65" s="151" t="s">
        <v>31</v>
      </c>
      <c r="AG65" s="151" t="s">
        <v>31</v>
      </c>
      <c r="AH65" s="18"/>
      <c r="AI65" s="19"/>
      <c r="AJ65" s="19"/>
      <c r="AK65" s="19"/>
      <c r="AL65" s="18"/>
      <c r="AM65" s="18"/>
      <c r="AN65" s="18"/>
      <c r="AO65" s="18"/>
      <c r="AP65" s="18"/>
      <c r="AQ65" s="18"/>
      <c r="AR65" s="18"/>
      <c r="AS65" s="18"/>
      <c r="AT65" s="18"/>
      <c r="AU65" s="18"/>
      <c r="AV65" s="18"/>
      <c r="AW65" s="18"/>
      <c r="AX65" s="18"/>
      <c r="AY65" s="18"/>
      <c r="AZ65" s="18"/>
      <c r="BA65" s="16"/>
    </row>
    <row r="66" spans="1:53" s="17" customFormat="1" ht="13.5" thickTop="1" x14ac:dyDescent="0.25">
      <c r="A66" s="143" t="s">
        <v>98</v>
      </c>
      <c r="B66" s="154" t="s">
        <v>99</v>
      </c>
      <c r="C66" s="155" t="s">
        <v>31</v>
      </c>
      <c r="D66" s="146" t="e">
        <v>#N/A</v>
      </c>
      <c r="E66" s="161" t="s">
        <v>92</v>
      </c>
      <c r="F66" s="162" t="s">
        <v>31</v>
      </c>
      <c r="G66" s="149" t="s">
        <v>31</v>
      </c>
      <c r="H66" s="151" t="s">
        <v>31</v>
      </c>
      <c r="I66" s="151" t="s">
        <v>31</v>
      </c>
      <c r="J66" s="151" t="s">
        <v>31</v>
      </c>
      <c r="K66" s="151" t="s">
        <v>31</v>
      </c>
      <c r="L66" s="151" t="s">
        <v>31</v>
      </c>
      <c r="M66" s="151" t="s">
        <v>31</v>
      </c>
      <c r="N66" s="151" t="s">
        <v>31</v>
      </c>
      <c r="O66" s="151" t="s">
        <v>31</v>
      </c>
      <c r="P66" s="151" t="s">
        <v>31</v>
      </c>
      <c r="Q66" s="152" t="s">
        <v>31</v>
      </c>
      <c r="R66" s="310" t="s">
        <v>31</v>
      </c>
      <c r="S66" s="153" t="s">
        <v>31</v>
      </c>
      <c r="T66" s="151" t="s">
        <v>31</v>
      </c>
      <c r="U66" s="176" t="s">
        <v>31</v>
      </c>
      <c r="V66" s="149" t="s">
        <v>31</v>
      </c>
      <c r="W66" s="151" t="s">
        <v>31</v>
      </c>
      <c r="X66" s="151" t="s">
        <v>31</v>
      </c>
      <c r="Y66" s="151" t="s">
        <v>31</v>
      </c>
      <c r="Z66" s="151" t="s">
        <v>31</v>
      </c>
      <c r="AA66" s="151" t="s">
        <v>31</v>
      </c>
      <c r="AB66" s="151" t="s">
        <v>31</v>
      </c>
      <c r="AC66" s="151" t="s">
        <v>31</v>
      </c>
      <c r="AD66" s="151" t="s">
        <v>31</v>
      </c>
      <c r="AE66" s="151" t="s">
        <v>31</v>
      </c>
      <c r="AF66" s="151" t="s">
        <v>31</v>
      </c>
      <c r="AG66" s="151" t="s">
        <v>31</v>
      </c>
      <c r="AH66" s="18"/>
      <c r="AI66" s="19"/>
      <c r="AJ66" s="19"/>
      <c r="AK66" s="19"/>
      <c r="AL66" s="18"/>
      <c r="AM66" s="18"/>
      <c r="AN66" s="18"/>
      <c r="AO66" s="18"/>
      <c r="AP66" s="18"/>
      <c r="AQ66" s="18"/>
      <c r="AR66" s="18"/>
      <c r="AS66" s="18"/>
      <c r="AT66" s="18"/>
      <c r="AU66" s="18"/>
      <c r="AV66" s="18"/>
      <c r="AW66" s="18"/>
      <c r="AX66" s="18"/>
      <c r="AY66" s="18"/>
      <c r="AZ66" s="18"/>
      <c r="BA66" s="16"/>
    </row>
    <row r="67" spans="1:53" s="17" customFormat="1" ht="13.5" thickTop="1" x14ac:dyDescent="0.25">
      <c r="A67" s="221" t="s">
        <v>286</v>
      </c>
      <c r="B67" s="159" t="s">
        <v>417</v>
      </c>
      <c r="C67" s="155"/>
      <c r="D67" s="146" t="s">
        <v>10</v>
      </c>
      <c r="E67" s="164"/>
      <c r="F67" s="162" t="s">
        <v>31</v>
      </c>
      <c r="G67" s="149" t="s">
        <v>31</v>
      </c>
      <c r="H67" s="151" t="s">
        <v>31</v>
      </c>
      <c r="I67" s="151" t="s">
        <v>31</v>
      </c>
      <c r="J67" s="151" t="s">
        <v>31</v>
      </c>
      <c r="K67" s="151" t="s">
        <v>31</v>
      </c>
      <c r="L67" s="151" t="s">
        <v>31</v>
      </c>
      <c r="M67" s="151" t="s">
        <v>31</v>
      </c>
      <c r="N67" s="151" t="s">
        <v>31</v>
      </c>
      <c r="O67" s="151" t="s">
        <v>31</v>
      </c>
      <c r="P67" s="151" t="s">
        <v>31</v>
      </c>
      <c r="Q67" s="152" t="s">
        <v>31</v>
      </c>
      <c r="R67" s="310" t="s">
        <v>31</v>
      </c>
      <c r="S67" s="153" t="s">
        <v>31</v>
      </c>
      <c r="T67" s="151" t="s">
        <v>31</v>
      </c>
      <c r="U67" s="176" t="s">
        <v>31</v>
      </c>
      <c r="V67" s="149" t="s">
        <v>31</v>
      </c>
      <c r="W67" s="151" t="s">
        <v>31</v>
      </c>
      <c r="X67" s="151" t="s">
        <v>31</v>
      </c>
      <c r="Y67" s="151" t="s">
        <v>42</v>
      </c>
      <c r="Z67" s="151" t="s">
        <v>31</v>
      </c>
      <c r="AA67" s="151" t="s">
        <v>31</v>
      </c>
      <c r="AB67" s="151" t="s">
        <v>31</v>
      </c>
      <c r="AC67" s="151" t="s">
        <v>31</v>
      </c>
      <c r="AD67" s="151" t="s">
        <v>31</v>
      </c>
      <c r="AE67" s="151" t="s">
        <v>31</v>
      </c>
      <c r="AF67" s="151" t="s">
        <v>31</v>
      </c>
      <c r="AG67" s="151" t="s">
        <v>25</v>
      </c>
      <c r="AH67" s="18"/>
      <c r="AI67" s="19"/>
      <c r="AJ67" s="19"/>
      <c r="AK67" s="19"/>
      <c r="AL67" s="18"/>
      <c r="AM67" s="18"/>
      <c r="AN67" s="18"/>
      <c r="AO67" s="18"/>
      <c r="AP67" s="18"/>
      <c r="AQ67" s="18"/>
      <c r="AR67" s="18"/>
      <c r="AS67" s="18"/>
      <c r="AT67" s="18"/>
      <c r="AU67" s="18"/>
      <c r="AV67" s="18"/>
      <c r="AW67" s="18"/>
      <c r="AX67" s="18"/>
      <c r="AY67" s="18"/>
      <c r="AZ67" s="18"/>
      <c r="BA67" s="16"/>
    </row>
    <row r="68" spans="1:53" s="17" customFormat="1" ht="13.5" thickTop="1" x14ac:dyDescent="0.25">
      <c r="A68" s="221" t="s">
        <v>323</v>
      </c>
      <c r="B68" s="159" t="s">
        <v>324</v>
      </c>
      <c r="C68" s="155"/>
      <c r="D68" s="146" t="s">
        <v>240</v>
      </c>
      <c r="E68" s="161"/>
      <c r="F68" s="162" t="s">
        <v>322</v>
      </c>
      <c r="G68" s="149" t="s">
        <v>31</v>
      </c>
      <c r="H68" s="151" t="s">
        <v>31</v>
      </c>
      <c r="I68" s="151" t="s">
        <v>31</v>
      </c>
      <c r="J68" s="151" t="s">
        <v>31</v>
      </c>
      <c r="K68" s="151" t="s">
        <v>31</v>
      </c>
      <c r="L68" s="151" t="s">
        <v>31</v>
      </c>
      <c r="M68" s="151" t="s">
        <v>31</v>
      </c>
      <c r="N68" s="151" t="s">
        <v>31</v>
      </c>
      <c r="O68" s="151" t="s">
        <v>31</v>
      </c>
      <c r="P68" s="151" t="s">
        <v>31</v>
      </c>
      <c r="Q68" s="152" t="s">
        <v>31</v>
      </c>
      <c r="R68" s="310" t="s">
        <v>31</v>
      </c>
      <c r="S68" s="153" t="s">
        <v>31</v>
      </c>
      <c r="T68" s="151" t="s">
        <v>31</v>
      </c>
      <c r="U68" s="176" t="s">
        <v>31</v>
      </c>
      <c r="V68" s="149" t="s">
        <v>31</v>
      </c>
      <c r="W68" s="151" t="s">
        <v>31</v>
      </c>
      <c r="X68" s="151" t="s">
        <v>31</v>
      </c>
      <c r="Y68" s="151" t="s">
        <v>31</v>
      </c>
      <c r="Z68" s="151" t="s">
        <v>31</v>
      </c>
      <c r="AA68" s="151" t="s">
        <v>31</v>
      </c>
      <c r="AB68" s="151" t="s">
        <v>31</v>
      </c>
      <c r="AC68" s="151" t="s">
        <v>31</v>
      </c>
      <c r="AD68" s="151" t="s">
        <v>31</v>
      </c>
      <c r="AE68" s="151" t="s">
        <v>31</v>
      </c>
      <c r="AF68" s="151" t="s">
        <v>31</v>
      </c>
      <c r="AG68" s="151" t="s">
        <v>31</v>
      </c>
      <c r="AH68" s="18"/>
      <c r="AI68" s="19"/>
      <c r="AJ68" s="19"/>
      <c r="AK68" s="19"/>
      <c r="AL68" s="18"/>
      <c r="AM68" s="18"/>
      <c r="AN68" s="18"/>
      <c r="AO68" s="18"/>
      <c r="AP68" s="18"/>
      <c r="AQ68" s="18"/>
      <c r="AR68" s="18"/>
      <c r="AS68" s="18"/>
      <c r="AT68" s="18"/>
      <c r="AU68" s="18"/>
      <c r="AV68" s="18"/>
      <c r="AW68" s="18"/>
      <c r="AX68" s="18"/>
      <c r="AY68" s="18"/>
      <c r="AZ68" s="18"/>
      <c r="BA68" s="16"/>
    </row>
    <row r="69" spans="1:53" s="17" customFormat="1" ht="13.5" thickTop="1" x14ac:dyDescent="0.25">
      <c r="A69" s="143" t="s">
        <v>122</v>
      </c>
      <c r="B69" s="154" t="s">
        <v>123</v>
      </c>
      <c r="C69" s="155" t="s">
        <v>31</v>
      </c>
      <c r="D69" s="146" t="e">
        <v>#N/A</v>
      </c>
      <c r="E69" s="161" t="s">
        <v>124</v>
      </c>
      <c r="F69" s="162" t="s">
        <v>31</v>
      </c>
      <c r="G69" s="149" t="s">
        <v>31</v>
      </c>
      <c r="H69" s="151" t="s">
        <v>31</v>
      </c>
      <c r="I69" s="151" t="s">
        <v>31</v>
      </c>
      <c r="J69" s="151" t="s">
        <v>31</v>
      </c>
      <c r="K69" s="151" t="s">
        <v>31</v>
      </c>
      <c r="L69" s="151" t="s">
        <v>31</v>
      </c>
      <c r="M69" s="151" t="s">
        <v>31</v>
      </c>
      <c r="N69" s="151" t="s">
        <v>31</v>
      </c>
      <c r="O69" s="151" t="s">
        <v>31</v>
      </c>
      <c r="P69" s="151" t="s">
        <v>31</v>
      </c>
      <c r="Q69" s="152" t="s">
        <v>31</v>
      </c>
      <c r="R69" s="310" t="s">
        <v>31</v>
      </c>
      <c r="S69" s="153" t="s">
        <v>31</v>
      </c>
      <c r="T69" s="151" t="s">
        <v>31</v>
      </c>
      <c r="U69" s="176" t="s">
        <v>31</v>
      </c>
      <c r="V69" s="149" t="s">
        <v>31</v>
      </c>
      <c r="W69" s="151" t="s">
        <v>31</v>
      </c>
      <c r="X69" s="151" t="s">
        <v>31</v>
      </c>
      <c r="Y69" s="151" t="s">
        <v>31</v>
      </c>
      <c r="Z69" s="151" t="s">
        <v>31</v>
      </c>
      <c r="AA69" s="151" t="s">
        <v>31</v>
      </c>
      <c r="AB69" s="151" t="s">
        <v>31</v>
      </c>
      <c r="AC69" s="151" t="s">
        <v>31</v>
      </c>
      <c r="AD69" s="151" t="s">
        <v>31</v>
      </c>
      <c r="AE69" s="151" t="s">
        <v>31</v>
      </c>
      <c r="AF69" s="151" t="s">
        <v>31</v>
      </c>
      <c r="AG69" s="151" t="s">
        <v>31</v>
      </c>
      <c r="AH69" s="18"/>
      <c r="AI69" s="19"/>
      <c r="AJ69" s="19"/>
      <c r="AK69" s="19"/>
      <c r="AL69" s="18"/>
      <c r="AM69" s="18"/>
      <c r="AN69" s="18"/>
      <c r="AO69" s="18"/>
      <c r="AP69" s="18"/>
      <c r="AQ69" s="18"/>
      <c r="AR69" s="18"/>
      <c r="AS69" s="18"/>
      <c r="AT69" s="18"/>
      <c r="AU69" s="18"/>
      <c r="AV69" s="18"/>
      <c r="AW69" s="18"/>
      <c r="AX69" s="18"/>
      <c r="AY69" s="18"/>
      <c r="AZ69" s="18"/>
      <c r="BA69" s="16"/>
    </row>
    <row r="70" spans="1:53" s="17" customFormat="1" ht="13.5" thickTop="1" x14ac:dyDescent="0.25">
      <c r="A70" s="143" t="s">
        <v>120</v>
      </c>
      <c r="B70" s="154" t="s">
        <v>121</v>
      </c>
      <c r="C70" s="155" t="s">
        <v>31</v>
      </c>
      <c r="D70" s="146" t="e">
        <v>#N/A</v>
      </c>
      <c r="E70" s="161" t="s">
        <v>69</v>
      </c>
      <c r="F70" s="162" t="s">
        <v>31</v>
      </c>
      <c r="G70" s="149" t="s">
        <v>31</v>
      </c>
      <c r="H70" s="151" t="s">
        <v>31</v>
      </c>
      <c r="I70" s="151" t="s">
        <v>31</v>
      </c>
      <c r="J70" s="151" t="s">
        <v>31</v>
      </c>
      <c r="K70" s="151" t="s">
        <v>31</v>
      </c>
      <c r="L70" s="151" t="s">
        <v>31</v>
      </c>
      <c r="M70" s="151" t="s">
        <v>31</v>
      </c>
      <c r="N70" s="151" t="s">
        <v>31</v>
      </c>
      <c r="O70" s="151" t="s">
        <v>31</v>
      </c>
      <c r="P70" s="151" t="s">
        <v>31</v>
      </c>
      <c r="Q70" s="152" t="s">
        <v>31</v>
      </c>
      <c r="R70" s="310" t="s">
        <v>31</v>
      </c>
      <c r="S70" s="153" t="s">
        <v>31</v>
      </c>
      <c r="T70" s="151" t="s">
        <v>31</v>
      </c>
      <c r="U70" s="176" t="s">
        <v>31</v>
      </c>
      <c r="V70" s="149" t="s">
        <v>31</v>
      </c>
      <c r="W70" s="151" t="s">
        <v>31</v>
      </c>
      <c r="X70" s="151" t="s">
        <v>31</v>
      </c>
      <c r="Y70" s="151" t="s">
        <v>31</v>
      </c>
      <c r="Z70" s="151" t="s">
        <v>31</v>
      </c>
      <c r="AA70" s="151" t="s">
        <v>31</v>
      </c>
      <c r="AB70" s="151" t="s">
        <v>31</v>
      </c>
      <c r="AC70" s="151" t="s">
        <v>31</v>
      </c>
      <c r="AD70" s="151" t="s">
        <v>31</v>
      </c>
      <c r="AE70" s="151" t="s">
        <v>31</v>
      </c>
      <c r="AF70" s="151" t="s">
        <v>31</v>
      </c>
      <c r="AG70" s="151" t="s">
        <v>31</v>
      </c>
      <c r="AH70" s="18"/>
      <c r="AI70" s="19"/>
      <c r="AJ70" s="19"/>
      <c r="AK70" s="19"/>
      <c r="AL70" s="18"/>
      <c r="AM70" s="18"/>
      <c r="AN70" s="18"/>
      <c r="AO70" s="18"/>
      <c r="AP70" s="18"/>
      <c r="AQ70" s="18"/>
      <c r="AR70" s="18"/>
      <c r="AS70" s="18"/>
      <c r="AT70" s="18"/>
      <c r="AU70" s="18"/>
      <c r="AV70" s="18"/>
      <c r="AW70" s="18"/>
      <c r="AX70" s="18"/>
      <c r="AY70" s="18"/>
      <c r="AZ70" s="18"/>
      <c r="BA70" s="16"/>
    </row>
    <row r="71" spans="1:53" s="17" customFormat="1" ht="13.5" thickTop="1" x14ac:dyDescent="0.25">
      <c r="A71" s="143" t="s">
        <v>287</v>
      </c>
      <c r="B71" s="154" t="s">
        <v>288</v>
      </c>
      <c r="C71" s="155"/>
      <c r="D71" s="146" t="s">
        <v>241</v>
      </c>
      <c r="E71" s="164"/>
      <c r="F71" s="162" t="s">
        <v>31</v>
      </c>
      <c r="G71" s="149" t="s">
        <v>31</v>
      </c>
      <c r="H71" s="151" t="s">
        <v>31</v>
      </c>
      <c r="I71" s="151" t="s">
        <v>31</v>
      </c>
      <c r="J71" s="151" t="s">
        <v>31</v>
      </c>
      <c r="K71" s="151" t="s">
        <v>31</v>
      </c>
      <c r="L71" s="151" t="s">
        <v>31</v>
      </c>
      <c r="M71" s="151" t="s">
        <v>42</v>
      </c>
      <c r="N71" s="151" t="s">
        <v>31</v>
      </c>
      <c r="O71" s="151" t="s">
        <v>31</v>
      </c>
      <c r="P71" s="151" t="s">
        <v>31</v>
      </c>
      <c r="Q71" s="152" t="s">
        <v>31</v>
      </c>
      <c r="R71" s="310" t="s">
        <v>31</v>
      </c>
      <c r="S71" s="153" t="s">
        <v>31</v>
      </c>
      <c r="T71" s="151" t="s">
        <v>31</v>
      </c>
      <c r="U71" s="176" t="s">
        <v>31</v>
      </c>
      <c r="V71" s="149" t="s">
        <v>31</v>
      </c>
      <c r="W71" s="151" t="s">
        <v>31</v>
      </c>
      <c r="X71" s="151" t="s">
        <v>31</v>
      </c>
      <c r="Y71" s="151" t="s">
        <v>31</v>
      </c>
      <c r="Z71" s="151" t="s">
        <v>31</v>
      </c>
      <c r="AA71" s="151" t="s">
        <v>31</v>
      </c>
      <c r="AB71" s="151" t="s">
        <v>31</v>
      </c>
      <c r="AC71" s="151" t="s">
        <v>31</v>
      </c>
      <c r="AD71" s="151" t="s">
        <v>31</v>
      </c>
      <c r="AE71" s="151" t="s">
        <v>31</v>
      </c>
      <c r="AF71" s="151" t="s">
        <v>31</v>
      </c>
      <c r="AG71" s="151" t="s">
        <v>42</v>
      </c>
      <c r="AH71" s="18"/>
      <c r="AI71" s="19"/>
      <c r="AJ71" s="19"/>
      <c r="AK71" s="19"/>
      <c r="AL71" s="18"/>
      <c r="AM71" s="18"/>
      <c r="AN71" s="18"/>
      <c r="AO71" s="18"/>
      <c r="AP71" s="18"/>
      <c r="AQ71" s="18"/>
      <c r="AR71" s="18"/>
      <c r="AS71" s="18"/>
      <c r="AT71" s="18"/>
      <c r="AU71" s="18"/>
      <c r="AV71" s="18"/>
      <c r="AW71" s="18"/>
      <c r="AX71" s="18"/>
      <c r="AY71" s="18"/>
      <c r="AZ71" s="18"/>
      <c r="BA71" s="16"/>
    </row>
    <row r="72" spans="1:53" s="17" customFormat="1" ht="13.5" thickTop="1" x14ac:dyDescent="0.25">
      <c r="A72" s="221" t="s">
        <v>125</v>
      </c>
      <c r="B72" s="159" t="s">
        <v>126</v>
      </c>
      <c r="C72" s="155" t="s">
        <v>31</v>
      </c>
      <c r="D72" s="146" t="s">
        <v>10</v>
      </c>
      <c r="E72" s="164" t="s">
        <v>92</v>
      </c>
      <c r="F72" s="162" t="s">
        <v>31</v>
      </c>
      <c r="G72" s="149" t="s">
        <v>31</v>
      </c>
      <c r="H72" s="151" t="s">
        <v>31</v>
      </c>
      <c r="I72" s="151" t="s">
        <v>31</v>
      </c>
      <c r="J72" s="151" t="s">
        <v>31</v>
      </c>
      <c r="K72" s="151" t="s">
        <v>31</v>
      </c>
      <c r="L72" s="151" t="s">
        <v>31</v>
      </c>
      <c r="M72" s="151" t="s">
        <v>42</v>
      </c>
      <c r="N72" s="151" t="s">
        <v>31</v>
      </c>
      <c r="O72" s="151" t="s">
        <v>31</v>
      </c>
      <c r="P72" s="151" t="s">
        <v>31</v>
      </c>
      <c r="Q72" s="152" t="s">
        <v>31</v>
      </c>
      <c r="R72" s="310" t="s">
        <v>31</v>
      </c>
      <c r="S72" s="153" t="s">
        <v>31</v>
      </c>
      <c r="T72" s="151" t="s">
        <v>31</v>
      </c>
      <c r="U72" s="176" t="s">
        <v>31</v>
      </c>
      <c r="V72" s="149" t="s">
        <v>31</v>
      </c>
      <c r="W72" s="151" t="s">
        <v>31</v>
      </c>
      <c r="X72" s="151" t="s">
        <v>31</v>
      </c>
      <c r="Y72" s="151" t="s">
        <v>31</v>
      </c>
      <c r="Z72" s="151" t="s">
        <v>31</v>
      </c>
      <c r="AA72" s="151" t="s">
        <v>31</v>
      </c>
      <c r="AB72" s="151" t="s">
        <v>31</v>
      </c>
      <c r="AC72" s="151" t="s">
        <v>31</v>
      </c>
      <c r="AD72" s="151" t="s">
        <v>31</v>
      </c>
      <c r="AE72" s="151" t="s">
        <v>31</v>
      </c>
      <c r="AF72" s="151" t="s">
        <v>31</v>
      </c>
      <c r="AG72" s="151" t="s">
        <v>31</v>
      </c>
      <c r="AH72" s="18"/>
      <c r="AI72" s="19"/>
      <c r="AJ72" s="19"/>
      <c r="AK72" s="19"/>
      <c r="AL72" s="18"/>
      <c r="AM72" s="18"/>
      <c r="AN72" s="18"/>
      <c r="AO72" s="18"/>
      <c r="AP72" s="18"/>
      <c r="AQ72" s="18"/>
      <c r="AR72" s="18"/>
      <c r="AS72" s="18"/>
      <c r="AT72" s="18"/>
      <c r="AU72" s="18"/>
      <c r="AV72" s="18"/>
      <c r="AW72" s="18"/>
      <c r="AX72" s="18"/>
      <c r="AY72" s="18"/>
      <c r="AZ72" s="18"/>
      <c r="BA72" s="16"/>
    </row>
    <row r="73" spans="1:53" s="17" customFormat="1" ht="13.5" thickTop="1" x14ac:dyDescent="0.25">
      <c r="A73" s="221" t="s">
        <v>112</v>
      </c>
      <c r="B73" s="159" t="s">
        <v>113</v>
      </c>
      <c r="C73" s="155" t="s">
        <v>31</v>
      </c>
      <c r="D73" s="146" t="s">
        <v>11</v>
      </c>
      <c r="E73" s="164" t="s">
        <v>108</v>
      </c>
      <c r="F73" s="162" t="s">
        <v>31</v>
      </c>
      <c r="G73" s="149" t="s">
        <v>31</v>
      </c>
      <c r="H73" s="151" t="s">
        <v>31</v>
      </c>
      <c r="I73" s="151" t="s">
        <v>31</v>
      </c>
      <c r="J73" s="151" t="s">
        <v>31</v>
      </c>
      <c r="K73" s="151" t="s">
        <v>31</v>
      </c>
      <c r="L73" s="151" t="s">
        <v>31</v>
      </c>
      <c r="M73" s="151" t="s">
        <v>25</v>
      </c>
      <c r="N73" s="151" t="s">
        <v>31</v>
      </c>
      <c r="O73" s="151" t="s">
        <v>31</v>
      </c>
      <c r="P73" s="151" t="s">
        <v>31</v>
      </c>
      <c r="Q73" s="152" t="s">
        <v>31</v>
      </c>
      <c r="R73" s="310" t="s">
        <v>31</v>
      </c>
      <c r="S73" s="153" t="s">
        <v>31</v>
      </c>
      <c r="T73" s="151" t="s">
        <v>31</v>
      </c>
      <c r="U73" s="176" t="s">
        <v>31</v>
      </c>
      <c r="V73" s="149" t="s">
        <v>31</v>
      </c>
      <c r="W73" s="151" t="s">
        <v>31</v>
      </c>
      <c r="X73" s="151" t="s">
        <v>31</v>
      </c>
      <c r="Y73" s="151" t="s">
        <v>31</v>
      </c>
      <c r="Z73" s="151" t="s">
        <v>31</v>
      </c>
      <c r="AA73" s="151" t="s">
        <v>31</v>
      </c>
      <c r="AB73" s="151" t="s">
        <v>42</v>
      </c>
      <c r="AC73" s="151" t="s">
        <v>31</v>
      </c>
      <c r="AD73" s="151" t="s">
        <v>31</v>
      </c>
      <c r="AE73" s="151" t="s">
        <v>31</v>
      </c>
      <c r="AF73" s="151" t="s">
        <v>31</v>
      </c>
      <c r="AG73" s="151" t="s">
        <v>31</v>
      </c>
      <c r="AH73" s="18"/>
      <c r="AI73" s="19"/>
      <c r="AJ73" s="19"/>
      <c r="AK73" s="19"/>
      <c r="AL73" s="18"/>
      <c r="AM73" s="18"/>
      <c r="AN73" s="18"/>
      <c r="AO73" s="18"/>
      <c r="AP73" s="18"/>
      <c r="AQ73" s="18"/>
      <c r="AR73" s="18"/>
      <c r="AS73" s="18"/>
      <c r="AT73" s="18"/>
      <c r="AU73" s="18"/>
      <c r="AV73" s="18"/>
      <c r="AW73" s="18"/>
      <c r="AX73" s="18"/>
      <c r="AY73" s="18"/>
      <c r="AZ73" s="18"/>
      <c r="BA73" s="16"/>
    </row>
    <row r="74" spans="1:53" s="17" customFormat="1" ht="13.5" thickTop="1" x14ac:dyDescent="0.25">
      <c r="A74" s="143" t="s">
        <v>114</v>
      </c>
      <c r="B74" s="154" t="s">
        <v>115</v>
      </c>
      <c r="C74" s="155" t="s">
        <v>31</v>
      </c>
      <c r="D74" s="146" t="e">
        <v>#N/A</v>
      </c>
      <c r="E74" s="164" t="s">
        <v>105</v>
      </c>
      <c r="F74" s="162" t="s">
        <v>31</v>
      </c>
      <c r="G74" s="149" t="s">
        <v>31</v>
      </c>
      <c r="H74" s="151" t="s">
        <v>31</v>
      </c>
      <c r="I74" s="151" t="s">
        <v>31</v>
      </c>
      <c r="J74" s="151" t="s">
        <v>31</v>
      </c>
      <c r="K74" s="151" t="s">
        <v>31</v>
      </c>
      <c r="L74" s="151" t="s">
        <v>31</v>
      </c>
      <c r="M74" s="151" t="s">
        <v>31</v>
      </c>
      <c r="N74" s="151" t="s">
        <v>31</v>
      </c>
      <c r="O74" s="151" t="s">
        <v>31</v>
      </c>
      <c r="P74" s="151" t="s">
        <v>31</v>
      </c>
      <c r="Q74" s="152" t="s">
        <v>31</v>
      </c>
      <c r="R74" s="310" t="s">
        <v>31</v>
      </c>
      <c r="S74" s="153" t="s">
        <v>31</v>
      </c>
      <c r="T74" s="151" t="s">
        <v>31</v>
      </c>
      <c r="U74" s="176" t="s">
        <v>31</v>
      </c>
      <c r="V74" s="149" t="s">
        <v>31</v>
      </c>
      <c r="W74" s="151" t="s">
        <v>31</v>
      </c>
      <c r="X74" s="151" t="s">
        <v>31</v>
      </c>
      <c r="Y74" s="151" t="s">
        <v>31</v>
      </c>
      <c r="Z74" s="151" t="s">
        <v>31</v>
      </c>
      <c r="AA74" s="151" t="s">
        <v>31</v>
      </c>
      <c r="AB74" s="151" t="s">
        <v>42</v>
      </c>
      <c r="AC74" s="151" t="s">
        <v>31</v>
      </c>
      <c r="AD74" s="151" t="s">
        <v>31</v>
      </c>
      <c r="AE74" s="151" t="s">
        <v>31</v>
      </c>
      <c r="AF74" s="151" t="s">
        <v>31</v>
      </c>
      <c r="AG74" s="151" t="s">
        <v>31</v>
      </c>
      <c r="AH74" s="18"/>
      <c r="AI74" s="19"/>
      <c r="AJ74" s="19"/>
      <c r="AK74" s="19"/>
      <c r="AL74" s="18"/>
      <c r="AM74" s="18"/>
      <c r="AN74" s="18"/>
      <c r="AO74" s="18"/>
      <c r="AP74" s="18"/>
      <c r="AQ74" s="18"/>
      <c r="AR74" s="18"/>
      <c r="AS74" s="18"/>
      <c r="AT74" s="18"/>
      <c r="AU74" s="18"/>
      <c r="AV74" s="18"/>
      <c r="AW74" s="18"/>
      <c r="AX74" s="18"/>
      <c r="AY74" s="18"/>
      <c r="AZ74" s="18"/>
      <c r="BA74" s="16"/>
    </row>
    <row r="75" spans="1:53" s="17" customFormat="1" ht="13.5" thickTop="1" x14ac:dyDescent="0.25">
      <c r="A75" s="143" t="s">
        <v>418</v>
      </c>
      <c r="B75" s="154" t="s">
        <v>419</v>
      </c>
      <c r="C75" s="155"/>
      <c r="D75" s="146" t="e">
        <v>#N/A</v>
      </c>
      <c r="E75" s="164"/>
      <c r="F75" s="162" t="s">
        <v>31</v>
      </c>
      <c r="G75" s="149" t="s">
        <v>31</v>
      </c>
      <c r="H75" s="151" t="s">
        <v>31</v>
      </c>
      <c r="I75" s="151" t="s">
        <v>31</v>
      </c>
      <c r="J75" s="151" t="s">
        <v>31</v>
      </c>
      <c r="K75" s="151" t="s">
        <v>31</v>
      </c>
      <c r="L75" s="151" t="s">
        <v>31</v>
      </c>
      <c r="M75" s="151" t="s">
        <v>31</v>
      </c>
      <c r="N75" s="151" t="s">
        <v>31</v>
      </c>
      <c r="O75" s="151" t="s">
        <v>31</v>
      </c>
      <c r="P75" s="151" t="s">
        <v>31</v>
      </c>
      <c r="Q75" s="152" t="s">
        <v>31</v>
      </c>
      <c r="R75" s="310" t="s">
        <v>31</v>
      </c>
      <c r="S75" s="153" t="s">
        <v>31</v>
      </c>
      <c r="T75" s="151" t="s">
        <v>31</v>
      </c>
      <c r="U75" s="176" t="s">
        <v>31</v>
      </c>
      <c r="V75" s="149" t="s">
        <v>31</v>
      </c>
      <c r="W75" s="151" t="s">
        <v>31</v>
      </c>
      <c r="X75" s="151" t="s">
        <v>31</v>
      </c>
      <c r="Y75" s="151" t="s">
        <v>31</v>
      </c>
      <c r="Z75" s="151" t="s">
        <v>31</v>
      </c>
      <c r="AA75" s="151" t="s">
        <v>31</v>
      </c>
      <c r="AB75" s="151" t="s">
        <v>31</v>
      </c>
      <c r="AC75" s="151" t="s">
        <v>31</v>
      </c>
      <c r="AD75" s="151" t="s">
        <v>31</v>
      </c>
      <c r="AE75" s="151" t="s">
        <v>31</v>
      </c>
      <c r="AF75" s="151" t="s">
        <v>31</v>
      </c>
      <c r="AG75" s="151" t="s">
        <v>31</v>
      </c>
      <c r="AH75" s="18"/>
      <c r="AI75" s="19"/>
      <c r="AJ75" s="19"/>
      <c r="AK75" s="19"/>
      <c r="AL75" s="18"/>
      <c r="AM75" s="18"/>
      <c r="AN75" s="18"/>
      <c r="AO75" s="18"/>
      <c r="AP75" s="18"/>
      <c r="AQ75" s="18"/>
      <c r="AR75" s="18"/>
      <c r="AS75" s="18"/>
      <c r="AT75" s="18"/>
      <c r="AU75" s="18"/>
      <c r="AV75" s="18"/>
      <c r="AW75" s="18"/>
      <c r="AX75" s="18"/>
      <c r="AY75" s="18"/>
      <c r="AZ75" s="18"/>
      <c r="BA75" s="16"/>
    </row>
    <row r="76" spans="1:53" s="17" customFormat="1" ht="13.5" thickTop="1" x14ac:dyDescent="0.25">
      <c r="A76" s="143" t="s">
        <v>420</v>
      </c>
      <c r="B76" s="154" t="s">
        <v>421</v>
      </c>
      <c r="C76" s="155"/>
      <c r="D76" s="146" t="s">
        <v>10</v>
      </c>
      <c r="E76" s="161"/>
      <c r="F76" s="162" t="s">
        <v>31</v>
      </c>
      <c r="G76" s="149" t="s">
        <v>31</v>
      </c>
      <c r="H76" s="151" t="s">
        <v>31</v>
      </c>
      <c r="I76" s="151" t="s">
        <v>31</v>
      </c>
      <c r="J76" s="151" t="s">
        <v>31</v>
      </c>
      <c r="K76" s="151" t="s">
        <v>31</v>
      </c>
      <c r="L76" s="151" t="s">
        <v>31</v>
      </c>
      <c r="M76" s="151" t="s">
        <v>31</v>
      </c>
      <c r="N76" s="151" t="s">
        <v>31</v>
      </c>
      <c r="O76" s="151" t="s">
        <v>31</v>
      </c>
      <c r="P76" s="151" t="s">
        <v>31</v>
      </c>
      <c r="Q76" s="152" t="s">
        <v>31</v>
      </c>
      <c r="R76" s="310" t="s">
        <v>31</v>
      </c>
      <c r="S76" s="153" t="s">
        <v>31</v>
      </c>
      <c r="T76" s="151" t="s">
        <v>31</v>
      </c>
      <c r="U76" s="176" t="s">
        <v>31</v>
      </c>
      <c r="V76" s="149" t="s">
        <v>31</v>
      </c>
      <c r="W76" s="151" t="s">
        <v>31</v>
      </c>
      <c r="X76" s="151" t="s">
        <v>31</v>
      </c>
      <c r="Y76" s="151" t="s">
        <v>31</v>
      </c>
      <c r="Z76" s="151" t="s">
        <v>31</v>
      </c>
      <c r="AA76" s="151" t="s">
        <v>31</v>
      </c>
      <c r="AB76" s="151" t="s">
        <v>31</v>
      </c>
      <c r="AC76" s="151" t="s">
        <v>31</v>
      </c>
      <c r="AD76" s="151" t="s">
        <v>31</v>
      </c>
      <c r="AE76" s="151" t="s">
        <v>31</v>
      </c>
      <c r="AF76" s="151" t="s">
        <v>31</v>
      </c>
      <c r="AG76" s="151" t="s">
        <v>31</v>
      </c>
      <c r="AH76" s="18"/>
      <c r="AI76" s="19"/>
      <c r="AJ76" s="19"/>
      <c r="AK76" s="19"/>
      <c r="AL76" s="18"/>
      <c r="AM76" s="18"/>
      <c r="AN76" s="18"/>
      <c r="AO76" s="18"/>
      <c r="AP76" s="18"/>
      <c r="AQ76" s="18"/>
      <c r="AR76" s="18"/>
      <c r="AS76" s="18"/>
      <c r="AT76" s="18"/>
      <c r="AU76" s="18"/>
      <c r="AV76" s="18"/>
      <c r="AW76" s="18"/>
      <c r="AX76" s="18"/>
      <c r="AY76" s="18"/>
      <c r="AZ76" s="18"/>
      <c r="BA76" s="16"/>
    </row>
    <row r="77" spans="1:53" s="17" customFormat="1" ht="13.5" thickTop="1" x14ac:dyDescent="0.25">
      <c r="A77" s="143" t="s">
        <v>422</v>
      </c>
      <c r="B77" s="154" t="s">
        <v>423</v>
      </c>
      <c r="C77" s="155"/>
      <c r="D77" s="146" t="s">
        <v>11</v>
      </c>
      <c r="E77" s="161"/>
      <c r="F77" s="162" t="s">
        <v>31</v>
      </c>
      <c r="G77" s="149" t="s">
        <v>31</v>
      </c>
      <c r="H77" s="151" t="s">
        <v>31</v>
      </c>
      <c r="I77" s="151" t="s">
        <v>31</v>
      </c>
      <c r="J77" s="151" t="s">
        <v>31</v>
      </c>
      <c r="K77" s="151" t="s">
        <v>31</v>
      </c>
      <c r="L77" s="151" t="s">
        <v>31</v>
      </c>
      <c r="M77" s="151" t="s">
        <v>31</v>
      </c>
      <c r="N77" s="151" t="s">
        <v>31</v>
      </c>
      <c r="O77" s="151" t="s">
        <v>31</v>
      </c>
      <c r="P77" s="151" t="s">
        <v>31</v>
      </c>
      <c r="Q77" s="152" t="s">
        <v>31</v>
      </c>
      <c r="R77" s="310" t="s">
        <v>31</v>
      </c>
      <c r="S77" s="153" t="s">
        <v>31</v>
      </c>
      <c r="T77" s="151" t="s">
        <v>31</v>
      </c>
      <c r="U77" s="176" t="s">
        <v>31</v>
      </c>
      <c r="V77" s="149" t="s">
        <v>31</v>
      </c>
      <c r="W77" s="151" t="s">
        <v>31</v>
      </c>
      <c r="X77" s="151" t="s">
        <v>31</v>
      </c>
      <c r="Y77" s="151" t="s">
        <v>31</v>
      </c>
      <c r="Z77" s="151" t="s">
        <v>31</v>
      </c>
      <c r="AA77" s="151" t="s">
        <v>31</v>
      </c>
      <c r="AB77" s="151" t="s">
        <v>31</v>
      </c>
      <c r="AC77" s="151" t="s">
        <v>31</v>
      </c>
      <c r="AD77" s="151" t="s">
        <v>31</v>
      </c>
      <c r="AE77" s="151" t="s">
        <v>31</v>
      </c>
      <c r="AF77" s="151" t="s">
        <v>31</v>
      </c>
      <c r="AG77" s="151" t="s">
        <v>31</v>
      </c>
      <c r="AH77" s="18"/>
      <c r="AI77" s="19"/>
      <c r="AJ77" s="19"/>
      <c r="AK77" s="19"/>
      <c r="AL77" s="18"/>
      <c r="AM77" s="18"/>
      <c r="AN77" s="18"/>
      <c r="AO77" s="18"/>
      <c r="AP77" s="18"/>
      <c r="AQ77" s="18"/>
      <c r="AR77" s="18"/>
      <c r="AS77" s="18"/>
      <c r="AT77" s="18"/>
      <c r="AU77" s="18"/>
      <c r="AV77" s="18"/>
      <c r="AW77" s="18"/>
      <c r="AX77" s="18"/>
      <c r="AY77" s="18"/>
      <c r="AZ77" s="18"/>
      <c r="BA77" s="16"/>
    </row>
    <row r="78" spans="1:53" s="17" customFormat="1" ht="13.5" thickTop="1" x14ac:dyDescent="0.25">
      <c r="A78" s="221" t="s">
        <v>583</v>
      </c>
      <c r="B78" s="159"/>
      <c r="C78" s="155"/>
      <c r="D78" s="146" t="s">
        <v>11</v>
      </c>
      <c r="E78" s="161"/>
      <c r="F78" s="162" t="s">
        <v>31</v>
      </c>
      <c r="G78" s="149" t="s">
        <v>31</v>
      </c>
      <c r="H78" s="151" t="s">
        <v>31</v>
      </c>
      <c r="I78" s="151" t="s">
        <v>31</v>
      </c>
      <c r="J78" s="151" t="s">
        <v>31</v>
      </c>
      <c r="K78" s="151" t="s">
        <v>31</v>
      </c>
      <c r="L78" s="151" t="s">
        <v>31</v>
      </c>
      <c r="M78" s="151" t="s">
        <v>25</v>
      </c>
      <c r="N78" s="151" t="s">
        <v>31</v>
      </c>
      <c r="O78" s="151" t="s">
        <v>31</v>
      </c>
      <c r="P78" s="151" t="s">
        <v>31</v>
      </c>
      <c r="Q78" s="152" t="s">
        <v>31</v>
      </c>
      <c r="R78" s="310" t="s">
        <v>31</v>
      </c>
      <c r="S78" s="153" t="s">
        <v>31</v>
      </c>
      <c r="T78" s="151" t="s">
        <v>31</v>
      </c>
      <c r="U78" s="176" t="s">
        <v>31</v>
      </c>
      <c r="V78" s="149" t="s">
        <v>31</v>
      </c>
      <c r="W78" s="151" t="s">
        <v>31</v>
      </c>
      <c r="X78" s="151" t="s">
        <v>31</v>
      </c>
      <c r="Y78" s="151" t="s">
        <v>31</v>
      </c>
      <c r="Z78" s="151" t="s">
        <v>31</v>
      </c>
      <c r="AA78" s="151" t="s">
        <v>31</v>
      </c>
      <c r="AB78" s="151" t="s">
        <v>42</v>
      </c>
      <c r="AC78" s="151" t="s">
        <v>31</v>
      </c>
      <c r="AD78" s="151" t="s">
        <v>31</v>
      </c>
      <c r="AE78" s="151" t="s">
        <v>31</v>
      </c>
      <c r="AF78" s="151" t="s">
        <v>31</v>
      </c>
      <c r="AG78" s="151" t="s">
        <v>31</v>
      </c>
      <c r="AH78" s="18"/>
      <c r="AI78" s="19"/>
      <c r="AJ78" s="19"/>
      <c r="AK78" s="19"/>
      <c r="AL78" s="18"/>
      <c r="AM78" s="18"/>
      <c r="AN78" s="18"/>
      <c r="AO78" s="18"/>
      <c r="AP78" s="18"/>
      <c r="AQ78" s="18"/>
      <c r="AR78" s="18"/>
      <c r="AS78" s="18"/>
      <c r="AT78" s="18"/>
      <c r="AU78" s="18"/>
      <c r="AV78" s="18"/>
      <c r="AW78" s="18"/>
      <c r="AX78" s="18"/>
      <c r="AY78" s="18"/>
      <c r="AZ78" s="18"/>
      <c r="BA78" s="16"/>
    </row>
    <row r="79" spans="1:53" s="17" customFormat="1" ht="13.5" thickTop="1" x14ac:dyDescent="0.25">
      <c r="A79" s="221" t="s">
        <v>69</v>
      </c>
      <c r="B79" s="159" t="s">
        <v>100</v>
      </c>
      <c r="C79" s="155" t="s">
        <v>31</v>
      </c>
      <c r="D79" s="146" t="s">
        <v>240</v>
      </c>
      <c r="E79" s="161" t="s">
        <v>92</v>
      </c>
      <c r="F79" s="162" t="s">
        <v>571</v>
      </c>
      <c r="G79" s="149" t="s">
        <v>31</v>
      </c>
      <c r="H79" s="151" t="s">
        <v>31</v>
      </c>
      <c r="I79" s="151" t="s">
        <v>31</v>
      </c>
      <c r="J79" s="151" t="s">
        <v>31</v>
      </c>
      <c r="K79" s="151" t="s">
        <v>31</v>
      </c>
      <c r="L79" s="151" t="s">
        <v>31</v>
      </c>
      <c r="M79" s="151" t="s">
        <v>25</v>
      </c>
      <c r="N79" s="151" t="s">
        <v>31</v>
      </c>
      <c r="O79" s="151" t="s">
        <v>31</v>
      </c>
      <c r="P79" s="151" t="s">
        <v>31</v>
      </c>
      <c r="Q79" s="152" t="s">
        <v>31</v>
      </c>
      <c r="R79" s="310" t="s">
        <v>31</v>
      </c>
      <c r="S79" s="153" t="s">
        <v>31</v>
      </c>
      <c r="T79" s="151" t="s">
        <v>31</v>
      </c>
      <c r="U79" s="176" t="s">
        <v>31</v>
      </c>
      <c r="V79" s="149" t="s">
        <v>31</v>
      </c>
      <c r="W79" s="151" t="s">
        <v>31</v>
      </c>
      <c r="X79" s="151" t="s">
        <v>31</v>
      </c>
      <c r="Y79" s="151" t="s">
        <v>31</v>
      </c>
      <c r="Z79" s="151" t="s">
        <v>31</v>
      </c>
      <c r="AA79" s="151" t="s">
        <v>31</v>
      </c>
      <c r="AB79" s="151" t="s">
        <v>25</v>
      </c>
      <c r="AC79" s="151" t="s">
        <v>31</v>
      </c>
      <c r="AD79" s="151" t="s">
        <v>31</v>
      </c>
      <c r="AE79" s="151" t="s">
        <v>31</v>
      </c>
      <c r="AF79" s="151" t="s">
        <v>31</v>
      </c>
      <c r="AG79" s="151" t="s">
        <v>31</v>
      </c>
      <c r="AH79" s="18"/>
      <c r="AI79" s="19"/>
      <c r="AJ79" s="19"/>
      <c r="AK79" s="19"/>
      <c r="AL79" s="18"/>
      <c r="AM79" s="18"/>
      <c r="AN79" s="18"/>
      <c r="AO79" s="18"/>
      <c r="AP79" s="18"/>
      <c r="AQ79" s="18"/>
      <c r="AR79" s="18"/>
      <c r="AS79" s="18"/>
      <c r="AT79" s="18"/>
      <c r="AU79" s="18"/>
      <c r="AV79" s="18"/>
      <c r="AW79" s="18"/>
      <c r="AX79" s="18"/>
      <c r="AY79" s="18"/>
      <c r="AZ79" s="18"/>
      <c r="BA79" s="16"/>
    </row>
    <row r="80" spans="1:53" s="17" customFormat="1" ht="13.5" thickTop="1" x14ac:dyDescent="0.25">
      <c r="A80" s="143" t="s">
        <v>101</v>
      </c>
      <c r="B80" s="154" t="s">
        <v>102</v>
      </c>
      <c r="C80" s="155" t="s">
        <v>31</v>
      </c>
      <c r="D80" s="146" t="s">
        <v>240</v>
      </c>
      <c r="E80" s="161" t="s">
        <v>92</v>
      </c>
      <c r="F80" s="162" t="s">
        <v>31</v>
      </c>
      <c r="G80" s="149" t="s">
        <v>31</v>
      </c>
      <c r="H80" s="151" t="s">
        <v>31</v>
      </c>
      <c r="I80" s="151" t="s">
        <v>31</v>
      </c>
      <c r="J80" s="151" t="s">
        <v>31</v>
      </c>
      <c r="K80" s="151" t="s">
        <v>31</v>
      </c>
      <c r="L80" s="151" t="s">
        <v>31</v>
      </c>
      <c r="M80" s="151" t="s">
        <v>25</v>
      </c>
      <c r="N80" s="151" t="s">
        <v>31</v>
      </c>
      <c r="O80" s="151" t="s">
        <v>31</v>
      </c>
      <c r="P80" s="151" t="s">
        <v>31</v>
      </c>
      <c r="Q80" s="152" t="s">
        <v>31</v>
      </c>
      <c r="R80" s="310" t="s">
        <v>31</v>
      </c>
      <c r="S80" s="153" t="s">
        <v>31</v>
      </c>
      <c r="T80" s="151" t="s">
        <v>31</v>
      </c>
      <c r="U80" s="176" t="s">
        <v>31</v>
      </c>
      <c r="V80" s="149" t="s">
        <v>31</v>
      </c>
      <c r="W80" s="151" t="s">
        <v>31</v>
      </c>
      <c r="X80" s="151" t="s">
        <v>31</v>
      </c>
      <c r="Y80" s="151" t="s">
        <v>31</v>
      </c>
      <c r="Z80" s="151" t="s">
        <v>31</v>
      </c>
      <c r="AA80" s="151" t="s">
        <v>31</v>
      </c>
      <c r="AB80" s="151" t="s">
        <v>25</v>
      </c>
      <c r="AC80" s="151" t="s">
        <v>31</v>
      </c>
      <c r="AD80" s="151" t="s">
        <v>31</v>
      </c>
      <c r="AE80" s="151" t="s">
        <v>31</v>
      </c>
      <c r="AF80" s="151" t="s">
        <v>31</v>
      </c>
      <c r="AG80" s="151" t="s">
        <v>31</v>
      </c>
      <c r="AH80" s="18"/>
      <c r="AI80" s="19"/>
      <c r="AJ80" s="19"/>
      <c r="AK80" s="19"/>
      <c r="AL80" s="18"/>
      <c r="AM80" s="18"/>
      <c r="AN80" s="18"/>
      <c r="AO80" s="18"/>
      <c r="AP80" s="18"/>
      <c r="AQ80" s="18"/>
      <c r="AR80" s="18"/>
      <c r="AS80" s="18"/>
      <c r="AT80" s="18"/>
      <c r="AU80" s="18"/>
      <c r="AV80" s="18"/>
      <c r="AW80" s="18"/>
      <c r="AX80" s="18"/>
      <c r="AY80" s="18"/>
      <c r="AZ80" s="18"/>
      <c r="BA80" s="16"/>
    </row>
    <row r="81" spans="1:53" s="17" customFormat="1" ht="13.5" thickTop="1" x14ac:dyDescent="0.25">
      <c r="A81" s="143" t="s">
        <v>118</v>
      </c>
      <c r="B81" s="154" t="s">
        <v>119</v>
      </c>
      <c r="C81" s="155" t="s">
        <v>31</v>
      </c>
      <c r="D81" s="146" t="e">
        <v>#N/A</v>
      </c>
      <c r="E81" s="161" t="s">
        <v>69</v>
      </c>
      <c r="F81" s="162" t="s">
        <v>31</v>
      </c>
      <c r="G81" s="149" t="s">
        <v>31</v>
      </c>
      <c r="H81" s="151" t="s">
        <v>31</v>
      </c>
      <c r="I81" s="151" t="s">
        <v>31</v>
      </c>
      <c r="J81" s="151" t="s">
        <v>31</v>
      </c>
      <c r="K81" s="151" t="s">
        <v>31</v>
      </c>
      <c r="L81" s="151" t="s">
        <v>31</v>
      </c>
      <c r="M81" s="151" t="s">
        <v>31</v>
      </c>
      <c r="N81" s="151" t="s">
        <v>31</v>
      </c>
      <c r="O81" s="151" t="s">
        <v>31</v>
      </c>
      <c r="P81" s="151" t="s">
        <v>31</v>
      </c>
      <c r="Q81" s="152" t="s">
        <v>31</v>
      </c>
      <c r="R81" s="310" t="s">
        <v>31</v>
      </c>
      <c r="S81" s="153" t="s">
        <v>31</v>
      </c>
      <c r="T81" s="151" t="s">
        <v>31</v>
      </c>
      <c r="U81" s="176" t="s">
        <v>31</v>
      </c>
      <c r="V81" s="149" t="s">
        <v>31</v>
      </c>
      <c r="W81" s="151" t="s">
        <v>31</v>
      </c>
      <c r="X81" s="151" t="s">
        <v>31</v>
      </c>
      <c r="Y81" s="151" t="s">
        <v>31</v>
      </c>
      <c r="Z81" s="151" t="s">
        <v>31</v>
      </c>
      <c r="AA81" s="151" t="s">
        <v>31</v>
      </c>
      <c r="AB81" s="151" t="s">
        <v>31</v>
      </c>
      <c r="AC81" s="151" t="s">
        <v>31</v>
      </c>
      <c r="AD81" s="151" t="s">
        <v>31</v>
      </c>
      <c r="AE81" s="151" t="s">
        <v>31</v>
      </c>
      <c r="AF81" s="151" t="s">
        <v>31</v>
      </c>
      <c r="AG81" s="151" t="s">
        <v>31</v>
      </c>
      <c r="AH81" s="18"/>
      <c r="AI81" s="19"/>
      <c r="AJ81" s="19"/>
      <c r="AK81" s="19"/>
      <c r="AL81" s="18"/>
      <c r="AM81" s="18"/>
      <c r="AN81" s="18"/>
      <c r="AO81" s="18"/>
      <c r="AP81" s="18"/>
      <c r="AQ81" s="18"/>
      <c r="AR81" s="18"/>
      <c r="AS81" s="18"/>
      <c r="AT81" s="18"/>
      <c r="AU81" s="18"/>
      <c r="AV81" s="18"/>
      <c r="AW81" s="18"/>
      <c r="AX81" s="18"/>
      <c r="AY81" s="18"/>
      <c r="AZ81" s="18"/>
      <c r="BA81" s="16"/>
    </row>
    <row r="82" spans="1:53" s="17" customFormat="1" ht="13.5" thickTop="1" x14ac:dyDescent="0.25">
      <c r="A82" s="143" t="s">
        <v>127</v>
      </c>
      <c r="B82" s="154" t="s">
        <v>128</v>
      </c>
      <c r="C82" s="155" t="s">
        <v>31</v>
      </c>
      <c r="D82" s="146" t="e">
        <v>#N/A</v>
      </c>
      <c r="E82" s="164" t="s">
        <v>69</v>
      </c>
      <c r="F82" s="162" t="s">
        <v>31</v>
      </c>
      <c r="G82" s="149" t="s">
        <v>31</v>
      </c>
      <c r="H82" s="151" t="s">
        <v>31</v>
      </c>
      <c r="I82" s="151" t="s">
        <v>31</v>
      </c>
      <c r="J82" s="151" t="s">
        <v>31</v>
      </c>
      <c r="K82" s="151" t="s">
        <v>31</v>
      </c>
      <c r="L82" s="151" t="s">
        <v>31</v>
      </c>
      <c r="M82" s="151" t="s">
        <v>31</v>
      </c>
      <c r="N82" s="151" t="s">
        <v>31</v>
      </c>
      <c r="O82" s="151" t="s">
        <v>31</v>
      </c>
      <c r="P82" s="151" t="s">
        <v>31</v>
      </c>
      <c r="Q82" s="152" t="s">
        <v>31</v>
      </c>
      <c r="R82" s="310" t="s">
        <v>31</v>
      </c>
      <c r="S82" s="153" t="s">
        <v>31</v>
      </c>
      <c r="T82" s="151" t="s">
        <v>31</v>
      </c>
      <c r="U82" s="176" t="s">
        <v>31</v>
      </c>
      <c r="V82" s="149" t="s">
        <v>31</v>
      </c>
      <c r="W82" s="151" t="s">
        <v>31</v>
      </c>
      <c r="X82" s="151" t="s">
        <v>31</v>
      </c>
      <c r="Y82" s="151" t="s">
        <v>31</v>
      </c>
      <c r="Z82" s="151" t="s">
        <v>31</v>
      </c>
      <c r="AA82" s="151" t="s">
        <v>31</v>
      </c>
      <c r="AB82" s="151" t="s">
        <v>31</v>
      </c>
      <c r="AC82" s="151" t="s">
        <v>31</v>
      </c>
      <c r="AD82" s="151" t="s">
        <v>31</v>
      </c>
      <c r="AE82" s="151" t="s">
        <v>31</v>
      </c>
      <c r="AF82" s="151" t="s">
        <v>31</v>
      </c>
      <c r="AG82" s="151" t="s">
        <v>31</v>
      </c>
      <c r="AH82" s="18"/>
      <c r="AI82" s="19"/>
      <c r="AJ82" s="19"/>
      <c r="AK82" s="19"/>
      <c r="AL82" s="18"/>
      <c r="AM82" s="18"/>
      <c r="AN82" s="18"/>
      <c r="AO82" s="18"/>
      <c r="AP82" s="18"/>
      <c r="AQ82" s="18"/>
      <c r="AR82" s="18"/>
      <c r="AS82" s="18"/>
      <c r="AT82" s="18"/>
      <c r="AU82" s="18"/>
      <c r="AV82" s="18"/>
      <c r="AW82" s="18"/>
      <c r="AX82" s="18"/>
      <c r="AY82" s="18"/>
      <c r="AZ82" s="18"/>
      <c r="BA82" s="16"/>
    </row>
    <row r="83" spans="1:53" s="17" customFormat="1" ht="13.5" thickTop="1" x14ac:dyDescent="0.25">
      <c r="A83" s="221" t="s">
        <v>103</v>
      </c>
      <c r="B83" s="159" t="s">
        <v>104</v>
      </c>
      <c r="C83" s="155" t="s">
        <v>31</v>
      </c>
      <c r="D83" s="146" t="s">
        <v>10</v>
      </c>
      <c r="E83" s="161" t="s">
        <v>101</v>
      </c>
      <c r="F83" s="162" t="s">
        <v>31</v>
      </c>
      <c r="G83" s="149" t="s">
        <v>31</v>
      </c>
      <c r="H83" s="151" t="s">
        <v>31</v>
      </c>
      <c r="I83" s="151" t="s">
        <v>31</v>
      </c>
      <c r="J83" s="151" t="s">
        <v>31</v>
      </c>
      <c r="K83" s="151" t="s">
        <v>31</v>
      </c>
      <c r="L83" s="151" t="s">
        <v>31</v>
      </c>
      <c r="M83" s="151" t="s">
        <v>25</v>
      </c>
      <c r="N83" s="151" t="s">
        <v>31</v>
      </c>
      <c r="O83" s="151" t="s">
        <v>31</v>
      </c>
      <c r="P83" s="151" t="s">
        <v>31</v>
      </c>
      <c r="Q83" s="152" t="s">
        <v>31</v>
      </c>
      <c r="R83" s="310" t="s">
        <v>31</v>
      </c>
      <c r="S83" s="153" t="s">
        <v>31</v>
      </c>
      <c r="T83" s="151" t="s">
        <v>31</v>
      </c>
      <c r="U83" s="176" t="s">
        <v>31</v>
      </c>
      <c r="V83" s="149" t="s">
        <v>31</v>
      </c>
      <c r="W83" s="151" t="s">
        <v>31</v>
      </c>
      <c r="X83" s="151" t="s">
        <v>31</v>
      </c>
      <c r="Y83" s="151" t="s">
        <v>31</v>
      </c>
      <c r="Z83" s="151" t="s">
        <v>31</v>
      </c>
      <c r="AA83" s="151" t="s">
        <v>31</v>
      </c>
      <c r="AB83" s="151" t="s">
        <v>31</v>
      </c>
      <c r="AC83" s="151" t="s">
        <v>31</v>
      </c>
      <c r="AD83" s="151" t="s">
        <v>31</v>
      </c>
      <c r="AE83" s="151" t="s">
        <v>31</v>
      </c>
      <c r="AF83" s="151" t="s">
        <v>31</v>
      </c>
      <c r="AG83" s="151" t="s">
        <v>31</v>
      </c>
      <c r="AH83" s="18"/>
      <c r="AI83" s="19"/>
      <c r="AJ83" s="19"/>
      <c r="AK83" s="19"/>
      <c r="AL83" s="18"/>
      <c r="AM83" s="18"/>
      <c r="AN83" s="18"/>
      <c r="AO83" s="18"/>
      <c r="AP83" s="18"/>
      <c r="AQ83" s="18"/>
      <c r="AR83" s="18"/>
      <c r="AS83" s="18"/>
      <c r="AT83" s="18"/>
      <c r="AU83" s="18"/>
      <c r="AV83" s="18"/>
      <c r="AW83" s="18"/>
      <c r="AX83" s="18"/>
      <c r="AY83" s="18"/>
      <c r="AZ83" s="18"/>
      <c r="BA83" s="16"/>
    </row>
    <row r="84" spans="1:53" s="17" customFormat="1" ht="13.5" thickTop="1" x14ac:dyDescent="0.25">
      <c r="A84" s="143" t="s">
        <v>105</v>
      </c>
      <c r="B84" s="154" t="s">
        <v>106</v>
      </c>
      <c r="C84" s="155" t="s">
        <v>31</v>
      </c>
      <c r="D84" s="146" t="s">
        <v>240</v>
      </c>
      <c r="E84" s="164" t="s">
        <v>69</v>
      </c>
      <c r="F84" s="162" t="s">
        <v>31</v>
      </c>
      <c r="G84" s="149" t="s">
        <v>31</v>
      </c>
      <c r="H84" s="151" t="s">
        <v>31</v>
      </c>
      <c r="I84" s="151" t="s">
        <v>31</v>
      </c>
      <c r="J84" s="151" t="s">
        <v>31</v>
      </c>
      <c r="K84" s="151" t="s">
        <v>31</v>
      </c>
      <c r="L84" s="151" t="s">
        <v>31</v>
      </c>
      <c r="M84" s="151" t="s">
        <v>25</v>
      </c>
      <c r="N84" s="151" t="s">
        <v>31</v>
      </c>
      <c r="O84" s="151" t="s">
        <v>31</v>
      </c>
      <c r="P84" s="151" t="s">
        <v>31</v>
      </c>
      <c r="Q84" s="152" t="s">
        <v>31</v>
      </c>
      <c r="R84" s="310" t="s">
        <v>31</v>
      </c>
      <c r="S84" s="153" t="s">
        <v>31</v>
      </c>
      <c r="T84" s="151" t="s">
        <v>31</v>
      </c>
      <c r="U84" s="176" t="s">
        <v>31</v>
      </c>
      <c r="V84" s="149" t="s">
        <v>31</v>
      </c>
      <c r="W84" s="151" t="s">
        <v>31</v>
      </c>
      <c r="X84" s="151" t="s">
        <v>31</v>
      </c>
      <c r="Y84" s="151" t="s">
        <v>31</v>
      </c>
      <c r="Z84" s="151" t="s">
        <v>31</v>
      </c>
      <c r="AA84" s="151" t="s">
        <v>31</v>
      </c>
      <c r="AB84" s="151" t="s">
        <v>25</v>
      </c>
      <c r="AC84" s="151" t="s">
        <v>31</v>
      </c>
      <c r="AD84" s="151" t="s">
        <v>31</v>
      </c>
      <c r="AE84" s="151" t="s">
        <v>31</v>
      </c>
      <c r="AF84" s="151" t="s">
        <v>31</v>
      </c>
      <c r="AG84" s="151" t="s">
        <v>31</v>
      </c>
      <c r="AH84" s="18"/>
      <c r="AI84" s="19"/>
      <c r="AJ84" s="19"/>
      <c r="AK84" s="19"/>
      <c r="AL84" s="18"/>
      <c r="AM84" s="18"/>
      <c r="AN84" s="18"/>
      <c r="AO84" s="18"/>
      <c r="AP84" s="18"/>
      <c r="AQ84" s="18"/>
      <c r="AR84" s="18"/>
      <c r="AS84" s="18"/>
      <c r="AT84" s="18"/>
      <c r="AU84" s="18"/>
      <c r="AV84" s="18"/>
      <c r="AW84" s="18"/>
      <c r="AX84" s="18"/>
      <c r="AY84" s="18"/>
      <c r="AZ84" s="18"/>
      <c r="BA84" s="16"/>
    </row>
    <row r="85" spans="1:53" s="17" customFormat="1" ht="13.5" thickTop="1" x14ac:dyDescent="0.25">
      <c r="A85" s="222" t="s">
        <v>107</v>
      </c>
      <c r="B85" s="144" t="s">
        <v>424</v>
      </c>
      <c r="C85" s="155" t="s">
        <v>31</v>
      </c>
      <c r="D85" s="146">
        <v>0</v>
      </c>
      <c r="E85" s="164" t="s">
        <v>108</v>
      </c>
      <c r="F85" s="162" t="s">
        <v>31</v>
      </c>
      <c r="G85" s="149" t="s">
        <v>31</v>
      </c>
      <c r="H85" s="151" t="s">
        <v>31</v>
      </c>
      <c r="I85" s="151" t="s">
        <v>31</v>
      </c>
      <c r="J85" s="151" t="s">
        <v>31</v>
      </c>
      <c r="K85" s="151" t="s">
        <v>31</v>
      </c>
      <c r="L85" s="151" t="s">
        <v>31</v>
      </c>
      <c r="M85" s="151" t="s">
        <v>31</v>
      </c>
      <c r="N85" s="151" t="s">
        <v>31</v>
      </c>
      <c r="O85" s="151" t="s">
        <v>31</v>
      </c>
      <c r="P85" s="151" t="s">
        <v>31</v>
      </c>
      <c r="Q85" s="152" t="s">
        <v>31</v>
      </c>
      <c r="R85" s="310" t="s">
        <v>31</v>
      </c>
      <c r="S85" s="153" t="s">
        <v>31</v>
      </c>
      <c r="T85" s="151" t="s">
        <v>31</v>
      </c>
      <c r="U85" s="176" t="s">
        <v>31</v>
      </c>
      <c r="V85" s="149" t="s">
        <v>31</v>
      </c>
      <c r="W85" s="151" t="s">
        <v>31</v>
      </c>
      <c r="X85" s="151" t="s">
        <v>31</v>
      </c>
      <c r="Y85" s="151" t="s">
        <v>31</v>
      </c>
      <c r="Z85" s="151" t="s">
        <v>31</v>
      </c>
      <c r="AA85" s="151" t="s">
        <v>31</v>
      </c>
      <c r="AB85" s="151" t="s">
        <v>31</v>
      </c>
      <c r="AC85" s="151" t="s">
        <v>31</v>
      </c>
      <c r="AD85" s="151" t="s">
        <v>31</v>
      </c>
      <c r="AE85" s="151" t="s">
        <v>31</v>
      </c>
      <c r="AF85" s="151" t="s">
        <v>31</v>
      </c>
      <c r="AG85" s="151" t="s">
        <v>31</v>
      </c>
      <c r="AH85" s="18"/>
      <c r="AI85" s="19"/>
      <c r="AJ85" s="19"/>
      <c r="AK85" s="19"/>
      <c r="AL85" s="18"/>
      <c r="AM85" s="18"/>
      <c r="AN85" s="18"/>
      <c r="AO85" s="18"/>
      <c r="AP85" s="18"/>
      <c r="AQ85" s="18"/>
      <c r="AR85" s="18"/>
      <c r="AS85" s="18"/>
      <c r="AT85" s="18"/>
      <c r="AU85" s="18"/>
      <c r="AV85" s="18"/>
      <c r="AW85" s="18"/>
      <c r="AX85" s="18"/>
      <c r="AY85" s="18"/>
      <c r="AZ85" s="18"/>
      <c r="BA85" s="16"/>
    </row>
    <row r="86" spans="1:53" s="17" customFormat="1" ht="13.5" thickTop="1" x14ac:dyDescent="0.25">
      <c r="A86" s="222" t="s">
        <v>109</v>
      </c>
      <c r="B86" s="144" t="s">
        <v>110</v>
      </c>
      <c r="C86" s="155" t="s">
        <v>31</v>
      </c>
      <c r="D86" s="146" t="e">
        <v>#N/A</v>
      </c>
      <c r="E86" s="164" t="s">
        <v>111</v>
      </c>
      <c r="F86" s="162" t="s">
        <v>31</v>
      </c>
      <c r="G86" s="149" t="s">
        <v>31</v>
      </c>
      <c r="H86" s="151" t="s">
        <v>31</v>
      </c>
      <c r="I86" s="151" t="s">
        <v>31</v>
      </c>
      <c r="J86" s="151" t="s">
        <v>31</v>
      </c>
      <c r="K86" s="151" t="s">
        <v>31</v>
      </c>
      <c r="L86" s="151" t="s">
        <v>31</v>
      </c>
      <c r="M86" s="151" t="s">
        <v>31</v>
      </c>
      <c r="N86" s="151" t="s">
        <v>31</v>
      </c>
      <c r="O86" s="151" t="s">
        <v>31</v>
      </c>
      <c r="P86" s="151" t="s">
        <v>31</v>
      </c>
      <c r="Q86" s="152" t="s">
        <v>31</v>
      </c>
      <c r="R86" s="310" t="s">
        <v>31</v>
      </c>
      <c r="S86" s="153" t="s">
        <v>31</v>
      </c>
      <c r="T86" s="151" t="s">
        <v>31</v>
      </c>
      <c r="U86" s="176" t="s">
        <v>31</v>
      </c>
      <c r="V86" s="149" t="s">
        <v>31</v>
      </c>
      <c r="W86" s="151" t="s">
        <v>31</v>
      </c>
      <c r="X86" s="151" t="s">
        <v>31</v>
      </c>
      <c r="Y86" s="151" t="s">
        <v>31</v>
      </c>
      <c r="Z86" s="151" t="s">
        <v>31</v>
      </c>
      <c r="AA86" s="151" t="s">
        <v>31</v>
      </c>
      <c r="AB86" s="151" t="s">
        <v>31</v>
      </c>
      <c r="AC86" s="151" t="s">
        <v>31</v>
      </c>
      <c r="AD86" s="151" t="s">
        <v>31</v>
      </c>
      <c r="AE86" s="151" t="s">
        <v>31</v>
      </c>
      <c r="AF86" s="151" t="s">
        <v>31</v>
      </c>
      <c r="AG86" s="151" t="s">
        <v>31</v>
      </c>
      <c r="AH86" s="18"/>
      <c r="AI86" s="19"/>
      <c r="AJ86" s="19"/>
      <c r="AK86" s="19"/>
      <c r="AL86" s="18"/>
      <c r="AM86" s="18"/>
      <c r="AN86" s="18"/>
      <c r="AO86" s="18"/>
      <c r="AP86" s="18"/>
      <c r="AQ86" s="18"/>
      <c r="AR86" s="18"/>
      <c r="AS86" s="18"/>
      <c r="AT86" s="18"/>
      <c r="AU86" s="18"/>
      <c r="AV86" s="18"/>
      <c r="AW86" s="18"/>
      <c r="AX86" s="18"/>
      <c r="AY86" s="18"/>
      <c r="AZ86" s="18"/>
      <c r="BA86" s="16"/>
    </row>
    <row r="87" spans="1:53" s="17" customFormat="1" ht="13.5" thickTop="1" x14ac:dyDescent="0.25">
      <c r="A87" s="222" t="s">
        <v>116</v>
      </c>
      <c r="B87" s="144" t="s">
        <v>117</v>
      </c>
      <c r="C87" s="155" t="s">
        <v>31</v>
      </c>
      <c r="D87" s="146" t="s">
        <v>240</v>
      </c>
      <c r="E87" s="164" t="s">
        <v>105</v>
      </c>
      <c r="F87" s="162" t="s">
        <v>31</v>
      </c>
      <c r="G87" s="149" t="s">
        <v>31</v>
      </c>
      <c r="H87" s="151" t="s">
        <v>31</v>
      </c>
      <c r="I87" s="151" t="s">
        <v>31</v>
      </c>
      <c r="J87" s="151" t="s">
        <v>31</v>
      </c>
      <c r="K87" s="151" t="s">
        <v>31</v>
      </c>
      <c r="L87" s="151" t="s">
        <v>31</v>
      </c>
      <c r="M87" s="151" t="s">
        <v>25</v>
      </c>
      <c r="N87" s="151" t="s">
        <v>31</v>
      </c>
      <c r="O87" s="151" t="s">
        <v>31</v>
      </c>
      <c r="P87" s="151" t="s">
        <v>31</v>
      </c>
      <c r="Q87" s="152" t="s">
        <v>31</v>
      </c>
      <c r="R87" s="310" t="s">
        <v>31</v>
      </c>
      <c r="S87" s="153" t="s">
        <v>31</v>
      </c>
      <c r="T87" s="151" t="s">
        <v>31</v>
      </c>
      <c r="U87" s="176" t="s">
        <v>31</v>
      </c>
      <c r="V87" s="149" t="s">
        <v>31</v>
      </c>
      <c r="W87" s="151" t="s">
        <v>31</v>
      </c>
      <c r="X87" s="151" t="s">
        <v>31</v>
      </c>
      <c r="Y87" s="151" t="s">
        <v>31</v>
      </c>
      <c r="Z87" s="151" t="s">
        <v>31</v>
      </c>
      <c r="AA87" s="151" t="s">
        <v>31</v>
      </c>
      <c r="AB87" s="151" t="s">
        <v>42</v>
      </c>
      <c r="AC87" s="151" t="s">
        <v>31</v>
      </c>
      <c r="AD87" s="151" t="s">
        <v>31</v>
      </c>
      <c r="AE87" s="151" t="s">
        <v>31</v>
      </c>
      <c r="AF87" s="151" t="s">
        <v>31</v>
      </c>
      <c r="AG87" s="151" t="s">
        <v>31</v>
      </c>
      <c r="AH87" s="18"/>
      <c r="AI87" s="19"/>
      <c r="AJ87" s="19"/>
      <c r="AK87" s="19"/>
      <c r="AL87" s="18"/>
      <c r="AM87" s="18"/>
      <c r="AN87" s="18"/>
      <c r="AO87" s="18"/>
      <c r="AP87" s="18"/>
      <c r="AQ87" s="18"/>
      <c r="AR87" s="18"/>
      <c r="AS87" s="18"/>
      <c r="AT87" s="18"/>
      <c r="AU87" s="18"/>
      <c r="AV87" s="18"/>
      <c r="AW87" s="18"/>
      <c r="AX87" s="18"/>
      <c r="AY87" s="18"/>
      <c r="AZ87" s="18"/>
      <c r="BA87" s="16"/>
    </row>
    <row r="88" spans="1:53" s="17" customFormat="1" ht="13.5" thickTop="1" x14ac:dyDescent="0.25">
      <c r="A88" s="143" t="s">
        <v>555</v>
      </c>
      <c r="B88" s="154" t="s">
        <v>556</v>
      </c>
      <c r="C88" s="155"/>
      <c r="D88" s="146" t="s">
        <v>240</v>
      </c>
      <c r="E88" s="164"/>
      <c r="F88" s="162" t="s">
        <v>31</v>
      </c>
      <c r="G88" s="149" t="s">
        <v>31</v>
      </c>
      <c r="H88" s="151" t="s">
        <v>31</v>
      </c>
      <c r="I88" s="151" t="s">
        <v>31</v>
      </c>
      <c r="J88" s="151" t="s">
        <v>31</v>
      </c>
      <c r="K88" s="151" t="s">
        <v>31</v>
      </c>
      <c r="L88" s="151" t="s">
        <v>31</v>
      </c>
      <c r="M88" s="151" t="s">
        <v>31</v>
      </c>
      <c r="N88" s="151" t="s">
        <v>31</v>
      </c>
      <c r="O88" s="151" t="s">
        <v>31</v>
      </c>
      <c r="P88" s="151" t="s">
        <v>31</v>
      </c>
      <c r="Q88" s="152" t="s">
        <v>31</v>
      </c>
      <c r="R88" s="310" t="s">
        <v>31</v>
      </c>
      <c r="S88" s="153" t="s">
        <v>31</v>
      </c>
      <c r="T88" s="151" t="s">
        <v>31</v>
      </c>
      <c r="U88" s="176" t="s">
        <v>31</v>
      </c>
      <c r="V88" s="149" t="s">
        <v>31</v>
      </c>
      <c r="W88" s="151" t="s">
        <v>31</v>
      </c>
      <c r="X88" s="151" t="s">
        <v>31</v>
      </c>
      <c r="Y88" s="151" t="s">
        <v>31</v>
      </c>
      <c r="Z88" s="151" t="s">
        <v>31</v>
      </c>
      <c r="AA88" s="151" t="s">
        <v>31</v>
      </c>
      <c r="AB88" s="151" t="s">
        <v>31</v>
      </c>
      <c r="AC88" s="151" t="s">
        <v>31</v>
      </c>
      <c r="AD88" s="151" t="s">
        <v>31</v>
      </c>
      <c r="AE88" s="151" t="s">
        <v>31</v>
      </c>
      <c r="AF88" s="151" t="s">
        <v>31</v>
      </c>
      <c r="AG88" s="151" t="s">
        <v>31</v>
      </c>
      <c r="AH88" s="18"/>
      <c r="AI88" s="19"/>
      <c r="AJ88" s="19"/>
      <c r="AK88" s="19"/>
      <c r="AL88" s="18"/>
      <c r="AM88" s="18"/>
      <c r="AN88" s="18"/>
      <c r="AO88" s="18"/>
      <c r="AP88" s="18"/>
      <c r="AQ88" s="18"/>
      <c r="AR88" s="18"/>
      <c r="AS88" s="18"/>
      <c r="AT88" s="18"/>
      <c r="AU88" s="18"/>
      <c r="AV88" s="18"/>
      <c r="AW88" s="18"/>
      <c r="AX88" s="18"/>
      <c r="AY88" s="18"/>
      <c r="AZ88" s="18"/>
      <c r="BA88" s="16"/>
    </row>
    <row r="89" spans="1:53" s="17" customFormat="1" ht="13.5" thickTop="1" x14ac:dyDescent="0.25">
      <c r="A89" s="143" t="s">
        <v>425</v>
      </c>
      <c r="B89" s="154" t="s">
        <v>426</v>
      </c>
      <c r="C89" s="155"/>
      <c r="D89" s="146" t="s">
        <v>240</v>
      </c>
      <c r="E89" s="164"/>
      <c r="F89" s="162" t="s">
        <v>31</v>
      </c>
      <c r="G89" s="149" t="s">
        <v>31</v>
      </c>
      <c r="H89" s="151" t="s">
        <v>31</v>
      </c>
      <c r="I89" s="151" t="s">
        <v>31</v>
      </c>
      <c r="J89" s="151" t="s">
        <v>25</v>
      </c>
      <c r="K89" s="151" t="s">
        <v>31</v>
      </c>
      <c r="L89" s="151" t="s">
        <v>25</v>
      </c>
      <c r="M89" s="151" t="s">
        <v>31</v>
      </c>
      <c r="N89" s="151" t="s">
        <v>31</v>
      </c>
      <c r="O89" s="151" t="s">
        <v>31</v>
      </c>
      <c r="P89" s="151" t="s">
        <v>31</v>
      </c>
      <c r="Q89" s="152" t="s">
        <v>31</v>
      </c>
      <c r="R89" s="310" t="s">
        <v>31</v>
      </c>
      <c r="S89" s="153" t="s">
        <v>31</v>
      </c>
      <c r="T89" s="151" t="s">
        <v>31</v>
      </c>
      <c r="U89" s="176" t="s">
        <v>31</v>
      </c>
      <c r="V89" s="149" t="s">
        <v>31</v>
      </c>
      <c r="W89" s="151" t="s">
        <v>31</v>
      </c>
      <c r="X89" s="151" t="s">
        <v>25</v>
      </c>
      <c r="Y89" s="151" t="s">
        <v>31</v>
      </c>
      <c r="Z89" s="151" t="s">
        <v>31</v>
      </c>
      <c r="AA89" s="151" t="s">
        <v>25</v>
      </c>
      <c r="AB89" s="151" t="s">
        <v>31</v>
      </c>
      <c r="AC89" s="151" t="s">
        <v>31</v>
      </c>
      <c r="AD89" s="151" t="s">
        <v>31</v>
      </c>
      <c r="AE89" s="151" t="s">
        <v>31</v>
      </c>
      <c r="AF89" s="151" t="s">
        <v>31</v>
      </c>
      <c r="AG89" s="151" t="s">
        <v>31</v>
      </c>
      <c r="AH89" s="18"/>
      <c r="AI89" s="19"/>
      <c r="AJ89" s="19"/>
      <c r="AK89" s="19"/>
      <c r="AL89" s="18"/>
      <c r="AM89" s="18"/>
      <c r="AN89" s="18"/>
      <c r="AO89" s="18"/>
      <c r="AP89" s="18"/>
      <c r="AQ89" s="18"/>
      <c r="AR89" s="18"/>
      <c r="AS89" s="18"/>
      <c r="AT89" s="18"/>
      <c r="AU89" s="18"/>
      <c r="AV89" s="18"/>
      <c r="AW89" s="18"/>
      <c r="AX89" s="18"/>
      <c r="AY89" s="18"/>
      <c r="AZ89" s="18"/>
      <c r="BA89" s="16"/>
    </row>
    <row r="90" spans="1:53" s="17" customFormat="1" ht="13.5" thickTop="1" x14ac:dyDescent="0.25">
      <c r="A90" s="143" t="s">
        <v>427</v>
      </c>
      <c r="B90" s="154" t="s">
        <v>291</v>
      </c>
      <c r="C90" s="155"/>
      <c r="D90" s="146" t="s">
        <v>11</v>
      </c>
      <c r="E90" s="164"/>
      <c r="F90" s="162" t="s">
        <v>31</v>
      </c>
      <c r="G90" s="149" t="s">
        <v>31</v>
      </c>
      <c r="H90" s="151" t="s">
        <v>31</v>
      </c>
      <c r="I90" s="151" t="s">
        <v>31</v>
      </c>
      <c r="J90" s="151" t="s">
        <v>25</v>
      </c>
      <c r="K90" s="151" t="s">
        <v>31</v>
      </c>
      <c r="L90" s="151" t="s">
        <v>31</v>
      </c>
      <c r="M90" s="151" t="s">
        <v>31</v>
      </c>
      <c r="N90" s="151" t="s">
        <v>31</v>
      </c>
      <c r="O90" s="151" t="s">
        <v>31</v>
      </c>
      <c r="P90" s="151" t="s">
        <v>31</v>
      </c>
      <c r="Q90" s="152" t="s">
        <v>31</v>
      </c>
      <c r="R90" s="310" t="s">
        <v>31</v>
      </c>
      <c r="S90" s="153" t="s">
        <v>31</v>
      </c>
      <c r="T90" s="151" t="s">
        <v>31</v>
      </c>
      <c r="U90" s="176" t="s">
        <v>31</v>
      </c>
      <c r="V90" s="149" t="s">
        <v>31</v>
      </c>
      <c r="W90" s="151" t="s">
        <v>31</v>
      </c>
      <c r="X90" s="151" t="s">
        <v>42</v>
      </c>
      <c r="Y90" s="151" t="s">
        <v>31</v>
      </c>
      <c r="Z90" s="151" t="s">
        <v>31</v>
      </c>
      <c r="AA90" s="151" t="s">
        <v>31</v>
      </c>
      <c r="AB90" s="151" t="s">
        <v>31</v>
      </c>
      <c r="AC90" s="151" t="s">
        <v>31</v>
      </c>
      <c r="AD90" s="151" t="s">
        <v>31</v>
      </c>
      <c r="AE90" s="151" t="s">
        <v>31</v>
      </c>
      <c r="AF90" s="151" t="s">
        <v>31</v>
      </c>
      <c r="AG90" s="151" t="s">
        <v>31</v>
      </c>
      <c r="AH90" s="18"/>
      <c r="AI90" s="19"/>
      <c r="AJ90" s="19"/>
      <c r="AK90" s="19"/>
      <c r="AL90" s="18"/>
      <c r="AM90" s="18"/>
      <c r="AN90" s="18"/>
      <c r="AO90" s="18"/>
      <c r="AP90" s="18"/>
      <c r="AQ90" s="18"/>
      <c r="AR90" s="18"/>
      <c r="AS90" s="18"/>
      <c r="AT90" s="18"/>
      <c r="AU90" s="18"/>
      <c r="AV90" s="18"/>
      <c r="AW90" s="18"/>
      <c r="AX90" s="18"/>
      <c r="AY90" s="18"/>
      <c r="AZ90" s="18"/>
      <c r="BA90" s="16"/>
    </row>
    <row r="91" spans="1:53" s="17" customFormat="1" ht="13.5" thickTop="1" x14ac:dyDescent="0.25">
      <c r="A91" s="143" t="s">
        <v>428</v>
      </c>
      <c r="B91" s="154" t="s">
        <v>429</v>
      </c>
      <c r="C91" s="155"/>
      <c r="D91" s="146" t="s">
        <v>11</v>
      </c>
      <c r="E91" s="164"/>
      <c r="F91" s="162" t="s">
        <v>31</v>
      </c>
      <c r="G91" s="149" t="s">
        <v>31</v>
      </c>
      <c r="H91" s="151" t="s">
        <v>31</v>
      </c>
      <c r="I91" s="151" t="s">
        <v>31</v>
      </c>
      <c r="J91" s="151" t="s">
        <v>31</v>
      </c>
      <c r="K91" s="151" t="s">
        <v>31</v>
      </c>
      <c r="L91" s="151" t="s">
        <v>31</v>
      </c>
      <c r="M91" s="151" t="s">
        <v>31</v>
      </c>
      <c r="N91" s="151" t="s">
        <v>31</v>
      </c>
      <c r="O91" s="151" t="s">
        <v>31</v>
      </c>
      <c r="P91" s="151" t="s">
        <v>31</v>
      </c>
      <c r="Q91" s="152" t="s">
        <v>31</v>
      </c>
      <c r="R91" s="310" t="s">
        <v>31</v>
      </c>
      <c r="S91" s="153" t="s">
        <v>31</v>
      </c>
      <c r="T91" s="151" t="s">
        <v>31</v>
      </c>
      <c r="U91" s="176" t="s">
        <v>31</v>
      </c>
      <c r="V91" s="149" t="s">
        <v>31</v>
      </c>
      <c r="W91" s="151" t="s">
        <v>31</v>
      </c>
      <c r="X91" s="151" t="s">
        <v>31</v>
      </c>
      <c r="Y91" s="151" t="s">
        <v>31</v>
      </c>
      <c r="Z91" s="151" t="s">
        <v>31</v>
      </c>
      <c r="AA91" s="151" t="s">
        <v>31</v>
      </c>
      <c r="AB91" s="151" t="s">
        <v>31</v>
      </c>
      <c r="AC91" s="151" t="s">
        <v>31</v>
      </c>
      <c r="AD91" s="151" t="s">
        <v>31</v>
      </c>
      <c r="AE91" s="151" t="s">
        <v>31</v>
      </c>
      <c r="AF91" s="151" t="s">
        <v>31</v>
      </c>
      <c r="AG91" s="151" t="s">
        <v>31</v>
      </c>
      <c r="AH91" s="18"/>
      <c r="AI91" s="19"/>
      <c r="AJ91" s="19"/>
      <c r="AK91" s="19"/>
      <c r="AL91" s="18"/>
      <c r="AM91" s="18"/>
      <c r="AN91" s="18"/>
      <c r="AO91" s="18"/>
      <c r="AP91" s="18"/>
      <c r="AQ91" s="18"/>
      <c r="AR91" s="18"/>
      <c r="AS91" s="18"/>
      <c r="AT91" s="18"/>
      <c r="AU91" s="18"/>
      <c r="AV91" s="18"/>
      <c r="AW91" s="18"/>
      <c r="AX91" s="18"/>
      <c r="AY91" s="18"/>
      <c r="AZ91" s="18"/>
      <c r="BA91" s="16"/>
    </row>
    <row r="92" spans="1:53" s="17" customFormat="1" ht="13.5" thickTop="1" x14ac:dyDescent="0.25">
      <c r="A92" s="221" t="s">
        <v>430</v>
      </c>
      <c r="B92" s="159" t="s">
        <v>431</v>
      </c>
      <c r="C92" s="160"/>
      <c r="D92" s="146" t="s">
        <v>240</v>
      </c>
      <c r="E92" s="161"/>
      <c r="F92" s="162" t="s">
        <v>31</v>
      </c>
      <c r="G92" s="149" t="s">
        <v>31</v>
      </c>
      <c r="H92" s="151" t="s">
        <v>31</v>
      </c>
      <c r="I92" s="151" t="s">
        <v>31</v>
      </c>
      <c r="J92" s="151" t="s">
        <v>31</v>
      </c>
      <c r="K92" s="151" t="s">
        <v>31</v>
      </c>
      <c r="L92" s="151" t="s">
        <v>31</v>
      </c>
      <c r="M92" s="151" t="s">
        <v>31</v>
      </c>
      <c r="N92" s="151" t="s">
        <v>31</v>
      </c>
      <c r="O92" s="151" t="s">
        <v>31</v>
      </c>
      <c r="P92" s="151" t="s">
        <v>31</v>
      </c>
      <c r="Q92" s="152" t="s">
        <v>31</v>
      </c>
      <c r="R92" s="310" t="s">
        <v>31</v>
      </c>
      <c r="S92" s="153" t="s">
        <v>31</v>
      </c>
      <c r="T92" s="151" t="s">
        <v>31</v>
      </c>
      <c r="U92" s="176" t="s">
        <v>31</v>
      </c>
      <c r="V92" s="149" t="s">
        <v>31</v>
      </c>
      <c r="W92" s="151" t="s">
        <v>31</v>
      </c>
      <c r="X92" s="151" t="s">
        <v>31</v>
      </c>
      <c r="Y92" s="151" t="s">
        <v>31</v>
      </c>
      <c r="Z92" s="151" t="s">
        <v>31</v>
      </c>
      <c r="AA92" s="151" t="s">
        <v>31</v>
      </c>
      <c r="AB92" s="151" t="s">
        <v>31</v>
      </c>
      <c r="AC92" s="151" t="s">
        <v>31</v>
      </c>
      <c r="AD92" s="151" t="s">
        <v>31</v>
      </c>
      <c r="AE92" s="151" t="s">
        <v>31</v>
      </c>
      <c r="AF92" s="151" t="s">
        <v>31</v>
      </c>
      <c r="AG92" s="151" t="s">
        <v>31</v>
      </c>
      <c r="AH92" s="18"/>
      <c r="AI92" s="19"/>
      <c r="AJ92" s="19"/>
      <c r="AK92" s="19"/>
      <c r="AL92" s="18"/>
      <c r="AM92" s="18"/>
      <c r="AN92" s="18"/>
      <c r="AO92" s="18"/>
      <c r="AP92" s="18"/>
      <c r="AQ92" s="18"/>
      <c r="AR92" s="18"/>
      <c r="AS92" s="18"/>
      <c r="AT92" s="18"/>
      <c r="AU92" s="18"/>
      <c r="AV92" s="18"/>
      <c r="AW92" s="18"/>
      <c r="AX92" s="18"/>
      <c r="AY92" s="18"/>
      <c r="AZ92" s="18"/>
      <c r="BA92" s="16"/>
    </row>
    <row r="93" spans="1:53" s="17" customFormat="1" ht="13.5" thickTop="1" x14ac:dyDescent="0.25">
      <c r="A93" s="143" t="s">
        <v>642</v>
      </c>
      <c r="B93" s="154"/>
      <c r="C93" s="155"/>
      <c r="D93" s="146" t="s">
        <v>240</v>
      </c>
      <c r="E93" s="161"/>
      <c r="F93" s="162" t="s">
        <v>31</v>
      </c>
      <c r="G93" s="149" t="s">
        <v>31</v>
      </c>
      <c r="H93" s="151" t="s">
        <v>31</v>
      </c>
      <c r="I93" s="151" t="s">
        <v>31</v>
      </c>
      <c r="J93" s="151" t="s">
        <v>31</v>
      </c>
      <c r="K93" s="151" t="s">
        <v>31</v>
      </c>
      <c r="L93" s="151" t="s">
        <v>31</v>
      </c>
      <c r="M93" s="151" t="s">
        <v>31</v>
      </c>
      <c r="N93" s="151" t="s">
        <v>31</v>
      </c>
      <c r="O93" s="151" t="s">
        <v>31</v>
      </c>
      <c r="P93" s="151" t="s">
        <v>31</v>
      </c>
      <c r="Q93" s="152" t="s">
        <v>31</v>
      </c>
      <c r="R93" s="310" t="s">
        <v>31</v>
      </c>
      <c r="S93" s="153" t="s">
        <v>31</v>
      </c>
      <c r="T93" s="151" t="s">
        <v>31</v>
      </c>
      <c r="U93" s="176" t="s">
        <v>31</v>
      </c>
      <c r="V93" s="149" t="s">
        <v>31</v>
      </c>
      <c r="W93" s="151" t="s">
        <v>31</v>
      </c>
      <c r="X93" s="151" t="s">
        <v>31</v>
      </c>
      <c r="Y93" s="151" t="s">
        <v>31</v>
      </c>
      <c r="Z93" s="151" t="s">
        <v>31</v>
      </c>
      <c r="AA93" s="151" t="s">
        <v>31</v>
      </c>
      <c r="AB93" s="151" t="s">
        <v>31</v>
      </c>
      <c r="AC93" s="151" t="s">
        <v>31</v>
      </c>
      <c r="AD93" s="151" t="s">
        <v>31</v>
      </c>
      <c r="AE93" s="151" t="s">
        <v>31</v>
      </c>
      <c r="AF93" s="151" t="s">
        <v>31</v>
      </c>
      <c r="AG93" s="151" t="s">
        <v>31</v>
      </c>
      <c r="AH93" s="18"/>
      <c r="AI93" s="19"/>
      <c r="AJ93" s="19"/>
      <c r="AK93" s="19"/>
      <c r="AL93" s="18"/>
      <c r="AM93" s="18"/>
      <c r="AN93" s="18"/>
      <c r="AO93" s="18"/>
      <c r="AP93" s="18"/>
      <c r="AQ93" s="18"/>
      <c r="AR93" s="18"/>
      <c r="AS93" s="18"/>
      <c r="AT93" s="18"/>
      <c r="AU93" s="18"/>
      <c r="AV93" s="18"/>
      <c r="AW93" s="18"/>
      <c r="AX93" s="18"/>
      <c r="AY93" s="18"/>
      <c r="AZ93" s="18"/>
      <c r="BA93" s="16"/>
    </row>
    <row r="94" spans="1:53" s="17" customFormat="1" ht="13.5" thickTop="1" x14ac:dyDescent="0.25">
      <c r="A94" s="221" t="s">
        <v>643</v>
      </c>
      <c r="B94" s="159"/>
      <c r="C94" s="160"/>
      <c r="D94" s="146" t="s">
        <v>240</v>
      </c>
      <c r="E94" s="161"/>
      <c r="F94" s="162" t="s">
        <v>31</v>
      </c>
      <c r="G94" s="149" t="s">
        <v>31</v>
      </c>
      <c r="H94" s="151" t="s">
        <v>31</v>
      </c>
      <c r="I94" s="151" t="s">
        <v>31</v>
      </c>
      <c r="J94" s="151" t="s">
        <v>31</v>
      </c>
      <c r="K94" s="151" t="s">
        <v>31</v>
      </c>
      <c r="L94" s="151" t="s">
        <v>31</v>
      </c>
      <c r="M94" s="151" t="s">
        <v>31</v>
      </c>
      <c r="N94" s="151" t="s">
        <v>31</v>
      </c>
      <c r="O94" s="151" t="s">
        <v>31</v>
      </c>
      <c r="P94" s="151" t="s">
        <v>31</v>
      </c>
      <c r="Q94" s="152" t="s">
        <v>31</v>
      </c>
      <c r="R94" s="310" t="s">
        <v>31</v>
      </c>
      <c r="S94" s="153" t="s">
        <v>31</v>
      </c>
      <c r="T94" s="151" t="s">
        <v>31</v>
      </c>
      <c r="U94" s="176" t="s">
        <v>31</v>
      </c>
      <c r="V94" s="149" t="s">
        <v>31</v>
      </c>
      <c r="W94" s="151" t="s">
        <v>31</v>
      </c>
      <c r="X94" s="151" t="s">
        <v>31</v>
      </c>
      <c r="Y94" s="151" t="s">
        <v>31</v>
      </c>
      <c r="Z94" s="151" t="s">
        <v>31</v>
      </c>
      <c r="AA94" s="151" t="s">
        <v>31</v>
      </c>
      <c r="AB94" s="151" t="s">
        <v>31</v>
      </c>
      <c r="AC94" s="151" t="s">
        <v>31</v>
      </c>
      <c r="AD94" s="151" t="s">
        <v>31</v>
      </c>
      <c r="AE94" s="151" t="s">
        <v>31</v>
      </c>
      <c r="AF94" s="151" t="s">
        <v>31</v>
      </c>
      <c r="AG94" s="151" t="s">
        <v>31</v>
      </c>
      <c r="AH94" s="18"/>
      <c r="AI94" s="19"/>
      <c r="AJ94" s="19"/>
      <c r="AK94" s="19"/>
      <c r="AL94" s="18"/>
      <c r="AM94" s="18"/>
      <c r="AN94" s="18"/>
      <c r="AO94" s="18"/>
      <c r="AP94" s="18"/>
      <c r="AQ94" s="18"/>
      <c r="AR94" s="18"/>
      <c r="AS94" s="18"/>
      <c r="AT94" s="18"/>
      <c r="AU94" s="18"/>
      <c r="AV94" s="18"/>
      <c r="AW94" s="18"/>
      <c r="AX94" s="18"/>
      <c r="AY94" s="18"/>
      <c r="AZ94" s="18"/>
      <c r="BA94" s="16"/>
    </row>
    <row r="95" spans="1:53" s="17" customFormat="1" ht="13.5" thickTop="1" x14ac:dyDescent="0.25">
      <c r="A95" s="221" t="s">
        <v>644</v>
      </c>
      <c r="B95" s="159"/>
      <c r="C95" s="160"/>
      <c r="D95" s="146" t="s">
        <v>240</v>
      </c>
      <c r="E95" s="161"/>
      <c r="F95" s="162" t="s">
        <v>31</v>
      </c>
      <c r="G95" s="149" t="s">
        <v>31</v>
      </c>
      <c r="H95" s="151" t="s">
        <v>31</v>
      </c>
      <c r="I95" s="151" t="s">
        <v>31</v>
      </c>
      <c r="J95" s="151" t="s">
        <v>31</v>
      </c>
      <c r="K95" s="151" t="s">
        <v>31</v>
      </c>
      <c r="L95" s="151" t="s">
        <v>31</v>
      </c>
      <c r="M95" s="151" t="s">
        <v>31</v>
      </c>
      <c r="N95" s="151" t="s">
        <v>31</v>
      </c>
      <c r="O95" s="151" t="s">
        <v>31</v>
      </c>
      <c r="P95" s="151" t="s">
        <v>31</v>
      </c>
      <c r="Q95" s="152" t="s">
        <v>31</v>
      </c>
      <c r="R95" s="310" t="s">
        <v>31</v>
      </c>
      <c r="S95" s="153" t="s">
        <v>31</v>
      </c>
      <c r="T95" s="151" t="s">
        <v>31</v>
      </c>
      <c r="U95" s="176" t="s">
        <v>31</v>
      </c>
      <c r="V95" s="149" t="s">
        <v>31</v>
      </c>
      <c r="W95" s="151" t="s">
        <v>31</v>
      </c>
      <c r="X95" s="151" t="s">
        <v>31</v>
      </c>
      <c r="Y95" s="151" t="s">
        <v>31</v>
      </c>
      <c r="Z95" s="151" t="s">
        <v>31</v>
      </c>
      <c r="AA95" s="151" t="s">
        <v>31</v>
      </c>
      <c r="AB95" s="151" t="s">
        <v>31</v>
      </c>
      <c r="AC95" s="151" t="s">
        <v>31</v>
      </c>
      <c r="AD95" s="151" t="s">
        <v>31</v>
      </c>
      <c r="AE95" s="151" t="s">
        <v>31</v>
      </c>
      <c r="AF95" s="151" t="s">
        <v>31</v>
      </c>
      <c r="AG95" s="151" t="s">
        <v>31</v>
      </c>
      <c r="AH95" s="18"/>
      <c r="AI95" s="19"/>
      <c r="AJ95" s="19"/>
      <c r="AK95" s="19"/>
      <c r="AL95" s="18"/>
      <c r="AM95" s="18"/>
      <c r="AN95" s="18"/>
      <c r="AO95" s="18"/>
      <c r="AP95" s="18"/>
      <c r="AQ95" s="18"/>
      <c r="AR95" s="18"/>
      <c r="AS95" s="18"/>
      <c r="AT95" s="18"/>
      <c r="AU95" s="18"/>
      <c r="AV95" s="18"/>
      <c r="AW95" s="18"/>
      <c r="AX95" s="18"/>
      <c r="AY95" s="18"/>
      <c r="AZ95" s="18"/>
      <c r="BA95" s="16"/>
    </row>
    <row r="96" spans="1:53" s="17" customFormat="1" ht="13.5" thickTop="1" x14ac:dyDescent="0.25">
      <c r="A96" s="143" t="s">
        <v>645</v>
      </c>
      <c r="B96" s="154"/>
      <c r="C96" s="155"/>
      <c r="D96" s="146" t="s">
        <v>11</v>
      </c>
      <c r="E96" s="161"/>
      <c r="F96" s="162" t="s">
        <v>31</v>
      </c>
      <c r="G96" s="149" t="s">
        <v>31</v>
      </c>
      <c r="H96" s="151" t="s">
        <v>31</v>
      </c>
      <c r="I96" s="151" t="s">
        <v>31</v>
      </c>
      <c r="J96" s="151" t="s">
        <v>31</v>
      </c>
      <c r="K96" s="151" t="s">
        <v>31</v>
      </c>
      <c r="L96" s="151" t="s">
        <v>31</v>
      </c>
      <c r="M96" s="151" t="s">
        <v>31</v>
      </c>
      <c r="N96" s="151" t="s">
        <v>31</v>
      </c>
      <c r="O96" s="151" t="s">
        <v>31</v>
      </c>
      <c r="P96" s="151" t="s">
        <v>31</v>
      </c>
      <c r="Q96" s="152" t="s">
        <v>31</v>
      </c>
      <c r="R96" s="310" t="s">
        <v>31</v>
      </c>
      <c r="S96" s="153" t="s">
        <v>31</v>
      </c>
      <c r="T96" s="151" t="s">
        <v>31</v>
      </c>
      <c r="U96" s="176" t="s">
        <v>31</v>
      </c>
      <c r="V96" s="149" t="s">
        <v>31</v>
      </c>
      <c r="W96" s="151" t="s">
        <v>31</v>
      </c>
      <c r="X96" s="151" t="s">
        <v>31</v>
      </c>
      <c r="Y96" s="151" t="s">
        <v>31</v>
      </c>
      <c r="Z96" s="151" t="s">
        <v>31</v>
      </c>
      <c r="AA96" s="151" t="s">
        <v>31</v>
      </c>
      <c r="AB96" s="151" t="s">
        <v>31</v>
      </c>
      <c r="AC96" s="151" t="s">
        <v>31</v>
      </c>
      <c r="AD96" s="151" t="s">
        <v>31</v>
      </c>
      <c r="AE96" s="151" t="s">
        <v>31</v>
      </c>
      <c r="AF96" s="151" t="s">
        <v>31</v>
      </c>
      <c r="AG96" s="151" t="s">
        <v>31</v>
      </c>
      <c r="AH96" s="18"/>
      <c r="AI96" s="19"/>
      <c r="AJ96" s="19"/>
      <c r="AK96" s="19"/>
      <c r="AL96" s="18"/>
      <c r="AM96" s="18"/>
      <c r="AN96" s="18"/>
      <c r="AO96" s="18"/>
      <c r="AP96" s="18"/>
      <c r="AQ96" s="18"/>
      <c r="AR96" s="18"/>
      <c r="AS96" s="18"/>
      <c r="AT96" s="18"/>
      <c r="AU96" s="18"/>
      <c r="AV96" s="18"/>
      <c r="AW96" s="18"/>
      <c r="AX96" s="18"/>
      <c r="AY96" s="18"/>
      <c r="AZ96" s="18"/>
      <c r="BA96" s="16"/>
    </row>
    <row r="97" spans="1:53" s="17" customFormat="1" ht="13.5" thickTop="1" x14ac:dyDescent="0.25">
      <c r="A97" s="221" t="s">
        <v>646</v>
      </c>
      <c r="B97" s="159"/>
      <c r="C97" s="160"/>
      <c r="D97" s="146" t="s">
        <v>240</v>
      </c>
      <c r="E97" s="161"/>
      <c r="F97" s="162" t="s">
        <v>31</v>
      </c>
      <c r="G97" s="149" t="s">
        <v>31</v>
      </c>
      <c r="H97" s="151" t="s">
        <v>31</v>
      </c>
      <c r="I97" s="151" t="s">
        <v>31</v>
      </c>
      <c r="J97" s="151" t="s">
        <v>31</v>
      </c>
      <c r="K97" s="151" t="s">
        <v>31</v>
      </c>
      <c r="L97" s="151" t="s">
        <v>31</v>
      </c>
      <c r="M97" s="151" t="s">
        <v>31</v>
      </c>
      <c r="N97" s="151" t="s">
        <v>31</v>
      </c>
      <c r="O97" s="151" t="s">
        <v>31</v>
      </c>
      <c r="P97" s="151" t="s">
        <v>31</v>
      </c>
      <c r="Q97" s="152" t="s">
        <v>31</v>
      </c>
      <c r="R97" s="310" t="s">
        <v>31</v>
      </c>
      <c r="S97" s="153" t="s">
        <v>31</v>
      </c>
      <c r="T97" s="151" t="s">
        <v>31</v>
      </c>
      <c r="U97" s="176" t="s">
        <v>31</v>
      </c>
      <c r="V97" s="149" t="s">
        <v>31</v>
      </c>
      <c r="W97" s="151" t="s">
        <v>31</v>
      </c>
      <c r="X97" s="151" t="s">
        <v>31</v>
      </c>
      <c r="Y97" s="151" t="s">
        <v>31</v>
      </c>
      <c r="Z97" s="151" t="s">
        <v>31</v>
      </c>
      <c r="AA97" s="151" t="s">
        <v>31</v>
      </c>
      <c r="AB97" s="151" t="s">
        <v>31</v>
      </c>
      <c r="AC97" s="151" t="s">
        <v>31</v>
      </c>
      <c r="AD97" s="151" t="s">
        <v>31</v>
      </c>
      <c r="AE97" s="151" t="s">
        <v>31</v>
      </c>
      <c r="AF97" s="151" t="s">
        <v>31</v>
      </c>
      <c r="AG97" s="151" t="s">
        <v>31</v>
      </c>
      <c r="AH97" s="18"/>
      <c r="AI97" s="19"/>
      <c r="AJ97" s="19"/>
      <c r="AK97" s="19"/>
      <c r="AL97" s="18"/>
      <c r="AM97" s="18"/>
      <c r="AN97" s="18"/>
      <c r="AO97" s="18"/>
      <c r="AP97" s="18"/>
      <c r="AQ97" s="18"/>
      <c r="AR97" s="18"/>
      <c r="AS97" s="18"/>
      <c r="AT97" s="18"/>
      <c r="AU97" s="18"/>
      <c r="AV97" s="18"/>
      <c r="AW97" s="18"/>
      <c r="AX97" s="18"/>
      <c r="AY97" s="18"/>
      <c r="AZ97" s="18"/>
      <c r="BA97" s="16"/>
    </row>
    <row r="98" spans="1:53" s="17" customFormat="1" ht="13.5" thickTop="1" x14ac:dyDescent="0.25">
      <c r="A98" s="221" t="s">
        <v>255</v>
      </c>
      <c r="B98" s="159" t="s">
        <v>268</v>
      </c>
      <c r="C98" s="160"/>
      <c r="D98" s="146" t="e">
        <v>#N/A</v>
      </c>
      <c r="E98" s="161"/>
      <c r="F98" s="162" t="s">
        <v>31</v>
      </c>
      <c r="G98" s="149" t="s">
        <v>31</v>
      </c>
      <c r="H98" s="151" t="s">
        <v>31</v>
      </c>
      <c r="I98" s="151" t="s">
        <v>31</v>
      </c>
      <c r="J98" s="151" t="s">
        <v>31</v>
      </c>
      <c r="K98" s="151" t="s">
        <v>31</v>
      </c>
      <c r="L98" s="151" t="s">
        <v>31</v>
      </c>
      <c r="M98" s="151" t="s">
        <v>31</v>
      </c>
      <c r="N98" s="151" t="s">
        <v>31</v>
      </c>
      <c r="O98" s="151" t="s">
        <v>31</v>
      </c>
      <c r="P98" s="151" t="s">
        <v>31</v>
      </c>
      <c r="Q98" s="152" t="s">
        <v>31</v>
      </c>
      <c r="R98" s="310" t="s">
        <v>31</v>
      </c>
      <c r="S98" s="153" t="s">
        <v>31</v>
      </c>
      <c r="T98" s="151" t="s">
        <v>31</v>
      </c>
      <c r="U98" s="176" t="s">
        <v>31</v>
      </c>
      <c r="V98" s="149" t="s">
        <v>31</v>
      </c>
      <c r="W98" s="151" t="s">
        <v>31</v>
      </c>
      <c r="X98" s="151" t="s">
        <v>31</v>
      </c>
      <c r="Y98" s="151" t="s">
        <v>31</v>
      </c>
      <c r="Z98" s="151" t="s">
        <v>31</v>
      </c>
      <c r="AA98" s="151" t="s">
        <v>31</v>
      </c>
      <c r="AB98" s="151" t="s">
        <v>31</v>
      </c>
      <c r="AC98" s="151" t="s">
        <v>31</v>
      </c>
      <c r="AD98" s="151" t="s">
        <v>31</v>
      </c>
      <c r="AE98" s="151" t="s">
        <v>31</v>
      </c>
      <c r="AF98" s="151" t="s">
        <v>31</v>
      </c>
      <c r="AG98" s="151" t="s">
        <v>31</v>
      </c>
      <c r="AH98" s="18"/>
      <c r="AI98" s="19"/>
      <c r="AJ98" s="19"/>
      <c r="AK98" s="19"/>
      <c r="AL98" s="18"/>
      <c r="AM98" s="18"/>
      <c r="AN98" s="18"/>
      <c r="AO98" s="18"/>
      <c r="AP98" s="18"/>
      <c r="AQ98" s="18"/>
      <c r="AR98" s="18"/>
      <c r="AS98" s="18"/>
      <c r="AT98" s="18"/>
      <c r="AU98" s="18"/>
      <c r="AV98" s="18"/>
      <c r="AW98" s="18"/>
      <c r="AX98" s="18"/>
      <c r="AY98" s="18"/>
      <c r="AZ98" s="18"/>
      <c r="BA98" s="16"/>
    </row>
    <row r="99" spans="1:53" s="17" customFormat="1" ht="13.5" thickTop="1" x14ac:dyDescent="0.25">
      <c r="A99" s="143" t="s">
        <v>129</v>
      </c>
      <c r="B99" s="154" t="s">
        <v>130</v>
      </c>
      <c r="C99" s="160" t="s">
        <v>131</v>
      </c>
      <c r="D99" s="146" t="s">
        <v>251</v>
      </c>
      <c r="E99" s="164" t="s">
        <v>92</v>
      </c>
      <c r="F99" s="162" t="s">
        <v>25</v>
      </c>
      <c r="G99" s="149" t="s">
        <v>31</v>
      </c>
      <c r="H99" s="151" t="s">
        <v>31</v>
      </c>
      <c r="I99" s="151" t="s">
        <v>31</v>
      </c>
      <c r="J99" s="151" t="s">
        <v>25</v>
      </c>
      <c r="K99" s="151" t="s">
        <v>31</v>
      </c>
      <c r="L99" s="151" t="s">
        <v>25</v>
      </c>
      <c r="M99" s="151" t="s">
        <v>31</v>
      </c>
      <c r="N99" s="151" t="s">
        <v>31</v>
      </c>
      <c r="O99" s="151" t="s">
        <v>31</v>
      </c>
      <c r="P99" s="151" t="s">
        <v>31</v>
      </c>
      <c r="Q99" s="152" t="s">
        <v>31</v>
      </c>
      <c r="R99" s="310" t="s">
        <v>31</v>
      </c>
      <c r="S99" s="153" t="s">
        <v>31</v>
      </c>
      <c r="T99" s="151" t="s">
        <v>31</v>
      </c>
      <c r="U99" s="176" t="s">
        <v>31</v>
      </c>
      <c r="V99" s="149" t="s">
        <v>31</v>
      </c>
      <c r="W99" s="151" t="s">
        <v>31</v>
      </c>
      <c r="X99" s="151" t="s">
        <v>31</v>
      </c>
      <c r="Y99" s="151" t="s">
        <v>31</v>
      </c>
      <c r="Z99" s="151" t="s">
        <v>31</v>
      </c>
      <c r="AA99" s="151" t="s">
        <v>31</v>
      </c>
      <c r="AB99" s="151" t="s">
        <v>31</v>
      </c>
      <c r="AC99" s="151" t="s">
        <v>31</v>
      </c>
      <c r="AD99" s="151" t="s">
        <v>31</v>
      </c>
      <c r="AE99" s="151" t="s">
        <v>31</v>
      </c>
      <c r="AF99" s="151" t="s">
        <v>31</v>
      </c>
      <c r="AG99" s="151" t="s">
        <v>31</v>
      </c>
      <c r="AH99" s="18"/>
      <c r="AI99" s="19"/>
      <c r="AJ99" s="19"/>
      <c r="AK99" s="19"/>
      <c r="AL99" s="18"/>
      <c r="AM99" s="18"/>
      <c r="AN99" s="18"/>
      <c r="AO99" s="18"/>
      <c r="AP99" s="18"/>
      <c r="AQ99" s="18"/>
      <c r="AR99" s="18"/>
      <c r="AS99" s="18"/>
      <c r="AT99" s="18"/>
      <c r="AU99" s="18"/>
      <c r="AV99" s="18"/>
      <c r="AW99" s="18"/>
      <c r="AX99" s="18"/>
      <c r="AY99" s="18"/>
      <c r="AZ99" s="18"/>
      <c r="BA99" s="16"/>
    </row>
    <row r="100" spans="1:53" s="17" customFormat="1" ht="13.5" thickTop="1" x14ac:dyDescent="0.25">
      <c r="A100" s="143" t="s">
        <v>263</v>
      </c>
      <c r="B100" s="154" t="s">
        <v>276</v>
      </c>
      <c r="C100" s="155"/>
      <c r="D100" s="146" t="e">
        <v>#N/A</v>
      </c>
      <c r="E100" s="161"/>
      <c r="F100" s="162" t="s">
        <v>31</v>
      </c>
      <c r="G100" s="149" t="s">
        <v>31</v>
      </c>
      <c r="H100" s="151" t="s">
        <v>31</v>
      </c>
      <c r="I100" s="151" t="s">
        <v>31</v>
      </c>
      <c r="J100" s="151" t="s">
        <v>31</v>
      </c>
      <c r="K100" s="151" t="s">
        <v>31</v>
      </c>
      <c r="L100" s="151" t="s">
        <v>31</v>
      </c>
      <c r="M100" s="151" t="s">
        <v>31</v>
      </c>
      <c r="N100" s="151" t="s">
        <v>31</v>
      </c>
      <c r="O100" s="151" t="s">
        <v>31</v>
      </c>
      <c r="P100" s="151" t="s">
        <v>31</v>
      </c>
      <c r="Q100" s="152" t="s">
        <v>31</v>
      </c>
      <c r="R100" s="310" t="s">
        <v>31</v>
      </c>
      <c r="S100" s="153" t="s">
        <v>31</v>
      </c>
      <c r="T100" s="151" t="s">
        <v>31</v>
      </c>
      <c r="U100" s="176" t="s">
        <v>31</v>
      </c>
      <c r="V100" s="149" t="s">
        <v>31</v>
      </c>
      <c r="W100" s="151" t="s">
        <v>31</v>
      </c>
      <c r="X100" s="151" t="s">
        <v>31</v>
      </c>
      <c r="Y100" s="151" t="s">
        <v>31</v>
      </c>
      <c r="Z100" s="151" t="s">
        <v>31</v>
      </c>
      <c r="AA100" s="151" t="s">
        <v>31</v>
      </c>
      <c r="AB100" s="151" t="s">
        <v>31</v>
      </c>
      <c r="AC100" s="151" t="s">
        <v>31</v>
      </c>
      <c r="AD100" s="151" t="s">
        <v>31</v>
      </c>
      <c r="AE100" s="151" t="s">
        <v>31</v>
      </c>
      <c r="AF100" s="151" t="s">
        <v>31</v>
      </c>
      <c r="AG100" s="151" t="s">
        <v>31</v>
      </c>
      <c r="AH100" s="18"/>
      <c r="AI100" s="19"/>
      <c r="AJ100" s="19"/>
      <c r="AK100" s="19"/>
      <c r="AL100" s="18"/>
      <c r="AM100" s="18"/>
      <c r="AN100" s="18"/>
      <c r="AO100" s="18"/>
      <c r="AP100" s="18"/>
      <c r="AQ100" s="18"/>
      <c r="AR100" s="18"/>
      <c r="AS100" s="18"/>
      <c r="AT100" s="18"/>
      <c r="AU100" s="18"/>
      <c r="AV100" s="18"/>
      <c r="AW100" s="18"/>
      <c r="AX100" s="18"/>
      <c r="AY100" s="18"/>
      <c r="AZ100" s="18"/>
      <c r="BA100" s="16"/>
    </row>
    <row r="101" spans="1:53" s="17" customFormat="1" ht="26.5" thickTop="1" x14ac:dyDescent="0.25">
      <c r="A101" s="221" t="s">
        <v>256</v>
      </c>
      <c r="B101" s="159" t="s">
        <v>269</v>
      </c>
      <c r="C101" s="160"/>
      <c r="D101" s="146" t="e">
        <v>#N/A</v>
      </c>
      <c r="E101" s="161"/>
      <c r="F101" s="162" t="s">
        <v>31</v>
      </c>
      <c r="G101" s="149" t="s">
        <v>31</v>
      </c>
      <c r="H101" s="151" t="s">
        <v>31</v>
      </c>
      <c r="I101" s="151" t="s">
        <v>31</v>
      </c>
      <c r="J101" s="151" t="s">
        <v>31</v>
      </c>
      <c r="K101" s="151" t="s">
        <v>31</v>
      </c>
      <c r="L101" s="151" t="s">
        <v>31</v>
      </c>
      <c r="M101" s="151" t="s">
        <v>31</v>
      </c>
      <c r="N101" s="151" t="s">
        <v>31</v>
      </c>
      <c r="O101" s="151" t="s">
        <v>31</v>
      </c>
      <c r="P101" s="151" t="s">
        <v>31</v>
      </c>
      <c r="Q101" s="152" t="s">
        <v>31</v>
      </c>
      <c r="R101" s="310" t="s">
        <v>31</v>
      </c>
      <c r="S101" s="153" t="s">
        <v>31</v>
      </c>
      <c r="T101" s="151" t="s">
        <v>31</v>
      </c>
      <c r="U101" s="176" t="s">
        <v>31</v>
      </c>
      <c r="V101" s="149" t="s">
        <v>31</v>
      </c>
      <c r="W101" s="151" t="s">
        <v>31</v>
      </c>
      <c r="X101" s="151" t="s">
        <v>31</v>
      </c>
      <c r="Y101" s="151" t="s">
        <v>31</v>
      </c>
      <c r="Z101" s="151" t="s">
        <v>31</v>
      </c>
      <c r="AA101" s="151" t="s">
        <v>31</v>
      </c>
      <c r="AB101" s="151" t="s">
        <v>31</v>
      </c>
      <c r="AC101" s="151" t="s">
        <v>31</v>
      </c>
      <c r="AD101" s="151" t="s">
        <v>31</v>
      </c>
      <c r="AE101" s="151" t="s">
        <v>31</v>
      </c>
      <c r="AF101" s="151" t="s">
        <v>31</v>
      </c>
      <c r="AG101" s="151" t="s">
        <v>31</v>
      </c>
      <c r="AH101" s="18"/>
      <c r="AI101" s="19"/>
      <c r="AJ101" s="19"/>
      <c r="AK101" s="19"/>
      <c r="AL101" s="18"/>
      <c r="AM101" s="18"/>
      <c r="AN101" s="18"/>
      <c r="AO101" s="18"/>
      <c r="AP101" s="18"/>
      <c r="AQ101" s="18"/>
      <c r="AR101" s="18"/>
      <c r="AS101" s="18"/>
      <c r="AT101" s="18"/>
      <c r="AU101" s="18"/>
      <c r="AV101" s="18"/>
      <c r="AW101" s="18"/>
      <c r="AX101" s="18"/>
      <c r="AY101" s="18"/>
      <c r="AZ101" s="18"/>
      <c r="BA101" s="16"/>
    </row>
    <row r="102" spans="1:53" s="17" customFormat="1" ht="13.5" thickTop="1" x14ac:dyDescent="0.25">
      <c r="A102" s="143" t="s">
        <v>132</v>
      </c>
      <c r="B102" s="154" t="s">
        <v>432</v>
      </c>
      <c r="C102" s="155" t="s">
        <v>133</v>
      </c>
      <c r="D102" s="146" t="s">
        <v>240</v>
      </c>
      <c r="E102" s="161" t="s">
        <v>134</v>
      </c>
      <c r="F102" s="162" t="s">
        <v>31</v>
      </c>
      <c r="G102" s="149" t="s">
        <v>31</v>
      </c>
      <c r="H102" s="151" t="s">
        <v>31</v>
      </c>
      <c r="I102" s="151" t="s">
        <v>31</v>
      </c>
      <c r="J102" s="151" t="s">
        <v>25</v>
      </c>
      <c r="K102" s="151" t="s">
        <v>31</v>
      </c>
      <c r="L102" s="151" t="s">
        <v>31</v>
      </c>
      <c r="M102" s="151" t="s">
        <v>31</v>
      </c>
      <c r="N102" s="151" t="s">
        <v>25</v>
      </c>
      <c r="O102" s="151" t="s">
        <v>31</v>
      </c>
      <c r="P102" s="151" t="s">
        <v>31</v>
      </c>
      <c r="Q102" s="152" t="s">
        <v>31</v>
      </c>
      <c r="R102" s="310" t="s">
        <v>31</v>
      </c>
      <c r="S102" s="153" t="s">
        <v>31</v>
      </c>
      <c r="T102" s="151" t="s">
        <v>31</v>
      </c>
      <c r="U102" s="176" t="s">
        <v>31</v>
      </c>
      <c r="V102" s="149" t="s">
        <v>31</v>
      </c>
      <c r="W102" s="151" t="s">
        <v>31</v>
      </c>
      <c r="X102" s="151" t="s">
        <v>25</v>
      </c>
      <c r="Y102" s="151" t="s">
        <v>31</v>
      </c>
      <c r="Z102" s="151" t="s">
        <v>31</v>
      </c>
      <c r="AA102" s="151" t="s">
        <v>31</v>
      </c>
      <c r="AB102" s="151" t="s">
        <v>31</v>
      </c>
      <c r="AC102" s="151" t="s">
        <v>31</v>
      </c>
      <c r="AD102" s="151" t="s">
        <v>31</v>
      </c>
      <c r="AE102" s="151" t="s">
        <v>31</v>
      </c>
      <c r="AF102" s="151" t="s">
        <v>31</v>
      </c>
      <c r="AG102" s="151" t="s">
        <v>31</v>
      </c>
      <c r="AH102" s="18"/>
      <c r="AI102" s="19"/>
      <c r="AJ102" s="19"/>
      <c r="AK102" s="19"/>
      <c r="AL102" s="18"/>
      <c r="AM102" s="18"/>
      <c r="AN102" s="18"/>
      <c r="AO102" s="18"/>
      <c r="AP102" s="18"/>
      <c r="AQ102" s="18"/>
      <c r="AR102" s="18"/>
      <c r="AS102" s="18"/>
      <c r="AT102" s="18"/>
      <c r="AU102" s="18"/>
      <c r="AV102" s="18"/>
      <c r="AW102" s="18"/>
      <c r="AX102" s="18"/>
      <c r="AY102" s="18"/>
      <c r="AZ102" s="18"/>
      <c r="BA102" s="16"/>
    </row>
    <row r="103" spans="1:53" s="17" customFormat="1" ht="13.5" thickTop="1" x14ac:dyDescent="0.25">
      <c r="A103" s="143" t="s">
        <v>264</v>
      </c>
      <c r="B103" s="154" t="s">
        <v>277</v>
      </c>
      <c r="C103" s="160"/>
      <c r="D103" s="146" t="e">
        <v>#N/A</v>
      </c>
      <c r="E103" s="164"/>
      <c r="F103" s="162" t="s">
        <v>31</v>
      </c>
      <c r="G103" s="149" t="s">
        <v>31</v>
      </c>
      <c r="H103" s="163" t="s">
        <v>31</v>
      </c>
      <c r="I103" s="151" t="s">
        <v>31</v>
      </c>
      <c r="J103" s="151" t="s">
        <v>31</v>
      </c>
      <c r="K103" s="151" t="s">
        <v>31</v>
      </c>
      <c r="L103" s="151" t="s">
        <v>31</v>
      </c>
      <c r="M103" s="151" t="s">
        <v>31</v>
      </c>
      <c r="N103" s="151" t="s">
        <v>31</v>
      </c>
      <c r="O103" s="151" t="s">
        <v>31</v>
      </c>
      <c r="P103" s="151" t="s">
        <v>31</v>
      </c>
      <c r="Q103" s="152" t="s">
        <v>31</v>
      </c>
      <c r="R103" s="310" t="s">
        <v>31</v>
      </c>
      <c r="S103" s="153" t="s">
        <v>31</v>
      </c>
      <c r="T103" s="151" t="s">
        <v>31</v>
      </c>
      <c r="U103" s="176" t="s">
        <v>31</v>
      </c>
      <c r="V103" s="149" t="s">
        <v>31</v>
      </c>
      <c r="W103" s="151" t="s">
        <v>31</v>
      </c>
      <c r="X103" s="151" t="s">
        <v>31</v>
      </c>
      <c r="Y103" s="151" t="s">
        <v>31</v>
      </c>
      <c r="Z103" s="151" t="s">
        <v>31</v>
      </c>
      <c r="AA103" s="151" t="s">
        <v>31</v>
      </c>
      <c r="AB103" s="151" t="s">
        <v>31</v>
      </c>
      <c r="AC103" s="151" t="s">
        <v>31</v>
      </c>
      <c r="AD103" s="151" t="s">
        <v>31</v>
      </c>
      <c r="AE103" s="151" t="s">
        <v>31</v>
      </c>
      <c r="AF103" s="151" t="s">
        <v>31</v>
      </c>
      <c r="AG103" s="151" t="s">
        <v>31</v>
      </c>
      <c r="AH103" s="18"/>
      <c r="AI103" s="19"/>
      <c r="AJ103" s="19"/>
      <c r="AK103" s="19"/>
      <c r="AL103" s="18"/>
      <c r="AM103" s="18"/>
      <c r="AN103" s="18"/>
      <c r="AO103" s="18"/>
      <c r="AP103" s="18"/>
      <c r="AQ103" s="18"/>
      <c r="AR103" s="18"/>
      <c r="AS103" s="18"/>
      <c r="AT103" s="18"/>
      <c r="AU103" s="18"/>
      <c r="AV103" s="18"/>
      <c r="AW103" s="18"/>
      <c r="AX103" s="18"/>
      <c r="AY103" s="18"/>
      <c r="AZ103" s="18"/>
      <c r="BA103" s="16"/>
    </row>
    <row r="104" spans="1:53" s="17" customFormat="1" ht="26.5" thickTop="1" x14ac:dyDescent="0.25">
      <c r="A104" s="221" t="s">
        <v>265</v>
      </c>
      <c r="B104" s="159" t="s">
        <v>278</v>
      </c>
      <c r="C104" s="160"/>
      <c r="D104" s="146" t="e">
        <v>#N/A</v>
      </c>
      <c r="E104" s="164"/>
      <c r="F104" s="162" t="s">
        <v>31</v>
      </c>
      <c r="G104" s="149" t="s">
        <v>31</v>
      </c>
      <c r="H104" s="151" t="s">
        <v>31</v>
      </c>
      <c r="I104" s="151" t="s">
        <v>31</v>
      </c>
      <c r="J104" s="151" t="s">
        <v>31</v>
      </c>
      <c r="K104" s="151" t="s">
        <v>31</v>
      </c>
      <c r="L104" s="151" t="s">
        <v>31</v>
      </c>
      <c r="M104" s="151" t="s">
        <v>31</v>
      </c>
      <c r="N104" s="151" t="s">
        <v>31</v>
      </c>
      <c r="O104" s="151" t="s">
        <v>31</v>
      </c>
      <c r="P104" s="151" t="s">
        <v>31</v>
      </c>
      <c r="Q104" s="152" t="s">
        <v>31</v>
      </c>
      <c r="R104" s="310" t="s">
        <v>31</v>
      </c>
      <c r="S104" s="153" t="s">
        <v>31</v>
      </c>
      <c r="T104" s="151" t="s">
        <v>31</v>
      </c>
      <c r="U104" s="176" t="s">
        <v>31</v>
      </c>
      <c r="V104" s="149" t="s">
        <v>31</v>
      </c>
      <c r="W104" s="151" t="s">
        <v>31</v>
      </c>
      <c r="X104" s="151" t="s">
        <v>31</v>
      </c>
      <c r="Y104" s="151" t="s">
        <v>31</v>
      </c>
      <c r="Z104" s="151" t="s">
        <v>31</v>
      </c>
      <c r="AA104" s="151" t="s">
        <v>31</v>
      </c>
      <c r="AB104" s="151" t="s">
        <v>31</v>
      </c>
      <c r="AC104" s="151" t="s">
        <v>31</v>
      </c>
      <c r="AD104" s="151" t="s">
        <v>31</v>
      </c>
      <c r="AE104" s="151" t="s">
        <v>31</v>
      </c>
      <c r="AF104" s="151" t="s">
        <v>31</v>
      </c>
      <c r="AG104" s="151" t="s">
        <v>31</v>
      </c>
      <c r="AH104" s="18"/>
      <c r="AI104" s="19"/>
      <c r="AJ104" s="19"/>
      <c r="AK104" s="19"/>
      <c r="AL104" s="18"/>
      <c r="AM104" s="18"/>
      <c r="AN104" s="18"/>
      <c r="AO104" s="18"/>
      <c r="AP104" s="18"/>
      <c r="AQ104" s="18"/>
      <c r="AR104" s="18"/>
      <c r="AS104" s="18"/>
      <c r="AT104" s="18"/>
      <c r="AU104" s="18"/>
      <c r="AV104" s="18"/>
      <c r="AW104" s="18"/>
      <c r="AX104" s="18"/>
      <c r="AY104" s="18"/>
      <c r="AZ104" s="18"/>
      <c r="BA104" s="16"/>
    </row>
    <row r="105" spans="1:53" s="17" customFormat="1" ht="13.5" thickTop="1" x14ac:dyDescent="0.25">
      <c r="A105" s="143" t="s">
        <v>153</v>
      </c>
      <c r="B105" s="154" t="s">
        <v>433</v>
      </c>
      <c r="C105" s="165" t="s">
        <v>31</v>
      </c>
      <c r="D105" s="146" t="s">
        <v>11</v>
      </c>
      <c r="E105" s="161" t="s">
        <v>137</v>
      </c>
      <c r="F105" s="162" t="s">
        <v>31</v>
      </c>
      <c r="G105" s="149" t="s">
        <v>31</v>
      </c>
      <c r="H105" s="151" t="s">
        <v>31</v>
      </c>
      <c r="I105" s="151" t="s">
        <v>31</v>
      </c>
      <c r="J105" s="151" t="s">
        <v>31</v>
      </c>
      <c r="K105" s="151" t="s">
        <v>31</v>
      </c>
      <c r="L105" s="151" t="s">
        <v>25</v>
      </c>
      <c r="M105" s="151" t="s">
        <v>31</v>
      </c>
      <c r="N105" s="151" t="s">
        <v>31</v>
      </c>
      <c r="O105" s="151" t="s">
        <v>31</v>
      </c>
      <c r="P105" s="151" t="s">
        <v>31</v>
      </c>
      <c r="Q105" s="152" t="s">
        <v>31</v>
      </c>
      <c r="R105" s="310" t="s">
        <v>31</v>
      </c>
      <c r="S105" s="153" t="s">
        <v>31</v>
      </c>
      <c r="T105" s="151" t="s">
        <v>31</v>
      </c>
      <c r="U105" s="176" t="s">
        <v>31</v>
      </c>
      <c r="V105" s="149" t="s">
        <v>31</v>
      </c>
      <c r="W105" s="151" t="s">
        <v>31</v>
      </c>
      <c r="X105" s="151" t="s">
        <v>31</v>
      </c>
      <c r="Y105" s="151" t="s">
        <v>31</v>
      </c>
      <c r="Z105" s="151" t="s">
        <v>31</v>
      </c>
      <c r="AA105" s="151" t="s">
        <v>42</v>
      </c>
      <c r="AB105" s="151" t="s">
        <v>31</v>
      </c>
      <c r="AC105" s="151" t="s">
        <v>31</v>
      </c>
      <c r="AD105" s="151" t="s">
        <v>31</v>
      </c>
      <c r="AE105" s="151" t="s">
        <v>31</v>
      </c>
      <c r="AF105" s="151" t="s">
        <v>31</v>
      </c>
      <c r="AG105" s="151" t="s">
        <v>31</v>
      </c>
      <c r="AH105" s="18"/>
      <c r="AI105" s="19"/>
      <c r="AJ105" s="19"/>
      <c r="AK105" s="19"/>
      <c r="AL105" s="18"/>
      <c r="AM105" s="18"/>
      <c r="AN105" s="18"/>
      <c r="AO105" s="18"/>
      <c r="AP105" s="18"/>
      <c r="AQ105" s="18"/>
      <c r="AR105" s="18"/>
      <c r="AS105" s="18"/>
      <c r="AT105" s="18"/>
      <c r="AU105" s="18"/>
      <c r="AV105" s="18"/>
      <c r="AW105" s="18"/>
      <c r="AX105" s="18"/>
      <c r="AY105" s="18"/>
      <c r="AZ105" s="18"/>
      <c r="BA105" s="16"/>
    </row>
    <row r="106" spans="1:53" s="17" customFormat="1" ht="13.5" thickTop="1" x14ac:dyDescent="0.25">
      <c r="A106" s="143" t="s">
        <v>138</v>
      </c>
      <c r="B106" s="154" t="s">
        <v>139</v>
      </c>
      <c r="C106" s="160" t="s">
        <v>31</v>
      </c>
      <c r="D106" s="146" t="s">
        <v>10</v>
      </c>
      <c r="E106" s="161" t="s">
        <v>137</v>
      </c>
      <c r="F106" s="162" t="s">
        <v>31</v>
      </c>
      <c r="G106" s="149" t="s">
        <v>31</v>
      </c>
      <c r="H106" s="151" t="s">
        <v>31</v>
      </c>
      <c r="I106" s="151" t="s">
        <v>31</v>
      </c>
      <c r="J106" s="151" t="s">
        <v>25</v>
      </c>
      <c r="K106" s="151" t="s">
        <v>31</v>
      </c>
      <c r="L106" s="151" t="s">
        <v>31</v>
      </c>
      <c r="M106" s="151" t="s">
        <v>31</v>
      </c>
      <c r="N106" s="151" t="s">
        <v>31</v>
      </c>
      <c r="O106" s="151" t="s">
        <v>31</v>
      </c>
      <c r="P106" s="151" t="s">
        <v>31</v>
      </c>
      <c r="Q106" s="152" t="s">
        <v>31</v>
      </c>
      <c r="R106" s="310" t="s">
        <v>31</v>
      </c>
      <c r="S106" s="153" t="s">
        <v>31</v>
      </c>
      <c r="T106" s="151" t="s">
        <v>31</v>
      </c>
      <c r="U106" s="176" t="s">
        <v>31</v>
      </c>
      <c r="V106" s="149" t="s">
        <v>31</v>
      </c>
      <c r="W106" s="151" t="s">
        <v>31</v>
      </c>
      <c r="X106" s="151" t="s">
        <v>31</v>
      </c>
      <c r="Y106" s="151" t="s">
        <v>31</v>
      </c>
      <c r="Z106" s="151" t="s">
        <v>31</v>
      </c>
      <c r="AA106" s="151" t="s">
        <v>31</v>
      </c>
      <c r="AB106" s="151" t="s">
        <v>31</v>
      </c>
      <c r="AC106" s="151" t="s">
        <v>31</v>
      </c>
      <c r="AD106" s="151" t="s">
        <v>31</v>
      </c>
      <c r="AE106" s="151" t="s">
        <v>31</v>
      </c>
      <c r="AF106" s="151" t="s">
        <v>31</v>
      </c>
      <c r="AG106" s="151" t="s">
        <v>31</v>
      </c>
      <c r="AH106" s="18"/>
      <c r="AI106" s="19"/>
      <c r="AJ106" s="19"/>
      <c r="AK106" s="19"/>
      <c r="AL106" s="18"/>
      <c r="AM106" s="18"/>
      <c r="AN106" s="18"/>
      <c r="AO106" s="18"/>
      <c r="AP106" s="18"/>
      <c r="AQ106" s="18"/>
      <c r="AR106" s="18"/>
      <c r="AS106" s="18"/>
      <c r="AT106" s="18"/>
      <c r="AU106" s="18"/>
      <c r="AV106" s="18"/>
      <c r="AW106" s="18"/>
      <c r="AX106" s="18"/>
      <c r="AY106" s="18"/>
      <c r="AZ106" s="18"/>
      <c r="BA106" s="16"/>
    </row>
    <row r="107" spans="1:53" s="17" customFormat="1" ht="13.5" thickTop="1" x14ac:dyDescent="0.25">
      <c r="A107" s="143" t="s">
        <v>149</v>
      </c>
      <c r="B107" s="154" t="s">
        <v>289</v>
      </c>
      <c r="C107" s="165" t="s">
        <v>31</v>
      </c>
      <c r="D107" s="146" t="e">
        <v>#N/A</v>
      </c>
      <c r="E107" s="161" t="s">
        <v>92</v>
      </c>
      <c r="F107" s="162" t="s">
        <v>31</v>
      </c>
      <c r="G107" s="149" t="s">
        <v>31</v>
      </c>
      <c r="H107" s="151" t="s">
        <v>31</v>
      </c>
      <c r="I107" s="151" t="s">
        <v>31</v>
      </c>
      <c r="J107" s="151" t="s">
        <v>31</v>
      </c>
      <c r="K107" s="151" t="s">
        <v>31</v>
      </c>
      <c r="L107" s="151" t="s">
        <v>31</v>
      </c>
      <c r="M107" s="151" t="s">
        <v>31</v>
      </c>
      <c r="N107" s="151" t="s">
        <v>31</v>
      </c>
      <c r="O107" s="151" t="s">
        <v>31</v>
      </c>
      <c r="P107" s="151" t="s">
        <v>31</v>
      </c>
      <c r="Q107" s="152" t="s">
        <v>31</v>
      </c>
      <c r="R107" s="310" t="s">
        <v>31</v>
      </c>
      <c r="S107" s="153" t="s">
        <v>31</v>
      </c>
      <c r="T107" s="151" t="s">
        <v>31</v>
      </c>
      <c r="U107" s="176" t="s">
        <v>31</v>
      </c>
      <c r="V107" s="149" t="s">
        <v>31</v>
      </c>
      <c r="W107" s="151" t="s">
        <v>31</v>
      </c>
      <c r="X107" s="151" t="s">
        <v>31</v>
      </c>
      <c r="Y107" s="151" t="s">
        <v>31</v>
      </c>
      <c r="Z107" s="151" t="s">
        <v>31</v>
      </c>
      <c r="AA107" s="151" t="s">
        <v>31</v>
      </c>
      <c r="AB107" s="151" t="s">
        <v>31</v>
      </c>
      <c r="AC107" s="151" t="s">
        <v>31</v>
      </c>
      <c r="AD107" s="151" t="s">
        <v>31</v>
      </c>
      <c r="AE107" s="151" t="s">
        <v>31</v>
      </c>
      <c r="AF107" s="151" t="s">
        <v>31</v>
      </c>
      <c r="AG107" s="151" t="s">
        <v>31</v>
      </c>
      <c r="AH107" s="18"/>
      <c r="AI107" s="19"/>
      <c r="AJ107" s="19"/>
      <c r="AK107" s="19"/>
      <c r="AL107" s="18"/>
      <c r="AM107" s="18"/>
      <c r="AN107" s="18"/>
      <c r="AO107" s="18"/>
      <c r="AP107" s="18"/>
      <c r="AQ107" s="18"/>
      <c r="AR107" s="18"/>
      <c r="AS107" s="18"/>
      <c r="AT107" s="18"/>
      <c r="AU107" s="18"/>
      <c r="AV107" s="18"/>
      <c r="AW107" s="18"/>
      <c r="AX107" s="18"/>
      <c r="AY107" s="18"/>
      <c r="AZ107" s="18"/>
      <c r="BA107" s="16"/>
    </row>
    <row r="108" spans="1:53" s="17" customFormat="1" ht="13.5" thickTop="1" x14ac:dyDescent="0.25">
      <c r="A108" s="143" t="s">
        <v>135</v>
      </c>
      <c r="B108" s="154" t="s">
        <v>434</v>
      </c>
      <c r="C108" s="160" t="s">
        <v>136</v>
      </c>
      <c r="D108" s="146" t="s">
        <v>240</v>
      </c>
      <c r="E108" s="161" t="s">
        <v>137</v>
      </c>
      <c r="F108" s="162" t="s">
        <v>31</v>
      </c>
      <c r="G108" s="149" t="s">
        <v>31</v>
      </c>
      <c r="H108" s="151" t="s">
        <v>31</v>
      </c>
      <c r="I108" s="151" t="s">
        <v>31</v>
      </c>
      <c r="J108" s="151" t="s">
        <v>25</v>
      </c>
      <c r="K108" s="151" t="s">
        <v>31</v>
      </c>
      <c r="L108" s="151" t="s">
        <v>31</v>
      </c>
      <c r="M108" s="151" t="s">
        <v>31</v>
      </c>
      <c r="N108" s="151" t="s">
        <v>31</v>
      </c>
      <c r="O108" s="151" t="s">
        <v>31</v>
      </c>
      <c r="P108" s="151" t="s">
        <v>31</v>
      </c>
      <c r="Q108" s="152" t="s">
        <v>31</v>
      </c>
      <c r="R108" s="310" t="s">
        <v>31</v>
      </c>
      <c r="S108" s="153" t="s">
        <v>31</v>
      </c>
      <c r="T108" s="151" t="s">
        <v>31</v>
      </c>
      <c r="U108" s="176" t="s">
        <v>31</v>
      </c>
      <c r="V108" s="149" t="s">
        <v>31</v>
      </c>
      <c r="W108" s="151" t="s">
        <v>31</v>
      </c>
      <c r="X108" s="151" t="s">
        <v>42</v>
      </c>
      <c r="Y108" s="151" t="s">
        <v>31</v>
      </c>
      <c r="Z108" s="151" t="s">
        <v>31</v>
      </c>
      <c r="AA108" s="151" t="s">
        <v>31</v>
      </c>
      <c r="AB108" s="151" t="s">
        <v>31</v>
      </c>
      <c r="AC108" s="151" t="s">
        <v>31</v>
      </c>
      <c r="AD108" s="151" t="s">
        <v>31</v>
      </c>
      <c r="AE108" s="151" t="s">
        <v>31</v>
      </c>
      <c r="AF108" s="151" t="s">
        <v>31</v>
      </c>
      <c r="AG108" s="151" t="s">
        <v>31</v>
      </c>
      <c r="AH108" s="18"/>
      <c r="AI108" s="19"/>
      <c r="AJ108" s="19"/>
      <c r="AK108" s="19"/>
      <c r="AL108" s="18"/>
      <c r="AM108" s="18"/>
      <c r="AN108" s="18"/>
      <c r="AO108" s="18"/>
      <c r="AP108" s="18"/>
      <c r="AQ108" s="18"/>
      <c r="AR108" s="18"/>
      <c r="AS108" s="18"/>
      <c r="AT108" s="18"/>
      <c r="AU108" s="18"/>
      <c r="AV108" s="18"/>
      <c r="AW108" s="18"/>
      <c r="AX108" s="18"/>
      <c r="AY108" s="18"/>
      <c r="AZ108" s="18"/>
      <c r="BA108" s="16"/>
    </row>
    <row r="109" spans="1:53" s="17" customFormat="1" ht="13.5" thickTop="1" x14ac:dyDescent="0.25">
      <c r="A109" s="143" t="s">
        <v>150</v>
      </c>
      <c r="B109" s="154" t="s">
        <v>151</v>
      </c>
      <c r="C109" s="160" t="s">
        <v>152</v>
      </c>
      <c r="D109" s="146" t="s">
        <v>240</v>
      </c>
      <c r="E109" s="161" t="s">
        <v>137</v>
      </c>
      <c r="F109" s="162" t="s">
        <v>31</v>
      </c>
      <c r="G109" s="149" t="s">
        <v>31</v>
      </c>
      <c r="H109" s="151" t="s">
        <v>31</v>
      </c>
      <c r="I109" s="151" t="s">
        <v>31</v>
      </c>
      <c r="J109" s="151" t="s">
        <v>31</v>
      </c>
      <c r="K109" s="151" t="s">
        <v>31</v>
      </c>
      <c r="L109" s="151" t="s">
        <v>25</v>
      </c>
      <c r="M109" s="151" t="s">
        <v>31</v>
      </c>
      <c r="N109" s="151" t="s">
        <v>31</v>
      </c>
      <c r="O109" s="151" t="s">
        <v>31</v>
      </c>
      <c r="P109" s="151" t="s">
        <v>31</v>
      </c>
      <c r="Q109" s="152" t="s">
        <v>31</v>
      </c>
      <c r="R109" s="310" t="s">
        <v>31</v>
      </c>
      <c r="S109" s="153" t="s">
        <v>31</v>
      </c>
      <c r="T109" s="151" t="s">
        <v>31</v>
      </c>
      <c r="U109" s="176" t="s">
        <v>31</v>
      </c>
      <c r="V109" s="149" t="s">
        <v>31</v>
      </c>
      <c r="W109" s="151" t="s">
        <v>31</v>
      </c>
      <c r="X109" s="151" t="s">
        <v>31</v>
      </c>
      <c r="Y109" s="151" t="s">
        <v>31</v>
      </c>
      <c r="Z109" s="151" t="s">
        <v>31</v>
      </c>
      <c r="AA109" s="151" t="s">
        <v>25</v>
      </c>
      <c r="AB109" s="151" t="s">
        <v>31</v>
      </c>
      <c r="AC109" s="151" t="s">
        <v>31</v>
      </c>
      <c r="AD109" s="151" t="s">
        <v>31</v>
      </c>
      <c r="AE109" s="151" t="s">
        <v>31</v>
      </c>
      <c r="AF109" s="151" t="s">
        <v>31</v>
      </c>
      <c r="AG109" s="151" t="s">
        <v>31</v>
      </c>
      <c r="AH109" s="18"/>
      <c r="AI109" s="19"/>
      <c r="AJ109" s="19"/>
      <c r="AK109" s="19"/>
      <c r="AL109" s="18"/>
      <c r="AM109" s="18"/>
      <c r="AN109" s="18"/>
      <c r="AO109" s="18"/>
      <c r="AP109" s="18"/>
      <c r="AQ109" s="18"/>
      <c r="AR109" s="18"/>
      <c r="AS109" s="18"/>
      <c r="AT109" s="18"/>
      <c r="AU109" s="18"/>
      <c r="AV109" s="18"/>
      <c r="AW109" s="18"/>
      <c r="AX109" s="18"/>
      <c r="AY109" s="18"/>
      <c r="AZ109" s="18"/>
      <c r="BA109" s="16"/>
    </row>
    <row r="110" spans="1:53" s="17" customFormat="1" ht="13.5" thickTop="1" x14ac:dyDescent="0.25">
      <c r="A110" s="143" t="s">
        <v>290</v>
      </c>
      <c r="B110" s="154" t="s">
        <v>291</v>
      </c>
      <c r="C110" s="160"/>
      <c r="D110" s="146" t="e">
        <v>#N/A</v>
      </c>
      <c r="E110" s="161"/>
      <c r="F110" s="162" t="s">
        <v>31</v>
      </c>
      <c r="G110" s="149" t="s">
        <v>31</v>
      </c>
      <c r="H110" s="151" t="s">
        <v>31</v>
      </c>
      <c r="I110" s="151" t="s">
        <v>31</v>
      </c>
      <c r="J110" s="151" t="s">
        <v>31</v>
      </c>
      <c r="K110" s="151" t="s">
        <v>31</v>
      </c>
      <c r="L110" s="151" t="s">
        <v>31</v>
      </c>
      <c r="M110" s="151" t="s">
        <v>31</v>
      </c>
      <c r="N110" s="151" t="s">
        <v>31</v>
      </c>
      <c r="O110" s="151" t="s">
        <v>31</v>
      </c>
      <c r="P110" s="151" t="s">
        <v>31</v>
      </c>
      <c r="Q110" s="152" t="s">
        <v>31</v>
      </c>
      <c r="R110" s="310" t="s">
        <v>31</v>
      </c>
      <c r="S110" s="153" t="s">
        <v>31</v>
      </c>
      <c r="T110" s="151" t="s">
        <v>31</v>
      </c>
      <c r="U110" s="176" t="s">
        <v>31</v>
      </c>
      <c r="V110" s="149" t="s">
        <v>31</v>
      </c>
      <c r="W110" s="151" t="s">
        <v>31</v>
      </c>
      <c r="X110" s="151" t="s">
        <v>31</v>
      </c>
      <c r="Y110" s="151" t="s">
        <v>31</v>
      </c>
      <c r="Z110" s="151" t="s">
        <v>31</v>
      </c>
      <c r="AA110" s="151" t="s">
        <v>31</v>
      </c>
      <c r="AB110" s="151" t="s">
        <v>31</v>
      </c>
      <c r="AC110" s="151" t="s">
        <v>31</v>
      </c>
      <c r="AD110" s="151" t="s">
        <v>31</v>
      </c>
      <c r="AE110" s="151" t="s">
        <v>31</v>
      </c>
      <c r="AF110" s="151" t="s">
        <v>31</v>
      </c>
      <c r="AG110" s="151" t="s">
        <v>31</v>
      </c>
      <c r="AH110" s="18"/>
      <c r="AI110" s="19"/>
      <c r="AJ110" s="19"/>
      <c r="AK110" s="19"/>
      <c r="AL110" s="18"/>
      <c r="AM110" s="18"/>
      <c r="AN110" s="18"/>
      <c r="AO110" s="18"/>
      <c r="AP110" s="18"/>
      <c r="AQ110" s="18"/>
      <c r="AR110" s="18"/>
      <c r="AS110" s="18"/>
      <c r="AT110" s="18"/>
      <c r="AU110" s="18"/>
      <c r="AV110" s="18"/>
      <c r="AW110" s="18"/>
      <c r="AX110" s="18"/>
      <c r="AY110" s="18"/>
      <c r="AZ110" s="18"/>
      <c r="BA110" s="16"/>
    </row>
    <row r="111" spans="1:53" s="115" customFormat="1" ht="26.5" thickTop="1" x14ac:dyDescent="0.25">
      <c r="A111" s="143" t="s">
        <v>140</v>
      </c>
      <c r="B111" s="154" t="s">
        <v>435</v>
      </c>
      <c r="C111" s="160" t="s">
        <v>141</v>
      </c>
      <c r="D111" s="146" t="s">
        <v>240</v>
      </c>
      <c r="E111" s="161" t="s">
        <v>142</v>
      </c>
      <c r="F111" s="162" t="s">
        <v>31</v>
      </c>
      <c r="G111" s="149" t="s">
        <v>31</v>
      </c>
      <c r="H111" s="151" t="s">
        <v>31</v>
      </c>
      <c r="I111" s="151" t="s">
        <v>31</v>
      </c>
      <c r="J111" s="151" t="s">
        <v>31</v>
      </c>
      <c r="K111" s="151" t="s">
        <v>31</v>
      </c>
      <c r="L111" s="151" t="s">
        <v>25</v>
      </c>
      <c r="M111" s="151" t="s">
        <v>31</v>
      </c>
      <c r="N111" s="151" t="s">
        <v>31</v>
      </c>
      <c r="O111" s="151" t="s">
        <v>31</v>
      </c>
      <c r="P111" s="151" t="s">
        <v>31</v>
      </c>
      <c r="Q111" s="152" t="s">
        <v>31</v>
      </c>
      <c r="R111" s="310" t="s">
        <v>31</v>
      </c>
      <c r="S111" s="153" t="s">
        <v>31</v>
      </c>
      <c r="T111" s="151" t="s">
        <v>31</v>
      </c>
      <c r="U111" s="176" t="s">
        <v>31</v>
      </c>
      <c r="V111" s="149" t="s">
        <v>31</v>
      </c>
      <c r="W111" s="151" t="s">
        <v>31</v>
      </c>
      <c r="X111" s="151" t="s">
        <v>31</v>
      </c>
      <c r="Y111" s="151" t="s">
        <v>31</v>
      </c>
      <c r="Z111" s="151" t="s">
        <v>31</v>
      </c>
      <c r="AA111" s="151" t="s">
        <v>42</v>
      </c>
      <c r="AB111" s="151" t="s">
        <v>31</v>
      </c>
      <c r="AC111" s="151" t="s">
        <v>31</v>
      </c>
      <c r="AD111" s="151" t="s">
        <v>31</v>
      </c>
      <c r="AE111" s="151" t="s">
        <v>31</v>
      </c>
      <c r="AF111" s="151" t="s">
        <v>31</v>
      </c>
      <c r="AG111" s="151" t="s">
        <v>31</v>
      </c>
      <c r="AH111" s="18"/>
      <c r="AI111" s="19"/>
      <c r="AJ111" s="19"/>
      <c r="AK111" s="19"/>
      <c r="AL111" s="18"/>
      <c r="AM111" s="18"/>
      <c r="AN111" s="18"/>
      <c r="AO111" s="18"/>
      <c r="AP111" s="18"/>
      <c r="AQ111" s="18"/>
      <c r="AR111" s="18"/>
      <c r="AS111" s="18"/>
      <c r="AT111" s="18"/>
      <c r="AU111" s="18"/>
      <c r="AV111" s="18"/>
      <c r="AW111" s="18"/>
      <c r="AX111" s="18"/>
      <c r="AY111" s="18"/>
      <c r="AZ111" s="18"/>
      <c r="BA111" s="16"/>
    </row>
    <row r="112" spans="1:53" ht="13.5" thickTop="1" x14ac:dyDescent="0.25">
      <c r="A112" s="143" t="s">
        <v>154</v>
      </c>
      <c r="B112" s="154" t="s">
        <v>155</v>
      </c>
      <c r="C112" s="160" t="s">
        <v>31</v>
      </c>
      <c r="D112" s="146" t="s">
        <v>10</v>
      </c>
      <c r="E112" s="161" t="s">
        <v>144</v>
      </c>
      <c r="F112" s="162" t="s">
        <v>31</v>
      </c>
      <c r="G112" s="149" t="s">
        <v>31</v>
      </c>
      <c r="H112" s="151" t="s">
        <v>31</v>
      </c>
      <c r="I112" s="151" t="s">
        <v>31</v>
      </c>
      <c r="J112" s="151" t="s">
        <v>31</v>
      </c>
      <c r="K112" s="151" t="s">
        <v>31</v>
      </c>
      <c r="L112" s="151" t="s">
        <v>25</v>
      </c>
      <c r="M112" s="151" t="s">
        <v>31</v>
      </c>
      <c r="N112" s="151" t="s">
        <v>31</v>
      </c>
      <c r="O112" s="151" t="s">
        <v>31</v>
      </c>
      <c r="P112" s="151" t="s">
        <v>31</v>
      </c>
      <c r="Q112" s="152" t="s">
        <v>31</v>
      </c>
      <c r="R112" s="310" t="s">
        <v>31</v>
      </c>
      <c r="S112" s="153" t="s">
        <v>31</v>
      </c>
      <c r="T112" s="151" t="s">
        <v>31</v>
      </c>
      <c r="U112" s="176" t="s">
        <v>31</v>
      </c>
      <c r="V112" s="149" t="s">
        <v>31</v>
      </c>
      <c r="W112" s="151" t="s">
        <v>31</v>
      </c>
      <c r="X112" s="151" t="s">
        <v>31</v>
      </c>
      <c r="Y112" s="151" t="s">
        <v>31</v>
      </c>
      <c r="Z112" s="151" t="s">
        <v>31</v>
      </c>
      <c r="AA112" s="151" t="s">
        <v>31</v>
      </c>
      <c r="AB112" s="151" t="s">
        <v>31</v>
      </c>
      <c r="AC112" s="151" t="s">
        <v>31</v>
      </c>
      <c r="AD112" s="151" t="s">
        <v>31</v>
      </c>
      <c r="AE112" s="151" t="s">
        <v>31</v>
      </c>
      <c r="AF112" s="151" t="s">
        <v>31</v>
      </c>
      <c r="AG112" s="151" t="s">
        <v>31</v>
      </c>
      <c r="AH112" s="18"/>
      <c r="AI112" s="19"/>
      <c r="AJ112" s="19"/>
      <c r="AK112" s="19"/>
      <c r="AL112" s="18"/>
      <c r="AM112" s="18"/>
      <c r="AN112" s="18"/>
      <c r="AO112" s="18"/>
      <c r="AP112" s="18"/>
      <c r="AQ112" s="18"/>
      <c r="AR112" s="18"/>
      <c r="AS112" s="18"/>
      <c r="AT112" s="18"/>
      <c r="AU112" s="18"/>
      <c r="AV112" s="18"/>
      <c r="AW112" s="18"/>
      <c r="AX112" s="18"/>
      <c r="AY112" s="18"/>
      <c r="AZ112" s="18"/>
    </row>
    <row r="113" spans="1:52" ht="26.5" thickTop="1" x14ac:dyDescent="0.25">
      <c r="A113" s="143" t="s">
        <v>143</v>
      </c>
      <c r="B113" s="154" t="s">
        <v>436</v>
      </c>
      <c r="C113" s="160" t="s">
        <v>141</v>
      </c>
      <c r="D113" s="146" t="s">
        <v>11</v>
      </c>
      <c r="E113" s="161" t="s">
        <v>144</v>
      </c>
      <c r="F113" s="162" t="s">
        <v>31</v>
      </c>
      <c r="G113" s="149" t="s">
        <v>31</v>
      </c>
      <c r="H113" s="151" t="s">
        <v>42</v>
      </c>
      <c r="I113" s="151" t="s">
        <v>31</v>
      </c>
      <c r="J113" s="151" t="s">
        <v>31</v>
      </c>
      <c r="K113" s="151" t="s">
        <v>31</v>
      </c>
      <c r="L113" s="151" t="s">
        <v>25</v>
      </c>
      <c r="M113" s="151" t="s">
        <v>31</v>
      </c>
      <c r="N113" s="151" t="s">
        <v>31</v>
      </c>
      <c r="O113" s="151" t="s">
        <v>31</v>
      </c>
      <c r="P113" s="151" t="s">
        <v>31</v>
      </c>
      <c r="Q113" s="152" t="s">
        <v>31</v>
      </c>
      <c r="R113" s="310" t="s">
        <v>31</v>
      </c>
      <c r="S113" s="153" t="s">
        <v>31</v>
      </c>
      <c r="T113" s="151" t="s">
        <v>31</v>
      </c>
      <c r="U113" s="176" t="s">
        <v>31</v>
      </c>
      <c r="V113" s="149" t="s">
        <v>31</v>
      </c>
      <c r="W113" s="151" t="s">
        <v>31</v>
      </c>
      <c r="X113" s="151" t="s">
        <v>31</v>
      </c>
      <c r="Y113" s="151" t="s">
        <v>31</v>
      </c>
      <c r="Z113" s="151" t="s">
        <v>31</v>
      </c>
      <c r="AA113" s="151" t="s">
        <v>42</v>
      </c>
      <c r="AB113" s="151" t="s">
        <v>31</v>
      </c>
      <c r="AC113" s="151" t="s">
        <v>31</v>
      </c>
      <c r="AD113" s="151" t="s">
        <v>31</v>
      </c>
      <c r="AE113" s="151" t="s">
        <v>31</v>
      </c>
      <c r="AF113" s="151" t="s">
        <v>31</v>
      </c>
      <c r="AG113" s="151" t="s">
        <v>31</v>
      </c>
      <c r="AH113" s="18"/>
      <c r="AI113" s="19"/>
      <c r="AJ113" s="19"/>
      <c r="AK113" s="19"/>
      <c r="AL113" s="18"/>
      <c r="AM113" s="18"/>
      <c r="AN113" s="18"/>
      <c r="AO113" s="18"/>
      <c r="AP113" s="18"/>
      <c r="AQ113" s="18"/>
      <c r="AR113" s="18"/>
      <c r="AS113" s="18"/>
      <c r="AT113" s="18"/>
      <c r="AU113" s="18"/>
      <c r="AV113" s="18"/>
      <c r="AW113" s="18"/>
      <c r="AX113" s="18"/>
      <c r="AY113" s="18"/>
      <c r="AZ113" s="18"/>
    </row>
    <row r="114" spans="1:52" ht="13.5" thickTop="1" x14ac:dyDescent="0.25">
      <c r="A114" s="143" t="s">
        <v>145</v>
      </c>
      <c r="B114" s="154" t="s">
        <v>437</v>
      </c>
      <c r="C114" s="160" t="s">
        <v>31</v>
      </c>
      <c r="D114" s="146" t="s">
        <v>240</v>
      </c>
      <c r="E114" s="161" t="s">
        <v>146</v>
      </c>
      <c r="F114" s="162" t="s">
        <v>31</v>
      </c>
      <c r="G114" s="149" t="s">
        <v>31</v>
      </c>
      <c r="H114" s="151" t="s">
        <v>31</v>
      </c>
      <c r="I114" s="151" t="s">
        <v>31</v>
      </c>
      <c r="J114" s="151" t="s">
        <v>25</v>
      </c>
      <c r="K114" s="151" t="s">
        <v>31</v>
      </c>
      <c r="L114" s="151" t="s">
        <v>31</v>
      </c>
      <c r="M114" s="151" t="s">
        <v>31</v>
      </c>
      <c r="N114" s="151" t="s">
        <v>25</v>
      </c>
      <c r="O114" s="151" t="s">
        <v>31</v>
      </c>
      <c r="P114" s="151" t="s">
        <v>31</v>
      </c>
      <c r="Q114" s="152" t="s">
        <v>31</v>
      </c>
      <c r="R114" s="310" t="s">
        <v>31</v>
      </c>
      <c r="S114" s="153" t="s">
        <v>31</v>
      </c>
      <c r="T114" s="151" t="s">
        <v>31</v>
      </c>
      <c r="U114" s="176" t="s">
        <v>31</v>
      </c>
      <c r="V114" s="149" t="s">
        <v>31</v>
      </c>
      <c r="W114" s="151" t="s">
        <v>31</v>
      </c>
      <c r="X114" s="151" t="s">
        <v>42</v>
      </c>
      <c r="Y114" s="151" t="s">
        <v>31</v>
      </c>
      <c r="Z114" s="151" t="s">
        <v>31</v>
      </c>
      <c r="AA114" s="151" t="s">
        <v>31</v>
      </c>
      <c r="AB114" s="151" t="s">
        <v>31</v>
      </c>
      <c r="AC114" s="151" t="s">
        <v>25</v>
      </c>
      <c r="AD114" s="151" t="s">
        <v>31</v>
      </c>
      <c r="AE114" s="151" t="s">
        <v>31</v>
      </c>
      <c r="AF114" s="151" t="s">
        <v>31</v>
      </c>
      <c r="AG114" s="151" t="s">
        <v>31</v>
      </c>
      <c r="AH114" s="18"/>
      <c r="AI114" s="19"/>
      <c r="AJ114" s="19"/>
      <c r="AK114" s="19"/>
      <c r="AL114" s="18"/>
      <c r="AM114" s="18"/>
      <c r="AN114" s="18"/>
      <c r="AO114" s="18"/>
      <c r="AP114" s="18"/>
      <c r="AQ114" s="18"/>
      <c r="AR114" s="18"/>
      <c r="AS114" s="18"/>
      <c r="AT114" s="18"/>
      <c r="AU114" s="18"/>
      <c r="AV114" s="18"/>
      <c r="AW114" s="18"/>
      <c r="AX114" s="18"/>
      <c r="AY114" s="18"/>
      <c r="AZ114" s="18"/>
    </row>
    <row r="115" spans="1:52" ht="13.5" thickTop="1" x14ac:dyDescent="0.25">
      <c r="A115" s="143" t="s">
        <v>147</v>
      </c>
      <c r="B115" s="154" t="s">
        <v>148</v>
      </c>
      <c r="C115" s="160" t="s">
        <v>31</v>
      </c>
      <c r="D115" s="146" t="s">
        <v>240</v>
      </c>
      <c r="E115" s="161" t="s">
        <v>135</v>
      </c>
      <c r="F115" s="162" t="s">
        <v>31</v>
      </c>
      <c r="G115" s="149" t="s">
        <v>31</v>
      </c>
      <c r="H115" s="151" t="s">
        <v>31</v>
      </c>
      <c r="I115" s="151" t="s">
        <v>31</v>
      </c>
      <c r="J115" s="151" t="s">
        <v>25</v>
      </c>
      <c r="K115" s="151" t="s">
        <v>31</v>
      </c>
      <c r="L115" s="151" t="s">
        <v>31</v>
      </c>
      <c r="M115" s="151" t="s">
        <v>31</v>
      </c>
      <c r="N115" s="151" t="s">
        <v>31</v>
      </c>
      <c r="O115" s="151" t="s">
        <v>31</v>
      </c>
      <c r="P115" s="151" t="s">
        <v>31</v>
      </c>
      <c r="Q115" s="152" t="s">
        <v>31</v>
      </c>
      <c r="R115" s="310" t="s">
        <v>31</v>
      </c>
      <c r="S115" s="153" t="s">
        <v>31</v>
      </c>
      <c r="T115" s="151" t="s">
        <v>31</v>
      </c>
      <c r="U115" s="176" t="s">
        <v>31</v>
      </c>
      <c r="V115" s="149" t="s">
        <v>31</v>
      </c>
      <c r="W115" s="151" t="s">
        <v>31</v>
      </c>
      <c r="X115" s="151" t="s">
        <v>42</v>
      </c>
      <c r="Y115" s="151" t="s">
        <v>31</v>
      </c>
      <c r="Z115" s="151" t="s">
        <v>31</v>
      </c>
      <c r="AA115" s="151" t="s">
        <v>31</v>
      </c>
      <c r="AB115" s="151" t="s">
        <v>31</v>
      </c>
      <c r="AC115" s="151" t="s">
        <v>31</v>
      </c>
      <c r="AD115" s="151" t="s">
        <v>31</v>
      </c>
      <c r="AE115" s="151" t="s">
        <v>31</v>
      </c>
      <c r="AF115" s="151" t="s">
        <v>31</v>
      </c>
      <c r="AG115" s="151" t="s">
        <v>31</v>
      </c>
      <c r="AH115" s="18"/>
      <c r="AI115" s="19"/>
      <c r="AJ115" s="19"/>
      <c r="AK115" s="19"/>
      <c r="AL115" s="18"/>
      <c r="AM115" s="18"/>
      <c r="AN115" s="18"/>
      <c r="AO115" s="18"/>
      <c r="AP115" s="18"/>
      <c r="AQ115" s="18"/>
      <c r="AR115" s="18"/>
      <c r="AS115" s="18"/>
      <c r="AT115" s="18"/>
      <c r="AU115" s="18"/>
      <c r="AV115" s="18"/>
      <c r="AW115" s="18"/>
      <c r="AX115" s="18"/>
      <c r="AY115" s="18"/>
      <c r="AZ115" s="18"/>
    </row>
    <row r="116" spans="1:52" ht="13.5" thickTop="1" x14ac:dyDescent="0.25">
      <c r="A116" s="143" t="s">
        <v>156</v>
      </c>
      <c r="B116" s="154" t="s">
        <v>157</v>
      </c>
      <c r="C116" s="160" t="s">
        <v>31</v>
      </c>
      <c r="D116" s="146" t="s">
        <v>10</v>
      </c>
      <c r="E116" s="161" t="s">
        <v>144</v>
      </c>
      <c r="F116" s="162" t="s">
        <v>31</v>
      </c>
      <c r="G116" s="149" t="s">
        <v>31</v>
      </c>
      <c r="H116" s="151" t="s">
        <v>31</v>
      </c>
      <c r="I116" s="151" t="s">
        <v>31</v>
      </c>
      <c r="J116" s="151" t="s">
        <v>31</v>
      </c>
      <c r="K116" s="151" t="s">
        <v>31</v>
      </c>
      <c r="L116" s="151" t="s">
        <v>25</v>
      </c>
      <c r="M116" s="151" t="s">
        <v>31</v>
      </c>
      <c r="N116" s="151" t="s">
        <v>31</v>
      </c>
      <c r="O116" s="151" t="s">
        <v>31</v>
      </c>
      <c r="P116" s="151" t="s">
        <v>31</v>
      </c>
      <c r="Q116" s="152" t="s">
        <v>31</v>
      </c>
      <c r="R116" s="310" t="s">
        <v>31</v>
      </c>
      <c r="S116" s="153" t="s">
        <v>31</v>
      </c>
      <c r="T116" s="151" t="s">
        <v>31</v>
      </c>
      <c r="U116" s="176" t="s">
        <v>31</v>
      </c>
      <c r="V116" s="149" t="s">
        <v>31</v>
      </c>
      <c r="W116" s="151" t="s">
        <v>31</v>
      </c>
      <c r="X116" s="151" t="s">
        <v>31</v>
      </c>
      <c r="Y116" s="151" t="s">
        <v>31</v>
      </c>
      <c r="Z116" s="151" t="s">
        <v>31</v>
      </c>
      <c r="AA116" s="151" t="s">
        <v>42</v>
      </c>
      <c r="AB116" s="151" t="s">
        <v>31</v>
      </c>
      <c r="AC116" s="151" t="s">
        <v>31</v>
      </c>
      <c r="AD116" s="151" t="s">
        <v>31</v>
      </c>
      <c r="AE116" s="151" t="s">
        <v>31</v>
      </c>
      <c r="AF116" s="151" t="s">
        <v>31</v>
      </c>
      <c r="AG116" s="151" t="s">
        <v>31</v>
      </c>
      <c r="AH116" s="18"/>
      <c r="AI116" s="19"/>
      <c r="AJ116" s="19"/>
      <c r="AK116" s="19"/>
      <c r="AL116" s="18"/>
      <c r="AM116" s="18"/>
      <c r="AN116" s="18"/>
      <c r="AO116" s="18"/>
      <c r="AP116" s="18"/>
      <c r="AQ116" s="18"/>
      <c r="AR116" s="18"/>
      <c r="AS116" s="18"/>
      <c r="AT116" s="18"/>
      <c r="AU116" s="18"/>
      <c r="AV116" s="18"/>
      <c r="AW116" s="18"/>
      <c r="AX116" s="18"/>
      <c r="AY116" s="18"/>
      <c r="AZ116" s="18"/>
    </row>
    <row r="117" spans="1:52" ht="13.5" thickTop="1" x14ac:dyDescent="0.25">
      <c r="A117" s="143" t="s">
        <v>647</v>
      </c>
      <c r="B117" s="154"/>
      <c r="C117" s="160"/>
      <c r="D117" s="146" t="s">
        <v>10</v>
      </c>
      <c r="E117" s="161"/>
      <c r="F117" s="162" t="s">
        <v>31</v>
      </c>
      <c r="G117" s="149" t="s">
        <v>31</v>
      </c>
      <c r="H117" s="151" t="s">
        <v>31</v>
      </c>
      <c r="I117" s="151" t="s">
        <v>31</v>
      </c>
      <c r="J117" s="151" t="s">
        <v>31</v>
      </c>
      <c r="K117" s="151" t="s">
        <v>31</v>
      </c>
      <c r="L117" s="151" t="s">
        <v>31</v>
      </c>
      <c r="M117" s="151" t="s">
        <v>31</v>
      </c>
      <c r="N117" s="151" t="s">
        <v>31</v>
      </c>
      <c r="O117" s="151" t="s">
        <v>31</v>
      </c>
      <c r="P117" s="151" t="s">
        <v>31</v>
      </c>
      <c r="Q117" s="152" t="s">
        <v>31</v>
      </c>
      <c r="R117" s="310" t="s">
        <v>31</v>
      </c>
      <c r="S117" s="153" t="s">
        <v>31</v>
      </c>
      <c r="T117" s="151" t="s">
        <v>31</v>
      </c>
      <c r="U117" s="176" t="s">
        <v>31</v>
      </c>
      <c r="V117" s="149" t="s">
        <v>31</v>
      </c>
      <c r="W117" s="151" t="s">
        <v>31</v>
      </c>
      <c r="X117" s="151" t="s">
        <v>31</v>
      </c>
      <c r="Y117" s="151" t="s">
        <v>31</v>
      </c>
      <c r="Z117" s="151" t="s">
        <v>31</v>
      </c>
      <c r="AA117" s="151" t="s">
        <v>31</v>
      </c>
      <c r="AB117" s="151" t="s">
        <v>31</v>
      </c>
      <c r="AC117" s="151" t="s">
        <v>31</v>
      </c>
      <c r="AD117" s="151" t="s">
        <v>31</v>
      </c>
      <c r="AE117" s="151" t="s">
        <v>31</v>
      </c>
      <c r="AF117" s="151" t="s">
        <v>31</v>
      </c>
      <c r="AG117" s="151" t="s">
        <v>31</v>
      </c>
      <c r="AH117" s="18"/>
      <c r="AI117" s="19"/>
      <c r="AJ117" s="19"/>
      <c r="AK117" s="19"/>
      <c r="AL117" s="18"/>
      <c r="AM117" s="18"/>
      <c r="AN117" s="18"/>
      <c r="AO117" s="18"/>
      <c r="AP117" s="18"/>
      <c r="AQ117" s="18"/>
      <c r="AR117" s="18"/>
      <c r="AS117" s="18"/>
      <c r="AT117" s="18"/>
      <c r="AU117" s="18"/>
      <c r="AV117" s="18"/>
      <c r="AW117" s="18"/>
      <c r="AX117" s="18"/>
      <c r="AY117" s="18"/>
      <c r="AZ117" s="18"/>
    </row>
    <row r="118" spans="1:52" ht="13.5" thickTop="1" x14ac:dyDescent="0.25">
      <c r="A118" s="143" t="s">
        <v>438</v>
      </c>
      <c r="B118" s="154" t="s">
        <v>439</v>
      </c>
      <c r="C118" s="160"/>
      <c r="D118" s="146" t="s">
        <v>10</v>
      </c>
      <c r="E118" s="161"/>
      <c r="F118" s="162" t="s">
        <v>31</v>
      </c>
      <c r="G118" s="149" t="s">
        <v>31</v>
      </c>
      <c r="H118" s="151" t="s">
        <v>31</v>
      </c>
      <c r="I118" s="151" t="s">
        <v>31</v>
      </c>
      <c r="J118" s="151" t="s">
        <v>31</v>
      </c>
      <c r="K118" s="151" t="s">
        <v>31</v>
      </c>
      <c r="L118" s="151" t="s">
        <v>31</v>
      </c>
      <c r="M118" s="151" t="s">
        <v>31</v>
      </c>
      <c r="N118" s="151" t="s">
        <v>31</v>
      </c>
      <c r="O118" s="151" t="s">
        <v>25</v>
      </c>
      <c r="P118" s="151" t="s">
        <v>31</v>
      </c>
      <c r="Q118" s="152" t="s">
        <v>31</v>
      </c>
      <c r="R118" s="310" t="s">
        <v>31</v>
      </c>
      <c r="S118" s="153" t="s">
        <v>31</v>
      </c>
      <c r="T118" s="151" t="s">
        <v>31</v>
      </c>
      <c r="U118" s="176" t="s">
        <v>31</v>
      </c>
      <c r="V118" s="149" t="s">
        <v>31</v>
      </c>
      <c r="W118" s="151" t="s">
        <v>31</v>
      </c>
      <c r="X118" s="151" t="s">
        <v>31</v>
      </c>
      <c r="Y118" s="151" t="s">
        <v>31</v>
      </c>
      <c r="Z118" s="151" t="s">
        <v>31</v>
      </c>
      <c r="AA118" s="151" t="s">
        <v>31</v>
      </c>
      <c r="AB118" s="151" t="s">
        <v>31</v>
      </c>
      <c r="AC118" s="151" t="s">
        <v>31</v>
      </c>
      <c r="AD118" s="151" t="s">
        <v>31</v>
      </c>
      <c r="AE118" s="151" t="s">
        <v>31</v>
      </c>
      <c r="AF118" s="151" t="s">
        <v>31</v>
      </c>
      <c r="AG118" s="151" t="s">
        <v>31</v>
      </c>
      <c r="AH118" s="18"/>
      <c r="AI118" s="19"/>
      <c r="AJ118" s="19"/>
      <c r="AK118" s="19"/>
      <c r="AL118" s="18"/>
      <c r="AM118" s="18"/>
      <c r="AN118" s="18"/>
      <c r="AO118" s="18"/>
      <c r="AP118" s="18"/>
      <c r="AQ118" s="18"/>
      <c r="AR118" s="18"/>
      <c r="AS118" s="18"/>
      <c r="AT118" s="18"/>
      <c r="AU118" s="18"/>
      <c r="AV118" s="18"/>
      <c r="AW118" s="18"/>
      <c r="AX118" s="18"/>
      <c r="AY118" s="18"/>
      <c r="AZ118" s="18"/>
    </row>
    <row r="119" spans="1:52" ht="13.5" thickTop="1" x14ac:dyDescent="0.25">
      <c r="A119" s="143" t="s">
        <v>440</v>
      </c>
      <c r="B119" s="154" t="s">
        <v>441</v>
      </c>
      <c r="C119" s="160"/>
      <c r="D119" s="146" t="s">
        <v>11</v>
      </c>
      <c r="E119" s="161"/>
      <c r="F119" s="162" t="s">
        <v>31</v>
      </c>
      <c r="G119" s="149" t="s">
        <v>31</v>
      </c>
      <c r="H119" s="151" t="s">
        <v>31</v>
      </c>
      <c r="I119" s="151" t="s">
        <v>31</v>
      </c>
      <c r="J119" s="151" t="s">
        <v>31</v>
      </c>
      <c r="K119" s="151" t="s">
        <v>31</v>
      </c>
      <c r="L119" s="151" t="s">
        <v>31</v>
      </c>
      <c r="M119" s="151" t="s">
        <v>31</v>
      </c>
      <c r="N119" s="151" t="s">
        <v>31</v>
      </c>
      <c r="O119" s="151" t="s">
        <v>25</v>
      </c>
      <c r="P119" s="151" t="s">
        <v>31</v>
      </c>
      <c r="Q119" s="152" t="s">
        <v>31</v>
      </c>
      <c r="R119" s="310" t="s">
        <v>31</v>
      </c>
      <c r="S119" s="153" t="s">
        <v>31</v>
      </c>
      <c r="T119" s="151" t="s">
        <v>31</v>
      </c>
      <c r="U119" s="176" t="s">
        <v>31</v>
      </c>
      <c r="V119" s="149" t="s">
        <v>31</v>
      </c>
      <c r="W119" s="151" t="s">
        <v>31</v>
      </c>
      <c r="X119" s="151" t="s">
        <v>31</v>
      </c>
      <c r="Y119" s="151" t="s">
        <v>31</v>
      </c>
      <c r="Z119" s="151" t="s">
        <v>31</v>
      </c>
      <c r="AA119" s="151" t="s">
        <v>31</v>
      </c>
      <c r="AB119" s="151" t="s">
        <v>31</v>
      </c>
      <c r="AC119" s="151" t="s">
        <v>31</v>
      </c>
      <c r="AD119" s="151" t="s">
        <v>25</v>
      </c>
      <c r="AE119" s="151" t="s">
        <v>31</v>
      </c>
      <c r="AF119" s="151" t="s">
        <v>31</v>
      </c>
      <c r="AG119" s="151" t="s">
        <v>31</v>
      </c>
      <c r="AH119" s="18"/>
      <c r="AI119" s="19"/>
      <c r="AJ119" s="19"/>
      <c r="AK119" s="19"/>
      <c r="AL119" s="18"/>
      <c r="AM119" s="18"/>
      <c r="AN119" s="18"/>
      <c r="AO119" s="18"/>
      <c r="AP119" s="18"/>
      <c r="AQ119" s="18"/>
      <c r="AR119" s="18"/>
      <c r="AS119" s="18"/>
      <c r="AT119" s="18"/>
      <c r="AU119" s="18"/>
      <c r="AV119" s="18"/>
      <c r="AW119" s="18"/>
      <c r="AX119" s="18"/>
      <c r="AY119" s="18"/>
      <c r="AZ119" s="18"/>
    </row>
    <row r="120" spans="1:52" ht="13.5" thickTop="1" x14ac:dyDescent="0.25">
      <c r="A120" s="143" t="s">
        <v>442</v>
      </c>
      <c r="B120" s="154" t="s">
        <v>443</v>
      </c>
      <c r="C120" s="160"/>
      <c r="D120" s="146" t="s">
        <v>10</v>
      </c>
      <c r="E120" s="161"/>
      <c r="F120" s="162" t="s">
        <v>31</v>
      </c>
      <c r="G120" s="149" t="s">
        <v>31</v>
      </c>
      <c r="H120" s="151" t="s">
        <v>31</v>
      </c>
      <c r="I120" s="151" t="s">
        <v>31</v>
      </c>
      <c r="J120" s="151" t="s">
        <v>31</v>
      </c>
      <c r="K120" s="151" t="s">
        <v>31</v>
      </c>
      <c r="L120" s="151" t="s">
        <v>31</v>
      </c>
      <c r="M120" s="151" t="s">
        <v>31</v>
      </c>
      <c r="N120" s="151" t="s">
        <v>31</v>
      </c>
      <c r="O120" s="151" t="s">
        <v>31</v>
      </c>
      <c r="P120" s="151" t="s">
        <v>31</v>
      </c>
      <c r="Q120" s="152" t="s">
        <v>31</v>
      </c>
      <c r="R120" s="310" t="s">
        <v>31</v>
      </c>
      <c r="S120" s="153" t="s">
        <v>31</v>
      </c>
      <c r="T120" s="151" t="s">
        <v>31</v>
      </c>
      <c r="U120" s="176" t="s">
        <v>31</v>
      </c>
      <c r="V120" s="149" t="s">
        <v>31</v>
      </c>
      <c r="W120" s="151" t="s">
        <v>31</v>
      </c>
      <c r="X120" s="151" t="s">
        <v>31</v>
      </c>
      <c r="Y120" s="151" t="s">
        <v>31</v>
      </c>
      <c r="Z120" s="151" t="s">
        <v>31</v>
      </c>
      <c r="AA120" s="151" t="s">
        <v>31</v>
      </c>
      <c r="AB120" s="151" t="s">
        <v>31</v>
      </c>
      <c r="AC120" s="151" t="s">
        <v>31</v>
      </c>
      <c r="AD120" s="151" t="s">
        <v>31</v>
      </c>
      <c r="AE120" s="151" t="s">
        <v>31</v>
      </c>
      <c r="AF120" s="151" t="s">
        <v>31</v>
      </c>
      <c r="AG120" s="151" t="s">
        <v>31</v>
      </c>
      <c r="AH120" s="18"/>
      <c r="AI120" s="19"/>
      <c r="AJ120" s="19"/>
      <c r="AK120" s="19"/>
      <c r="AL120" s="18"/>
      <c r="AM120" s="18"/>
      <c r="AN120" s="18"/>
      <c r="AO120" s="18"/>
      <c r="AP120" s="18"/>
      <c r="AQ120" s="18"/>
      <c r="AR120" s="18"/>
      <c r="AS120" s="18"/>
      <c r="AT120" s="18"/>
      <c r="AU120" s="18"/>
      <c r="AV120" s="18"/>
      <c r="AW120" s="18"/>
      <c r="AX120" s="18"/>
      <c r="AY120" s="18"/>
      <c r="AZ120" s="18"/>
    </row>
    <row r="121" spans="1:52" ht="13.5" thickTop="1" x14ac:dyDescent="0.25">
      <c r="A121" s="221" t="s">
        <v>444</v>
      </c>
      <c r="B121" s="159" t="s">
        <v>445</v>
      </c>
      <c r="C121" s="165"/>
      <c r="D121" s="146" t="s">
        <v>240</v>
      </c>
      <c r="E121" s="161"/>
      <c r="F121" s="162" t="s">
        <v>31</v>
      </c>
      <c r="G121" s="149" t="s">
        <v>31</v>
      </c>
      <c r="H121" s="151" t="s">
        <v>31</v>
      </c>
      <c r="I121" s="151" t="s">
        <v>31</v>
      </c>
      <c r="J121" s="151" t="s">
        <v>31</v>
      </c>
      <c r="K121" s="151" t="s">
        <v>31</v>
      </c>
      <c r="L121" s="151" t="s">
        <v>31</v>
      </c>
      <c r="M121" s="151" t="s">
        <v>31</v>
      </c>
      <c r="N121" s="151" t="s">
        <v>31</v>
      </c>
      <c r="O121" s="151" t="s">
        <v>31</v>
      </c>
      <c r="P121" s="151" t="s">
        <v>31</v>
      </c>
      <c r="Q121" s="152" t="s">
        <v>31</v>
      </c>
      <c r="R121" s="310" t="s">
        <v>31</v>
      </c>
      <c r="S121" s="153" t="s">
        <v>31</v>
      </c>
      <c r="T121" s="151" t="s">
        <v>31</v>
      </c>
      <c r="U121" s="176" t="s">
        <v>31</v>
      </c>
      <c r="V121" s="149" t="s">
        <v>31</v>
      </c>
      <c r="W121" s="151" t="s">
        <v>31</v>
      </c>
      <c r="X121" s="151" t="s">
        <v>31</v>
      </c>
      <c r="Y121" s="151" t="s">
        <v>31</v>
      </c>
      <c r="Z121" s="151" t="s">
        <v>31</v>
      </c>
      <c r="AA121" s="151" t="s">
        <v>31</v>
      </c>
      <c r="AB121" s="151" t="s">
        <v>31</v>
      </c>
      <c r="AC121" s="151" t="s">
        <v>31</v>
      </c>
      <c r="AD121" s="151" t="s">
        <v>31</v>
      </c>
      <c r="AE121" s="151" t="s">
        <v>31</v>
      </c>
      <c r="AF121" s="151" t="s">
        <v>31</v>
      </c>
      <c r="AG121" s="151" t="s">
        <v>31</v>
      </c>
      <c r="AH121" s="18"/>
      <c r="AI121" s="19"/>
      <c r="AJ121" s="19"/>
      <c r="AK121" s="19"/>
      <c r="AL121" s="18"/>
      <c r="AM121" s="18"/>
      <c r="AN121" s="18"/>
      <c r="AO121" s="18"/>
      <c r="AP121" s="18"/>
      <c r="AQ121" s="18"/>
      <c r="AR121" s="18"/>
      <c r="AS121" s="18"/>
      <c r="AT121" s="18"/>
      <c r="AU121" s="18"/>
      <c r="AV121" s="18"/>
      <c r="AW121" s="18"/>
      <c r="AX121" s="18"/>
      <c r="AY121" s="18"/>
      <c r="AZ121" s="18"/>
    </row>
    <row r="122" spans="1:52" ht="13.5" thickTop="1" x14ac:dyDescent="0.25">
      <c r="A122" s="221" t="s">
        <v>446</v>
      </c>
      <c r="B122" s="159" t="s">
        <v>447</v>
      </c>
      <c r="C122" s="165"/>
      <c r="D122" s="146" t="s">
        <v>10</v>
      </c>
      <c r="E122" s="161"/>
      <c r="F122" s="162" t="s">
        <v>31</v>
      </c>
      <c r="G122" s="149" t="s">
        <v>31</v>
      </c>
      <c r="H122" s="151" t="s">
        <v>31</v>
      </c>
      <c r="I122" s="151" t="s">
        <v>31</v>
      </c>
      <c r="J122" s="151" t="s">
        <v>31</v>
      </c>
      <c r="K122" s="151" t="s">
        <v>31</v>
      </c>
      <c r="L122" s="151" t="s">
        <v>31</v>
      </c>
      <c r="M122" s="151" t="s">
        <v>31</v>
      </c>
      <c r="N122" s="151" t="s">
        <v>31</v>
      </c>
      <c r="O122" s="151" t="s">
        <v>31</v>
      </c>
      <c r="P122" s="151" t="s">
        <v>31</v>
      </c>
      <c r="Q122" s="152" t="s">
        <v>31</v>
      </c>
      <c r="R122" s="310" t="s">
        <v>31</v>
      </c>
      <c r="S122" s="153" t="s">
        <v>31</v>
      </c>
      <c r="T122" s="151" t="s">
        <v>31</v>
      </c>
      <c r="U122" s="176" t="s">
        <v>31</v>
      </c>
      <c r="V122" s="149" t="s">
        <v>31</v>
      </c>
      <c r="W122" s="151" t="s">
        <v>31</v>
      </c>
      <c r="X122" s="151" t="s">
        <v>31</v>
      </c>
      <c r="Y122" s="151" t="s">
        <v>31</v>
      </c>
      <c r="Z122" s="151" t="s">
        <v>31</v>
      </c>
      <c r="AA122" s="151" t="s">
        <v>31</v>
      </c>
      <c r="AB122" s="151" t="s">
        <v>31</v>
      </c>
      <c r="AC122" s="151" t="s">
        <v>31</v>
      </c>
      <c r="AD122" s="151" t="s">
        <v>31</v>
      </c>
      <c r="AE122" s="151" t="s">
        <v>31</v>
      </c>
      <c r="AF122" s="151" t="s">
        <v>31</v>
      </c>
      <c r="AG122" s="151" t="s">
        <v>31</v>
      </c>
      <c r="AH122" s="18"/>
      <c r="AI122" s="19"/>
      <c r="AJ122" s="19"/>
      <c r="AK122" s="19"/>
      <c r="AL122" s="18"/>
      <c r="AM122" s="18"/>
      <c r="AN122" s="18"/>
      <c r="AO122" s="18"/>
      <c r="AP122" s="18"/>
      <c r="AQ122" s="18"/>
      <c r="AR122" s="18"/>
      <c r="AS122" s="18"/>
      <c r="AT122" s="18"/>
      <c r="AU122" s="18"/>
      <c r="AV122" s="18"/>
      <c r="AW122" s="18"/>
      <c r="AX122" s="18"/>
      <c r="AY122" s="18"/>
      <c r="AZ122" s="18"/>
    </row>
    <row r="123" spans="1:52" ht="13.5" thickTop="1" x14ac:dyDescent="0.25">
      <c r="A123" s="221" t="s">
        <v>448</v>
      </c>
      <c r="B123" s="159" t="s">
        <v>185</v>
      </c>
      <c r="C123" s="165"/>
      <c r="D123" s="146" t="s">
        <v>240</v>
      </c>
      <c r="E123" s="161"/>
      <c r="F123" s="162" t="s">
        <v>31</v>
      </c>
      <c r="G123" s="149" t="s">
        <v>31</v>
      </c>
      <c r="H123" s="151" t="s">
        <v>31</v>
      </c>
      <c r="I123" s="151" t="s">
        <v>31</v>
      </c>
      <c r="J123" s="151" t="s">
        <v>31</v>
      </c>
      <c r="K123" s="151" t="s">
        <v>31</v>
      </c>
      <c r="L123" s="151" t="s">
        <v>31</v>
      </c>
      <c r="M123" s="151" t="s">
        <v>31</v>
      </c>
      <c r="N123" s="151" t="s">
        <v>31</v>
      </c>
      <c r="O123" s="151" t="s">
        <v>31</v>
      </c>
      <c r="P123" s="151" t="s">
        <v>31</v>
      </c>
      <c r="Q123" s="152" t="s">
        <v>31</v>
      </c>
      <c r="R123" s="310" t="s">
        <v>31</v>
      </c>
      <c r="S123" s="153" t="s">
        <v>31</v>
      </c>
      <c r="T123" s="151" t="s">
        <v>31</v>
      </c>
      <c r="U123" s="176" t="s">
        <v>31</v>
      </c>
      <c r="V123" s="149" t="s">
        <v>31</v>
      </c>
      <c r="W123" s="151" t="s">
        <v>31</v>
      </c>
      <c r="X123" s="151" t="s">
        <v>31</v>
      </c>
      <c r="Y123" s="151" t="s">
        <v>31</v>
      </c>
      <c r="Z123" s="151" t="s">
        <v>31</v>
      </c>
      <c r="AA123" s="151" t="s">
        <v>31</v>
      </c>
      <c r="AB123" s="151" t="s">
        <v>31</v>
      </c>
      <c r="AC123" s="151" t="s">
        <v>31</v>
      </c>
      <c r="AD123" s="151" t="s">
        <v>31</v>
      </c>
      <c r="AE123" s="151" t="s">
        <v>31</v>
      </c>
      <c r="AF123" s="151" t="s">
        <v>31</v>
      </c>
      <c r="AG123" s="151" t="s">
        <v>31</v>
      </c>
      <c r="AH123" s="18"/>
      <c r="AI123" s="19"/>
      <c r="AJ123" s="19"/>
      <c r="AK123" s="19"/>
      <c r="AL123" s="18"/>
      <c r="AM123" s="18"/>
      <c r="AN123" s="18"/>
      <c r="AO123" s="18"/>
      <c r="AP123" s="18"/>
      <c r="AQ123" s="18"/>
      <c r="AR123" s="18"/>
      <c r="AS123" s="18"/>
      <c r="AT123" s="18"/>
      <c r="AU123" s="18"/>
      <c r="AV123" s="18"/>
      <c r="AW123" s="18"/>
      <c r="AX123" s="18"/>
      <c r="AY123" s="18"/>
      <c r="AZ123" s="18"/>
    </row>
    <row r="124" spans="1:52" ht="13.5" thickTop="1" x14ac:dyDescent="0.25">
      <c r="A124" s="221" t="s">
        <v>449</v>
      </c>
      <c r="B124" s="159" t="s">
        <v>450</v>
      </c>
      <c r="C124" s="160"/>
      <c r="D124" s="146" t="s">
        <v>10</v>
      </c>
      <c r="E124" s="161"/>
      <c r="F124" s="162" t="s">
        <v>31</v>
      </c>
      <c r="G124" s="149" t="s">
        <v>31</v>
      </c>
      <c r="H124" s="151" t="s">
        <v>31</v>
      </c>
      <c r="I124" s="151" t="s">
        <v>31</v>
      </c>
      <c r="J124" s="151" t="s">
        <v>31</v>
      </c>
      <c r="K124" s="151" t="s">
        <v>31</v>
      </c>
      <c r="L124" s="151" t="s">
        <v>31</v>
      </c>
      <c r="M124" s="151" t="s">
        <v>31</v>
      </c>
      <c r="N124" s="151" t="s">
        <v>31</v>
      </c>
      <c r="O124" s="151" t="s">
        <v>31</v>
      </c>
      <c r="P124" s="151" t="s">
        <v>31</v>
      </c>
      <c r="Q124" s="152" t="s">
        <v>31</v>
      </c>
      <c r="R124" s="310" t="s">
        <v>31</v>
      </c>
      <c r="S124" s="153" t="s">
        <v>31</v>
      </c>
      <c r="T124" s="151" t="s">
        <v>31</v>
      </c>
      <c r="U124" s="176" t="s">
        <v>31</v>
      </c>
      <c r="V124" s="149" t="s">
        <v>31</v>
      </c>
      <c r="W124" s="151" t="s">
        <v>31</v>
      </c>
      <c r="X124" s="151" t="s">
        <v>31</v>
      </c>
      <c r="Y124" s="151" t="s">
        <v>31</v>
      </c>
      <c r="Z124" s="151" t="s">
        <v>31</v>
      </c>
      <c r="AA124" s="151" t="s">
        <v>31</v>
      </c>
      <c r="AB124" s="151" t="s">
        <v>31</v>
      </c>
      <c r="AC124" s="151" t="s">
        <v>31</v>
      </c>
      <c r="AD124" s="151" t="s">
        <v>31</v>
      </c>
      <c r="AE124" s="151" t="s">
        <v>31</v>
      </c>
      <c r="AF124" s="151" t="s">
        <v>31</v>
      </c>
      <c r="AG124" s="151" t="s">
        <v>31</v>
      </c>
      <c r="AH124" s="18"/>
      <c r="AI124" s="19"/>
      <c r="AJ124" s="19"/>
      <c r="AK124" s="19"/>
      <c r="AL124" s="18"/>
      <c r="AM124" s="18"/>
      <c r="AN124" s="18"/>
      <c r="AO124" s="18"/>
      <c r="AP124" s="18"/>
      <c r="AQ124" s="18"/>
      <c r="AR124" s="18"/>
      <c r="AS124" s="18"/>
      <c r="AT124" s="18"/>
      <c r="AU124" s="18"/>
      <c r="AV124" s="18"/>
      <c r="AW124" s="18"/>
      <c r="AX124" s="18"/>
      <c r="AY124" s="18"/>
      <c r="AZ124" s="18"/>
    </row>
    <row r="125" spans="1:52" ht="13.5" thickTop="1" x14ac:dyDescent="0.25">
      <c r="A125" s="143" t="s">
        <v>451</v>
      </c>
      <c r="B125" s="154" t="s">
        <v>452</v>
      </c>
      <c r="C125" s="160"/>
      <c r="D125" s="146" t="s">
        <v>11</v>
      </c>
      <c r="E125" s="161"/>
      <c r="F125" s="162" t="s">
        <v>31</v>
      </c>
      <c r="G125" s="149" t="s">
        <v>31</v>
      </c>
      <c r="H125" s="151" t="s">
        <v>31</v>
      </c>
      <c r="I125" s="151" t="s">
        <v>31</v>
      </c>
      <c r="J125" s="151" t="s">
        <v>31</v>
      </c>
      <c r="K125" s="151" t="s">
        <v>31</v>
      </c>
      <c r="L125" s="151" t="s">
        <v>31</v>
      </c>
      <c r="M125" s="151" t="s">
        <v>31</v>
      </c>
      <c r="N125" s="151" t="s">
        <v>31</v>
      </c>
      <c r="O125" s="151" t="s">
        <v>31</v>
      </c>
      <c r="P125" s="151" t="s">
        <v>31</v>
      </c>
      <c r="Q125" s="152" t="s">
        <v>31</v>
      </c>
      <c r="R125" s="310" t="s">
        <v>31</v>
      </c>
      <c r="S125" s="153" t="s">
        <v>31</v>
      </c>
      <c r="T125" s="151" t="s">
        <v>31</v>
      </c>
      <c r="U125" s="176" t="s">
        <v>31</v>
      </c>
      <c r="V125" s="149" t="s">
        <v>31</v>
      </c>
      <c r="W125" s="151" t="s">
        <v>31</v>
      </c>
      <c r="X125" s="151" t="s">
        <v>31</v>
      </c>
      <c r="Y125" s="151" t="s">
        <v>31</v>
      </c>
      <c r="Z125" s="151" t="s">
        <v>31</v>
      </c>
      <c r="AA125" s="151" t="s">
        <v>31</v>
      </c>
      <c r="AB125" s="151" t="s">
        <v>31</v>
      </c>
      <c r="AC125" s="151" t="s">
        <v>31</v>
      </c>
      <c r="AD125" s="151" t="s">
        <v>31</v>
      </c>
      <c r="AE125" s="151" t="s">
        <v>31</v>
      </c>
      <c r="AF125" s="151" t="s">
        <v>31</v>
      </c>
      <c r="AG125" s="151" t="s">
        <v>31</v>
      </c>
      <c r="AH125" s="18"/>
      <c r="AI125" s="19"/>
      <c r="AJ125" s="19"/>
      <c r="AK125" s="19"/>
      <c r="AL125" s="18"/>
      <c r="AM125" s="18"/>
      <c r="AN125" s="18"/>
      <c r="AO125" s="18"/>
      <c r="AP125" s="18"/>
      <c r="AQ125" s="18"/>
      <c r="AR125" s="18"/>
      <c r="AS125" s="18"/>
      <c r="AT125" s="18"/>
      <c r="AU125" s="18"/>
      <c r="AV125" s="18"/>
      <c r="AW125" s="18"/>
      <c r="AX125" s="18"/>
      <c r="AY125" s="18"/>
      <c r="AZ125" s="18"/>
    </row>
    <row r="126" spans="1:52" ht="13.5" thickTop="1" x14ac:dyDescent="0.25">
      <c r="A126" s="143" t="s">
        <v>453</v>
      </c>
      <c r="B126" s="154" t="s">
        <v>454</v>
      </c>
      <c r="C126" s="160"/>
      <c r="D126" s="146" t="s">
        <v>240</v>
      </c>
      <c r="E126" s="161"/>
      <c r="F126" s="162" t="s">
        <v>31</v>
      </c>
      <c r="G126" s="149" t="s">
        <v>31</v>
      </c>
      <c r="H126" s="151" t="s">
        <v>31</v>
      </c>
      <c r="I126" s="151" t="s">
        <v>31</v>
      </c>
      <c r="J126" s="151" t="s">
        <v>31</v>
      </c>
      <c r="K126" s="151" t="s">
        <v>31</v>
      </c>
      <c r="L126" s="151" t="s">
        <v>31</v>
      </c>
      <c r="M126" s="151" t="s">
        <v>31</v>
      </c>
      <c r="N126" s="151" t="s">
        <v>31</v>
      </c>
      <c r="O126" s="151" t="s">
        <v>31</v>
      </c>
      <c r="P126" s="151" t="s">
        <v>31</v>
      </c>
      <c r="Q126" s="152" t="s">
        <v>31</v>
      </c>
      <c r="R126" s="310" t="s">
        <v>31</v>
      </c>
      <c r="S126" s="153" t="s">
        <v>31</v>
      </c>
      <c r="T126" s="151" t="s">
        <v>31</v>
      </c>
      <c r="U126" s="176" t="s">
        <v>31</v>
      </c>
      <c r="V126" s="149" t="s">
        <v>31</v>
      </c>
      <c r="W126" s="151" t="s">
        <v>31</v>
      </c>
      <c r="X126" s="151" t="s">
        <v>31</v>
      </c>
      <c r="Y126" s="151" t="s">
        <v>31</v>
      </c>
      <c r="Z126" s="151" t="s">
        <v>31</v>
      </c>
      <c r="AA126" s="151" t="s">
        <v>31</v>
      </c>
      <c r="AB126" s="151" t="s">
        <v>31</v>
      </c>
      <c r="AC126" s="151" t="s">
        <v>31</v>
      </c>
      <c r="AD126" s="151" t="s">
        <v>31</v>
      </c>
      <c r="AE126" s="151" t="s">
        <v>31</v>
      </c>
      <c r="AF126" s="151" t="s">
        <v>31</v>
      </c>
      <c r="AG126" s="151" t="s">
        <v>31</v>
      </c>
      <c r="AH126" s="18"/>
      <c r="AI126" s="19"/>
      <c r="AJ126" s="19"/>
      <c r="AK126" s="19"/>
      <c r="AL126" s="18"/>
      <c r="AM126" s="18"/>
      <c r="AN126" s="18"/>
      <c r="AO126" s="18"/>
      <c r="AP126" s="18"/>
      <c r="AQ126" s="18"/>
      <c r="AR126" s="18"/>
      <c r="AS126" s="18"/>
      <c r="AT126" s="18"/>
      <c r="AU126" s="18"/>
      <c r="AV126" s="18"/>
      <c r="AW126" s="18"/>
      <c r="AX126" s="18"/>
      <c r="AY126" s="18"/>
      <c r="AZ126" s="18"/>
    </row>
    <row r="127" spans="1:52" ht="13.5" thickTop="1" x14ac:dyDescent="0.25">
      <c r="A127" s="221" t="s">
        <v>648</v>
      </c>
      <c r="B127" s="159"/>
      <c r="C127" s="160"/>
      <c r="D127" s="146" t="s">
        <v>240</v>
      </c>
      <c r="E127" s="164"/>
      <c r="F127" s="162" t="s">
        <v>31</v>
      </c>
      <c r="G127" s="149" t="s">
        <v>31</v>
      </c>
      <c r="H127" s="151" t="s">
        <v>31</v>
      </c>
      <c r="I127" s="151" t="s">
        <v>31</v>
      </c>
      <c r="J127" s="151" t="s">
        <v>31</v>
      </c>
      <c r="K127" s="151" t="s">
        <v>31</v>
      </c>
      <c r="L127" s="151" t="s">
        <v>31</v>
      </c>
      <c r="M127" s="151" t="s">
        <v>31</v>
      </c>
      <c r="N127" s="151" t="s">
        <v>31</v>
      </c>
      <c r="O127" s="151" t="s">
        <v>31</v>
      </c>
      <c r="P127" s="151" t="s">
        <v>31</v>
      </c>
      <c r="Q127" s="152" t="s">
        <v>31</v>
      </c>
      <c r="R127" s="310" t="s">
        <v>31</v>
      </c>
      <c r="S127" s="153" t="s">
        <v>31</v>
      </c>
      <c r="T127" s="151" t="s">
        <v>31</v>
      </c>
      <c r="U127" s="176" t="s">
        <v>31</v>
      </c>
      <c r="V127" s="149" t="s">
        <v>31</v>
      </c>
      <c r="W127" s="151" t="s">
        <v>31</v>
      </c>
      <c r="X127" s="151" t="s">
        <v>31</v>
      </c>
      <c r="Y127" s="151" t="s">
        <v>31</v>
      </c>
      <c r="Z127" s="151" t="s">
        <v>31</v>
      </c>
      <c r="AA127" s="151" t="s">
        <v>31</v>
      </c>
      <c r="AB127" s="151" t="s">
        <v>31</v>
      </c>
      <c r="AC127" s="151" t="s">
        <v>31</v>
      </c>
      <c r="AD127" s="151" t="s">
        <v>31</v>
      </c>
      <c r="AE127" s="151" t="s">
        <v>31</v>
      </c>
      <c r="AF127" s="151" t="s">
        <v>31</v>
      </c>
      <c r="AG127" s="151" t="s">
        <v>31</v>
      </c>
      <c r="AH127" s="18"/>
      <c r="AI127" s="19"/>
      <c r="AJ127" s="19"/>
      <c r="AK127" s="19"/>
      <c r="AL127" s="18"/>
      <c r="AM127" s="18"/>
      <c r="AN127" s="18"/>
      <c r="AO127" s="18"/>
      <c r="AP127" s="18"/>
      <c r="AQ127" s="18"/>
      <c r="AR127" s="18"/>
      <c r="AS127" s="18"/>
      <c r="AT127" s="18"/>
      <c r="AU127" s="18"/>
      <c r="AV127" s="18"/>
      <c r="AW127" s="18"/>
      <c r="AX127" s="18"/>
      <c r="AY127" s="18"/>
      <c r="AZ127" s="18"/>
    </row>
    <row r="128" spans="1:52" ht="13.5" thickTop="1" x14ac:dyDescent="0.25">
      <c r="A128" s="143" t="s">
        <v>158</v>
      </c>
      <c r="B128" s="154" t="s">
        <v>159</v>
      </c>
      <c r="C128" s="160" t="s">
        <v>31</v>
      </c>
      <c r="D128" s="146" t="s">
        <v>251</v>
      </c>
      <c r="E128" s="161" t="s">
        <v>92</v>
      </c>
      <c r="F128" s="162" t="s">
        <v>25</v>
      </c>
      <c r="G128" s="149" t="s">
        <v>31</v>
      </c>
      <c r="H128" s="151" t="s">
        <v>31</v>
      </c>
      <c r="I128" s="151" t="s">
        <v>31</v>
      </c>
      <c r="J128" s="151" t="s">
        <v>31</v>
      </c>
      <c r="K128" s="151" t="s">
        <v>31</v>
      </c>
      <c r="L128" s="151" t="s">
        <v>31</v>
      </c>
      <c r="M128" s="151" t="s">
        <v>31</v>
      </c>
      <c r="N128" s="151" t="s">
        <v>31</v>
      </c>
      <c r="O128" s="151" t="s">
        <v>25</v>
      </c>
      <c r="P128" s="151" t="s">
        <v>25</v>
      </c>
      <c r="Q128" s="152" t="s">
        <v>31</v>
      </c>
      <c r="R128" s="310" t="s">
        <v>31</v>
      </c>
      <c r="S128" s="153" t="s">
        <v>31</v>
      </c>
      <c r="T128" s="151" t="s">
        <v>31</v>
      </c>
      <c r="U128" s="176" t="s">
        <v>31</v>
      </c>
      <c r="V128" s="149" t="s">
        <v>31</v>
      </c>
      <c r="W128" s="151" t="s">
        <v>31</v>
      </c>
      <c r="X128" s="151" t="s">
        <v>31</v>
      </c>
      <c r="Y128" s="151" t="s">
        <v>31</v>
      </c>
      <c r="Z128" s="151" t="s">
        <v>31</v>
      </c>
      <c r="AA128" s="151" t="s">
        <v>31</v>
      </c>
      <c r="AB128" s="151" t="s">
        <v>31</v>
      </c>
      <c r="AC128" s="151" t="s">
        <v>31</v>
      </c>
      <c r="AD128" s="151" t="s">
        <v>31</v>
      </c>
      <c r="AE128" s="151" t="s">
        <v>25</v>
      </c>
      <c r="AF128" s="151" t="s">
        <v>31</v>
      </c>
      <c r="AG128" s="151" t="s">
        <v>31</v>
      </c>
      <c r="AH128" s="18"/>
      <c r="AI128" s="19"/>
      <c r="AJ128" s="19"/>
      <c r="AK128" s="19"/>
      <c r="AL128" s="18"/>
      <c r="AM128" s="18"/>
      <c r="AN128" s="18"/>
      <c r="AO128" s="18"/>
      <c r="AP128" s="18"/>
      <c r="AQ128" s="18"/>
      <c r="AR128" s="18"/>
      <c r="AS128" s="18"/>
      <c r="AT128" s="18"/>
      <c r="AU128" s="18"/>
      <c r="AV128" s="18"/>
      <c r="AW128" s="18"/>
      <c r="AX128" s="18"/>
      <c r="AY128" s="18"/>
      <c r="AZ128" s="18"/>
    </row>
    <row r="129" spans="1:52" ht="13.5" thickTop="1" x14ac:dyDescent="0.25">
      <c r="A129" s="221" t="s">
        <v>160</v>
      </c>
      <c r="B129" s="159" t="s">
        <v>161</v>
      </c>
      <c r="C129" s="160" t="s">
        <v>654</v>
      </c>
      <c r="D129" s="146" t="e">
        <v>#N/A</v>
      </c>
      <c r="E129" s="161" t="s">
        <v>162</v>
      </c>
      <c r="F129" s="162" t="s">
        <v>31</v>
      </c>
      <c r="G129" s="149" t="s">
        <v>31</v>
      </c>
      <c r="H129" s="151" t="s">
        <v>31</v>
      </c>
      <c r="I129" s="151" t="s">
        <v>31</v>
      </c>
      <c r="J129" s="151" t="s">
        <v>31</v>
      </c>
      <c r="K129" s="151" t="s">
        <v>31</v>
      </c>
      <c r="L129" s="151" t="s">
        <v>31</v>
      </c>
      <c r="M129" s="151" t="s">
        <v>31</v>
      </c>
      <c r="N129" s="151" t="s">
        <v>31</v>
      </c>
      <c r="O129" s="151" t="s">
        <v>31</v>
      </c>
      <c r="P129" s="151" t="s">
        <v>31</v>
      </c>
      <c r="Q129" s="152" t="s">
        <v>31</v>
      </c>
      <c r="R129" s="310" t="s">
        <v>31</v>
      </c>
      <c r="S129" s="153" t="s">
        <v>31</v>
      </c>
      <c r="T129" s="151" t="s">
        <v>31</v>
      </c>
      <c r="U129" s="176" t="s">
        <v>31</v>
      </c>
      <c r="V129" s="149" t="s">
        <v>31</v>
      </c>
      <c r="W129" s="151" t="s">
        <v>31</v>
      </c>
      <c r="X129" s="151" t="s">
        <v>31</v>
      </c>
      <c r="Y129" s="151" t="s">
        <v>31</v>
      </c>
      <c r="Z129" s="151" t="s">
        <v>31</v>
      </c>
      <c r="AA129" s="151" t="s">
        <v>31</v>
      </c>
      <c r="AB129" s="151" t="s">
        <v>31</v>
      </c>
      <c r="AC129" s="151" t="s">
        <v>31</v>
      </c>
      <c r="AD129" s="151" t="s">
        <v>31</v>
      </c>
      <c r="AE129" s="151" t="s">
        <v>31</v>
      </c>
      <c r="AF129" s="151" t="s">
        <v>31</v>
      </c>
      <c r="AG129" s="151" t="s">
        <v>31</v>
      </c>
      <c r="AH129" s="18"/>
      <c r="AI129" s="19"/>
      <c r="AJ129" s="19"/>
      <c r="AK129" s="19"/>
      <c r="AL129" s="18"/>
      <c r="AM129" s="18"/>
      <c r="AN129" s="18"/>
      <c r="AO129" s="18"/>
      <c r="AP129" s="18"/>
      <c r="AQ129" s="18"/>
      <c r="AR129" s="18"/>
      <c r="AS129" s="18"/>
      <c r="AT129" s="18"/>
      <c r="AU129" s="18"/>
      <c r="AV129" s="18"/>
      <c r="AW129" s="18"/>
      <c r="AX129" s="18"/>
      <c r="AY129" s="18"/>
      <c r="AZ129" s="18"/>
    </row>
    <row r="130" spans="1:52" ht="13.5" thickTop="1" x14ac:dyDescent="0.25">
      <c r="A130" s="221" t="s">
        <v>163</v>
      </c>
      <c r="B130" s="159" t="s">
        <v>164</v>
      </c>
      <c r="C130" s="160" t="s">
        <v>655</v>
      </c>
      <c r="D130" s="166" t="e">
        <v>#N/A</v>
      </c>
      <c r="E130" s="161" t="s">
        <v>30</v>
      </c>
      <c r="F130" s="162" t="s">
        <v>31</v>
      </c>
      <c r="G130" s="149" t="s">
        <v>31</v>
      </c>
      <c r="H130" s="151" t="s">
        <v>31</v>
      </c>
      <c r="I130" s="151" t="s">
        <v>31</v>
      </c>
      <c r="J130" s="151" t="s">
        <v>31</v>
      </c>
      <c r="K130" s="151" t="s">
        <v>31</v>
      </c>
      <c r="L130" s="151" t="s">
        <v>31</v>
      </c>
      <c r="M130" s="151" t="s">
        <v>31</v>
      </c>
      <c r="N130" s="151" t="s">
        <v>31</v>
      </c>
      <c r="O130" s="151" t="s">
        <v>31</v>
      </c>
      <c r="P130" s="151" t="s">
        <v>31</v>
      </c>
      <c r="Q130" s="152" t="s">
        <v>31</v>
      </c>
      <c r="R130" s="310" t="s">
        <v>31</v>
      </c>
      <c r="S130" s="153" t="s">
        <v>31</v>
      </c>
      <c r="T130" s="151" t="s">
        <v>31</v>
      </c>
      <c r="U130" s="176" t="s">
        <v>31</v>
      </c>
      <c r="V130" s="149" t="s">
        <v>31</v>
      </c>
      <c r="W130" s="151" t="s">
        <v>31</v>
      </c>
      <c r="X130" s="151" t="s">
        <v>31</v>
      </c>
      <c r="Y130" s="151" t="s">
        <v>31</v>
      </c>
      <c r="Z130" s="151" t="s">
        <v>31</v>
      </c>
      <c r="AA130" s="151" t="s">
        <v>31</v>
      </c>
      <c r="AB130" s="151" t="s">
        <v>31</v>
      </c>
      <c r="AC130" s="151" t="s">
        <v>31</v>
      </c>
      <c r="AD130" s="151" t="s">
        <v>31</v>
      </c>
      <c r="AE130" s="151" t="s">
        <v>31</v>
      </c>
      <c r="AF130" s="151" t="s">
        <v>31</v>
      </c>
      <c r="AG130" s="151" t="s">
        <v>31</v>
      </c>
      <c r="AH130" s="18"/>
      <c r="AI130" s="19"/>
      <c r="AJ130" s="19"/>
      <c r="AK130" s="19"/>
      <c r="AL130" s="18"/>
      <c r="AM130" s="18"/>
      <c r="AN130" s="18"/>
      <c r="AO130" s="18"/>
      <c r="AP130" s="18"/>
      <c r="AQ130" s="18"/>
      <c r="AR130" s="18"/>
      <c r="AS130" s="18"/>
      <c r="AT130" s="18"/>
      <c r="AU130" s="18"/>
      <c r="AV130" s="18"/>
      <c r="AW130" s="18"/>
      <c r="AX130" s="18"/>
      <c r="AY130" s="18"/>
      <c r="AZ130" s="18"/>
    </row>
    <row r="131" spans="1:52" ht="13.5" thickTop="1" x14ac:dyDescent="0.25">
      <c r="A131" s="143" t="s">
        <v>296</v>
      </c>
      <c r="B131" s="154" t="s">
        <v>297</v>
      </c>
      <c r="C131" s="160"/>
      <c r="D131" s="146" t="e">
        <v>#N/A</v>
      </c>
      <c r="E131" s="161"/>
      <c r="F131" s="162" t="s">
        <v>31</v>
      </c>
      <c r="G131" s="149" t="s">
        <v>31</v>
      </c>
      <c r="H131" s="151" t="s">
        <v>31</v>
      </c>
      <c r="I131" s="151" t="s">
        <v>31</v>
      </c>
      <c r="J131" s="151" t="s">
        <v>31</v>
      </c>
      <c r="K131" s="151" t="s">
        <v>31</v>
      </c>
      <c r="L131" s="151" t="s">
        <v>31</v>
      </c>
      <c r="M131" s="151" t="s">
        <v>31</v>
      </c>
      <c r="N131" s="151" t="s">
        <v>31</v>
      </c>
      <c r="O131" s="151" t="s">
        <v>31</v>
      </c>
      <c r="P131" s="151" t="s">
        <v>31</v>
      </c>
      <c r="Q131" s="152" t="s">
        <v>31</v>
      </c>
      <c r="R131" s="310" t="s">
        <v>31</v>
      </c>
      <c r="S131" s="153" t="s">
        <v>31</v>
      </c>
      <c r="T131" s="151" t="s">
        <v>31</v>
      </c>
      <c r="U131" s="176" t="s">
        <v>31</v>
      </c>
      <c r="V131" s="149" t="s">
        <v>31</v>
      </c>
      <c r="W131" s="151" t="s">
        <v>31</v>
      </c>
      <c r="X131" s="151" t="s">
        <v>31</v>
      </c>
      <c r="Y131" s="151" t="s">
        <v>31</v>
      </c>
      <c r="Z131" s="151" t="s">
        <v>31</v>
      </c>
      <c r="AA131" s="151" t="s">
        <v>31</v>
      </c>
      <c r="AB131" s="151" t="s">
        <v>31</v>
      </c>
      <c r="AC131" s="151" t="s">
        <v>31</v>
      </c>
      <c r="AD131" s="151" t="s">
        <v>31</v>
      </c>
      <c r="AE131" s="151" t="s">
        <v>31</v>
      </c>
      <c r="AF131" s="151" t="s">
        <v>31</v>
      </c>
      <c r="AG131" s="151" t="s">
        <v>31</v>
      </c>
      <c r="AH131" s="18"/>
      <c r="AI131" s="19"/>
      <c r="AJ131" s="19"/>
      <c r="AK131" s="19"/>
      <c r="AL131" s="18"/>
      <c r="AM131" s="18"/>
      <c r="AN131" s="18"/>
      <c r="AO131" s="18"/>
      <c r="AP131" s="18"/>
      <c r="AQ131" s="18"/>
      <c r="AR131" s="18"/>
      <c r="AS131" s="18"/>
      <c r="AT131" s="18"/>
      <c r="AU131" s="18"/>
      <c r="AV131" s="18"/>
      <c r="AW131" s="18"/>
      <c r="AX131" s="18"/>
      <c r="AY131" s="18"/>
      <c r="AZ131" s="18"/>
    </row>
    <row r="132" spans="1:52" ht="26.5" thickTop="1" x14ac:dyDescent="0.25">
      <c r="A132" s="143" t="s">
        <v>165</v>
      </c>
      <c r="B132" s="154" t="s">
        <v>294</v>
      </c>
      <c r="C132" s="160" t="s">
        <v>31</v>
      </c>
      <c r="D132" s="146" t="e">
        <v>#N/A</v>
      </c>
      <c r="E132" s="161" t="s">
        <v>92</v>
      </c>
      <c r="F132" s="162" t="s">
        <v>31</v>
      </c>
      <c r="G132" s="149" t="s">
        <v>31</v>
      </c>
      <c r="H132" s="151" t="s">
        <v>31</v>
      </c>
      <c r="I132" s="151" t="s">
        <v>31</v>
      </c>
      <c r="J132" s="151" t="s">
        <v>31</v>
      </c>
      <c r="K132" s="151" t="s">
        <v>31</v>
      </c>
      <c r="L132" s="151" t="s">
        <v>31</v>
      </c>
      <c r="M132" s="151" t="s">
        <v>31</v>
      </c>
      <c r="N132" s="151" t="s">
        <v>31</v>
      </c>
      <c r="O132" s="151" t="s">
        <v>31</v>
      </c>
      <c r="P132" s="151" t="s">
        <v>31</v>
      </c>
      <c r="Q132" s="152" t="s">
        <v>31</v>
      </c>
      <c r="R132" s="310" t="s">
        <v>31</v>
      </c>
      <c r="S132" s="153" t="s">
        <v>31</v>
      </c>
      <c r="T132" s="151" t="s">
        <v>31</v>
      </c>
      <c r="U132" s="176" t="s">
        <v>31</v>
      </c>
      <c r="V132" s="149" t="s">
        <v>31</v>
      </c>
      <c r="W132" s="151" t="s">
        <v>31</v>
      </c>
      <c r="X132" s="151" t="s">
        <v>31</v>
      </c>
      <c r="Y132" s="151" t="s">
        <v>31</v>
      </c>
      <c r="Z132" s="151" t="s">
        <v>31</v>
      </c>
      <c r="AA132" s="151" t="s">
        <v>31</v>
      </c>
      <c r="AB132" s="151" t="s">
        <v>31</v>
      </c>
      <c r="AC132" s="151" t="s">
        <v>31</v>
      </c>
      <c r="AD132" s="151" t="s">
        <v>31</v>
      </c>
      <c r="AE132" s="151" t="s">
        <v>31</v>
      </c>
      <c r="AF132" s="151" t="s">
        <v>31</v>
      </c>
      <c r="AG132" s="151" t="s">
        <v>31</v>
      </c>
      <c r="AH132" s="18"/>
      <c r="AI132" s="19"/>
      <c r="AJ132" s="19"/>
      <c r="AK132" s="19"/>
      <c r="AL132" s="18"/>
      <c r="AM132" s="18"/>
      <c r="AN132" s="18"/>
      <c r="AO132" s="18"/>
      <c r="AP132" s="18"/>
      <c r="AQ132" s="18"/>
      <c r="AR132" s="18"/>
      <c r="AS132" s="18"/>
      <c r="AT132" s="18"/>
      <c r="AU132" s="18"/>
      <c r="AV132" s="18"/>
      <c r="AW132" s="18"/>
      <c r="AX132" s="18"/>
      <c r="AY132" s="18"/>
      <c r="AZ132" s="18"/>
    </row>
    <row r="133" spans="1:52" ht="13.5" thickTop="1" x14ac:dyDescent="0.25">
      <c r="A133" s="143" t="s">
        <v>166</v>
      </c>
      <c r="B133" s="154" t="s">
        <v>167</v>
      </c>
      <c r="C133" s="160" t="s">
        <v>31</v>
      </c>
      <c r="D133" s="146" t="s">
        <v>10</v>
      </c>
      <c r="E133" s="161" t="s">
        <v>92</v>
      </c>
      <c r="F133" s="162" t="s">
        <v>31</v>
      </c>
      <c r="G133" s="149" t="s">
        <v>31</v>
      </c>
      <c r="H133" s="151" t="s">
        <v>31</v>
      </c>
      <c r="I133" s="151" t="s">
        <v>31</v>
      </c>
      <c r="J133" s="151" t="s">
        <v>31</v>
      </c>
      <c r="K133" s="151" t="s">
        <v>31</v>
      </c>
      <c r="L133" s="151" t="s">
        <v>31</v>
      </c>
      <c r="M133" s="151" t="s">
        <v>31</v>
      </c>
      <c r="N133" s="151" t="s">
        <v>31</v>
      </c>
      <c r="O133" s="151" t="s">
        <v>25</v>
      </c>
      <c r="P133" s="151" t="s">
        <v>25</v>
      </c>
      <c r="Q133" s="152" t="s">
        <v>31</v>
      </c>
      <c r="R133" s="310" t="s">
        <v>31</v>
      </c>
      <c r="S133" s="153" t="s">
        <v>31</v>
      </c>
      <c r="T133" s="151" t="s">
        <v>31</v>
      </c>
      <c r="U133" s="176" t="s">
        <v>31</v>
      </c>
      <c r="V133" s="149" t="s">
        <v>31</v>
      </c>
      <c r="W133" s="151" t="s">
        <v>31</v>
      </c>
      <c r="X133" s="151" t="s">
        <v>31</v>
      </c>
      <c r="Y133" s="151" t="s">
        <v>31</v>
      </c>
      <c r="Z133" s="151" t="s">
        <v>31</v>
      </c>
      <c r="AA133" s="151" t="s">
        <v>31</v>
      </c>
      <c r="AB133" s="151" t="s">
        <v>31</v>
      </c>
      <c r="AC133" s="151" t="s">
        <v>31</v>
      </c>
      <c r="AD133" s="151" t="s">
        <v>25</v>
      </c>
      <c r="AE133" s="151" t="s">
        <v>31</v>
      </c>
      <c r="AF133" s="151" t="s">
        <v>31</v>
      </c>
      <c r="AG133" s="151" t="s">
        <v>31</v>
      </c>
      <c r="AH133" s="18"/>
      <c r="AI133" s="19"/>
      <c r="AJ133" s="19"/>
      <c r="AK133" s="19"/>
      <c r="AL133" s="18"/>
      <c r="AM133" s="18"/>
      <c r="AN133" s="18"/>
      <c r="AO133" s="18"/>
      <c r="AP133" s="18"/>
      <c r="AQ133" s="18"/>
      <c r="AR133" s="18"/>
      <c r="AS133" s="18"/>
      <c r="AT133" s="18"/>
      <c r="AU133" s="18"/>
      <c r="AV133" s="18"/>
      <c r="AW133" s="18"/>
      <c r="AX133" s="18"/>
      <c r="AY133" s="18"/>
      <c r="AZ133" s="18"/>
    </row>
    <row r="134" spans="1:52" ht="13.5" thickTop="1" x14ac:dyDescent="0.25">
      <c r="A134" s="143" t="s">
        <v>168</v>
      </c>
      <c r="B134" s="154" t="s">
        <v>169</v>
      </c>
      <c r="C134" s="160" t="s">
        <v>31</v>
      </c>
      <c r="D134" s="146" t="s">
        <v>11</v>
      </c>
      <c r="E134" s="161" t="s">
        <v>158</v>
      </c>
      <c r="F134" s="162" t="s">
        <v>31</v>
      </c>
      <c r="G134" s="149" t="s">
        <v>31</v>
      </c>
      <c r="H134" s="151" t="s">
        <v>31</v>
      </c>
      <c r="I134" s="151" t="s">
        <v>31</v>
      </c>
      <c r="J134" s="151" t="s">
        <v>31</v>
      </c>
      <c r="K134" s="151" t="s">
        <v>31</v>
      </c>
      <c r="L134" s="151" t="s">
        <v>31</v>
      </c>
      <c r="M134" s="151" t="s">
        <v>31</v>
      </c>
      <c r="N134" s="151" t="s">
        <v>31</v>
      </c>
      <c r="O134" s="151" t="s">
        <v>31</v>
      </c>
      <c r="P134" s="151" t="s">
        <v>25</v>
      </c>
      <c r="Q134" s="152" t="s">
        <v>31</v>
      </c>
      <c r="R134" s="310" t="s">
        <v>31</v>
      </c>
      <c r="S134" s="153" t="s">
        <v>31</v>
      </c>
      <c r="T134" s="151" t="s">
        <v>31</v>
      </c>
      <c r="U134" s="176" t="s">
        <v>31</v>
      </c>
      <c r="V134" s="149" t="s">
        <v>31</v>
      </c>
      <c r="W134" s="151" t="s">
        <v>31</v>
      </c>
      <c r="X134" s="151" t="s">
        <v>31</v>
      </c>
      <c r="Y134" s="151" t="s">
        <v>31</v>
      </c>
      <c r="Z134" s="151" t="s">
        <v>31</v>
      </c>
      <c r="AA134" s="151" t="s">
        <v>31</v>
      </c>
      <c r="AB134" s="151" t="s">
        <v>31</v>
      </c>
      <c r="AC134" s="151" t="s">
        <v>31</v>
      </c>
      <c r="AD134" s="151" t="s">
        <v>31</v>
      </c>
      <c r="AE134" s="151" t="s">
        <v>25</v>
      </c>
      <c r="AF134" s="151" t="s">
        <v>31</v>
      </c>
      <c r="AG134" s="151" t="s">
        <v>31</v>
      </c>
      <c r="AH134" s="18"/>
      <c r="AI134" s="19"/>
      <c r="AJ134" s="19"/>
      <c r="AK134" s="19"/>
      <c r="AL134" s="18"/>
      <c r="AM134" s="18"/>
      <c r="AN134" s="18"/>
      <c r="AO134" s="18"/>
      <c r="AP134" s="18"/>
      <c r="AQ134" s="18"/>
      <c r="AR134" s="18"/>
      <c r="AS134" s="18"/>
      <c r="AT134" s="18"/>
      <c r="AU134" s="18"/>
      <c r="AV134" s="18"/>
      <c r="AW134" s="18"/>
      <c r="AX134" s="18"/>
      <c r="AY134" s="18"/>
      <c r="AZ134" s="18"/>
    </row>
    <row r="135" spans="1:52" ht="39.5" thickTop="1" x14ac:dyDescent="0.25">
      <c r="A135" s="143" t="s">
        <v>170</v>
      </c>
      <c r="B135" s="154" t="s">
        <v>171</v>
      </c>
      <c r="C135" s="160" t="s">
        <v>31</v>
      </c>
      <c r="D135" s="146" t="e">
        <v>#N/A</v>
      </c>
      <c r="E135" s="161" t="s">
        <v>172</v>
      </c>
      <c r="F135" s="162" t="s">
        <v>31</v>
      </c>
      <c r="G135" s="149" t="s">
        <v>31</v>
      </c>
      <c r="H135" s="151" t="s">
        <v>31</v>
      </c>
      <c r="I135" s="151" t="s">
        <v>31</v>
      </c>
      <c r="J135" s="151" t="s">
        <v>31</v>
      </c>
      <c r="K135" s="151" t="s">
        <v>31</v>
      </c>
      <c r="L135" s="151" t="s">
        <v>31</v>
      </c>
      <c r="M135" s="151" t="s">
        <v>31</v>
      </c>
      <c r="N135" s="151" t="s">
        <v>31</v>
      </c>
      <c r="O135" s="151" t="s">
        <v>31</v>
      </c>
      <c r="P135" s="151" t="s">
        <v>31</v>
      </c>
      <c r="Q135" s="152" t="s">
        <v>31</v>
      </c>
      <c r="R135" s="310" t="s">
        <v>31</v>
      </c>
      <c r="S135" s="153" t="s">
        <v>31</v>
      </c>
      <c r="T135" s="151" t="s">
        <v>31</v>
      </c>
      <c r="U135" s="176" t="s">
        <v>31</v>
      </c>
      <c r="V135" s="149" t="s">
        <v>31</v>
      </c>
      <c r="W135" s="151" t="s">
        <v>31</v>
      </c>
      <c r="X135" s="151" t="s">
        <v>31</v>
      </c>
      <c r="Y135" s="151" t="s">
        <v>31</v>
      </c>
      <c r="Z135" s="151" t="s">
        <v>31</v>
      </c>
      <c r="AA135" s="151" t="s">
        <v>31</v>
      </c>
      <c r="AB135" s="151" t="s">
        <v>31</v>
      </c>
      <c r="AC135" s="151" t="s">
        <v>31</v>
      </c>
      <c r="AD135" s="151" t="s">
        <v>31</v>
      </c>
      <c r="AE135" s="151" t="s">
        <v>31</v>
      </c>
      <c r="AF135" s="151" t="s">
        <v>31</v>
      </c>
      <c r="AG135" s="151" t="s">
        <v>31</v>
      </c>
      <c r="AH135" s="18"/>
      <c r="AI135" s="19"/>
      <c r="AJ135" s="19"/>
      <c r="AK135" s="19"/>
      <c r="AL135" s="18"/>
      <c r="AM135" s="18"/>
      <c r="AN135" s="18"/>
      <c r="AO135" s="18"/>
      <c r="AP135" s="18"/>
      <c r="AQ135" s="18"/>
      <c r="AR135" s="18"/>
      <c r="AS135" s="18"/>
      <c r="AT135" s="18"/>
      <c r="AU135" s="18"/>
      <c r="AV135" s="18"/>
      <c r="AW135" s="18"/>
      <c r="AX135" s="18"/>
      <c r="AY135" s="18"/>
      <c r="AZ135" s="18"/>
    </row>
    <row r="136" spans="1:52" ht="13.5" thickTop="1" x14ac:dyDescent="0.25">
      <c r="A136" s="221" t="s">
        <v>173</v>
      </c>
      <c r="B136" s="159" t="s">
        <v>174</v>
      </c>
      <c r="C136" s="160" t="s">
        <v>31</v>
      </c>
      <c r="D136" s="146" t="s">
        <v>10</v>
      </c>
      <c r="E136" s="161" t="s">
        <v>92</v>
      </c>
      <c r="F136" s="151" t="s">
        <v>31</v>
      </c>
      <c r="G136" s="151" t="s">
        <v>31</v>
      </c>
      <c r="H136" s="151" t="s">
        <v>31</v>
      </c>
      <c r="I136" s="151" t="s">
        <v>31</v>
      </c>
      <c r="J136" s="151" t="s">
        <v>31</v>
      </c>
      <c r="K136" s="151" t="s">
        <v>31</v>
      </c>
      <c r="L136" s="151" t="s">
        <v>31</v>
      </c>
      <c r="M136" s="151" t="s">
        <v>31</v>
      </c>
      <c r="N136" s="151" t="s">
        <v>31</v>
      </c>
      <c r="O136" s="151" t="s">
        <v>31</v>
      </c>
      <c r="P136" s="151" t="s">
        <v>25</v>
      </c>
      <c r="Q136" s="151" t="s">
        <v>31</v>
      </c>
      <c r="R136" s="310" t="s">
        <v>31</v>
      </c>
      <c r="S136" s="153" t="s">
        <v>31</v>
      </c>
      <c r="T136" s="151" t="s">
        <v>31</v>
      </c>
      <c r="U136" s="176" t="s">
        <v>31</v>
      </c>
      <c r="V136" s="149" t="s">
        <v>31</v>
      </c>
      <c r="W136" s="151" t="s">
        <v>31</v>
      </c>
      <c r="X136" s="151" t="s">
        <v>31</v>
      </c>
      <c r="Y136" s="151" t="s">
        <v>31</v>
      </c>
      <c r="Z136" s="151" t="s">
        <v>31</v>
      </c>
      <c r="AA136" s="151" t="s">
        <v>31</v>
      </c>
      <c r="AB136" s="151" t="s">
        <v>31</v>
      </c>
      <c r="AC136" s="151" t="s">
        <v>31</v>
      </c>
      <c r="AD136" s="151" t="s">
        <v>31</v>
      </c>
      <c r="AE136" s="151" t="s">
        <v>31</v>
      </c>
      <c r="AF136" s="151" t="s">
        <v>31</v>
      </c>
      <c r="AG136" s="151" t="s">
        <v>31</v>
      </c>
      <c r="AH136" s="18"/>
      <c r="AI136" s="19"/>
      <c r="AJ136" s="19"/>
      <c r="AK136" s="19"/>
      <c r="AL136" s="18"/>
      <c r="AM136" s="18"/>
      <c r="AN136" s="18"/>
      <c r="AO136" s="18"/>
      <c r="AP136" s="18"/>
      <c r="AQ136" s="18"/>
      <c r="AR136" s="18"/>
      <c r="AS136" s="18"/>
      <c r="AT136" s="18"/>
      <c r="AU136" s="18"/>
      <c r="AV136" s="18"/>
      <c r="AW136" s="18"/>
      <c r="AX136" s="18"/>
      <c r="AY136" s="18"/>
      <c r="AZ136" s="18"/>
    </row>
    <row r="137" spans="1:52" ht="13.5" thickTop="1" x14ac:dyDescent="0.25">
      <c r="A137" s="143" t="s">
        <v>175</v>
      </c>
      <c r="B137" s="154" t="s">
        <v>176</v>
      </c>
      <c r="C137" s="160" t="s">
        <v>177</v>
      </c>
      <c r="D137" s="146" t="e">
        <v>#N/A</v>
      </c>
      <c r="E137" s="161" t="s">
        <v>166</v>
      </c>
      <c r="F137" s="162" t="s">
        <v>31</v>
      </c>
      <c r="G137" s="149" t="s">
        <v>31</v>
      </c>
      <c r="H137" s="151" t="s">
        <v>31</v>
      </c>
      <c r="I137" s="151" t="s">
        <v>31</v>
      </c>
      <c r="J137" s="151" t="s">
        <v>31</v>
      </c>
      <c r="K137" s="151" t="s">
        <v>31</v>
      </c>
      <c r="L137" s="151" t="s">
        <v>31</v>
      </c>
      <c r="M137" s="151" t="s">
        <v>31</v>
      </c>
      <c r="N137" s="151" t="s">
        <v>31</v>
      </c>
      <c r="O137" s="151" t="s">
        <v>31</v>
      </c>
      <c r="P137" s="151" t="s">
        <v>31</v>
      </c>
      <c r="Q137" s="152" t="s">
        <v>31</v>
      </c>
      <c r="R137" s="310" t="s">
        <v>31</v>
      </c>
      <c r="S137" s="153" t="s">
        <v>31</v>
      </c>
      <c r="T137" s="151" t="s">
        <v>31</v>
      </c>
      <c r="U137" s="176" t="s">
        <v>31</v>
      </c>
      <c r="V137" s="149" t="s">
        <v>31</v>
      </c>
      <c r="W137" s="151" t="s">
        <v>31</v>
      </c>
      <c r="X137" s="151" t="s">
        <v>31</v>
      </c>
      <c r="Y137" s="151" t="s">
        <v>31</v>
      </c>
      <c r="Z137" s="151" t="s">
        <v>31</v>
      </c>
      <c r="AA137" s="151" t="s">
        <v>31</v>
      </c>
      <c r="AB137" s="151" t="s">
        <v>31</v>
      </c>
      <c r="AC137" s="151" t="s">
        <v>31</v>
      </c>
      <c r="AD137" s="151" t="s">
        <v>31</v>
      </c>
      <c r="AE137" s="151" t="s">
        <v>31</v>
      </c>
      <c r="AF137" s="151" t="s">
        <v>31</v>
      </c>
      <c r="AG137" s="151" t="s">
        <v>31</v>
      </c>
      <c r="AH137" s="18"/>
      <c r="AI137" s="19"/>
      <c r="AJ137" s="19"/>
      <c r="AK137" s="19"/>
      <c r="AL137" s="18"/>
      <c r="AM137" s="18"/>
      <c r="AN137" s="18"/>
      <c r="AO137" s="18"/>
      <c r="AP137" s="18"/>
      <c r="AQ137" s="18"/>
      <c r="AR137" s="18"/>
      <c r="AS137" s="18"/>
      <c r="AT137" s="18"/>
      <c r="AU137" s="18"/>
      <c r="AV137" s="18"/>
      <c r="AW137" s="18"/>
      <c r="AX137" s="18"/>
      <c r="AY137" s="18"/>
      <c r="AZ137" s="18"/>
    </row>
    <row r="138" spans="1:52" ht="13.5" thickTop="1" x14ac:dyDescent="0.25">
      <c r="A138" s="143" t="s">
        <v>457</v>
      </c>
      <c r="B138" s="154" t="s">
        <v>458</v>
      </c>
      <c r="C138" s="160" t="s">
        <v>31</v>
      </c>
      <c r="D138" s="146" t="e">
        <v>#N/A</v>
      </c>
      <c r="E138" s="161"/>
      <c r="F138" s="162" t="s">
        <v>31</v>
      </c>
      <c r="G138" s="149" t="s">
        <v>31</v>
      </c>
      <c r="H138" s="151" t="s">
        <v>31</v>
      </c>
      <c r="I138" s="151" t="s">
        <v>31</v>
      </c>
      <c r="J138" s="151" t="s">
        <v>31</v>
      </c>
      <c r="K138" s="151" t="s">
        <v>31</v>
      </c>
      <c r="L138" s="151" t="s">
        <v>31</v>
      </c>
      <c r="M138" s="151" t="s">
        <v>31</v>
      </c>
      <c r="N138" s="151" t="s">
        <v>31</v>
      </c>
      <c r="O138" s="151" t="s">
        <v>31</v>
      </c>
      <c r="P138" s="151" t="s">
        <v>31</v>
      </c>
      <c r="Q138" s="152" t="s">
        <v>31</v>
      </c>
      <c r="R138" s="310" t="s">
        <v>31</v>
      </c>
      <c r="S138" s="153" t="s">
        <v>31</v>
      </c>
      <c r="T138" s="151" t="s">
        <v>31</v>
      </c>
      <c r="U138" s="176" t="s">
        <v>31</v>
      </c>
      <c r="V138" s="149" t="s">
        <v>31</v>
      </c>
      <c r="W138" s="151" t="s">
        <v>31</v>
      </c>
      <c r="X138" s="151" t="s">
        <v>31</v>
      </c>
      <c r="Y138" s="151" t="s">
        <v>31</v>
      </c>
      <c r="Z138" s="151" t="s">
        <v>31</v>
      </c>
      <c r="AA138" s="151" t="s">
        <v>31</v>
      </c>
      <c r="AB138" s="151" t="s">
        <v>31</v>
      </c>
      <c r="AC138" s="151" t="s">
        <v>31</v>
      </c>
      <c r="AD138" s="151" t="s">
        <v>31</v>
      </c>
      <c r="AE138" s="151" t="s">
        <v>31</v>
      </c>
      <c r="AF138" s="151" t="s">
        <v>31</v>
      </c>
      <c r="AG138" s="151" t="s">
        <v>31</v>
      </c>
      <c r="AH138" s="18"/>
      <c r="AI138" s="19"/>
      <c r="AJ138" s="19"/>
      <c r="AK138" s="19"/>
      <c r="AL138" s="18"/>
      <c r="AM138" s="18"/>
      <c r="AN138" s="18"/>
      <c r="AO138" s="18"/>
      <c r="AP138" s="18"/>
      <c r="AQ138" s="18"/>
      <c r="AR138" s="18"/>
      <c r="AS138" s="18"/>
      <c r="AT138" s="18"/>
      <c r="AU138" s="18"/>
      <c r="AV138" s="18"/>
      <c r="AW138" s="18"/>
      <c r="AX138" s="18"/>
      <c r="AY138" s="18"/>
      <c r="AZ138" s="18"/>
    </row>
    <row r="139" spans="1:52" ht="13.5" thickTop="1" x14ac:dyDescent="0.25">
      <c r="A139" s="143" t="s">
        <v>292</v>
      </c>
      <c r="B139" s="154" t="s">
        <v>293</v>
      </c>
      <c r="C139" s="160"/>
      <c r="D139" s="146" t="s">
        <v>10</v>
      </c>
      <c r="E139" s="161"/>
      <c r="F139" s="162" t="s">
        <v>31</v>
      </c>
      <c r="G139" s="149" t="s">
        <v>31</v>
      </c>
      <c r="H139" s="151" t="s">
        <v>31</v>
      </c>
      <c r="I139" s="151" t="s">
        <v>31</v>
      </c>
      <c r="J139" s="151" t="s">
        <v>31</v>
      </c>
      <c r="K139" s="151" t="s">
        <v>31</v>
      </c>
      <c r="L139" s="151" t="s">
        <v>31</v>
      </c>
      <c r="M139" s="151" t="s">
        <v>31</v>
      </c>
      <c r="N139" s="151" t="s">
        <v>31</v>
      </c>
      <c r="O139" s="151" t="s">
        <v>31</v>
      </c>
      <c r="P139" s="151" t="s">
        <v>25</v>
      </c>
      <c r="Q139" s="152" t="s">
        <v>31</v>
      </c>
      <c r="R139" s="310" t="s">
        <v>31</v>
      </c>
      <c r="S139" s="153" t="s">
        <v>31</v>
      </c>
      <c r="T139" s="151" t="s">
        <v>31</v>
      </c>
      <c r="U139" s="176" t="s">
        <v>31</v>
      </c>
      <c r="V139" s="149" t="s">
        <v>31</v>
      </c>
      <c r="W139" s="151" t="s">
        <v>31</v>
      </c>
      <c r="X139" s="151" t="s">
        <v>31</v>
      </c>
      <c r="Y139" s="151" t="s">
        <v>31</v>
      </c>
      <c r="Z139" s="151" t="s">
        <v>31</v>
      </c>
      <c r="AA139" s="151" t="s">
        <v>31</v>
      </c>
      <c r="AB139" s="151" t="s">
        <v>31</v>
      </c>
      <c r="AC139" s="151" t="s">
        <v>31</v>
      </c>
      <c r="AD139" s="151" t="s">
        <v>31</v>
      </c>
      <c r="AE139" s="151" t="s">
        <v>42</v>
      </c>
      <c r="AF139" s="151" t="s">
        <v>31</v>
      </c>
      <c r="AG139" s="151" t="s">
        <v>31</v>
      </c>
      <c r="AH139" s="18"/>
      <c r="AI139" s="19"/>
      <c r="AJ139" s="19"/>
      <c r="AK139" s="19"/>
      <c r="AL139" s="18"/>
      <c r="AM139" s="18"/>
      <c r="AN139" s="18"/>
      <c r="AO139" s="18"/>
      <c r="AP139" s="18"/>
      <c r="AQ139" s="18"/>
      <c r="AR139" s="18"/>
      <c r="AS139" s="18"/>
      <c r="AT139" s="18"/>
      <c r="AU139" s="18"/>
      <c r="AV139" s="18"/>
      <c r="AW139" s="18"/>
      <c r="AX139" s="18"/>
      <c r="AY139" s="18"/>
      <c r="AZ139" s="18"/>
    </row>
    <row r="140" spans="1:52" ht="13.5" thickTop="1" x14ac:dyDescent="0.25">
      <c r="A140" s="143" t="s">
        <v>178</v>
      </c>
      <c r="B140" s="154" t="s">
        <v>179</v>
      </c>
      <c r="C140" s="160" t="s">
        <v>31</v>
      </c>
      <c r="D140" s="146" t="s">
        <v>11</v>
      </c>
      <c r="E140" s="161" t="s">
        <v>158</v>
      </c>
      <c r="F140" s="162" t="s">
        <v>31</v>
      </c>
      <c r="G140" s="149" t="s">
        <v>31</v>
      </c>
      <c r="H140" s="151" t="s">
        <v>31</v>
      </c>
      <c r="I140" s="151" t="s">
        <v>31</v>
      </c>
      <c r="J140" s="151" t="s">
        <v>31</v>
      </c>
      <c r="K140" s="151" t="s">
        <v>31</v>
      </c>
      <c r="L140" s="151" t="s">
        <v>31</v>
      </c>
      <c r="M140" s="151" t="s">
        <v>31</v>
      </c>
      <c r="N140" s="151" t="s">
        <v>31</v>
      </c>
      <c r="O140" s="151" t="s">
        <v>31</v>
      </c>
      <c r="P140" s="151" t="s">
        <v>25</v>
      </c>
      <c r="Q140" s="152" t="s">
        <v>31</v>
      </c>
      <c r="R140" s="310" t="s">
        <v>31</v>
      </c>
      <c r="S140" s="153" t="s">
        <v>31</v>
      </c>
      <c r="T140" s="151" t="s">
        <v>31</v>
      </c>
      <c r="U140" s="176" t="s">
        <v>31</v>
      </c>
      <c r="V140" s="149" t="s">
        <v>31</v>
      </c>
      <c r="W140" s="151" t="s">
        <v>31</v>
      </c>
      <c r="X140" s="151" t="s">
        <v>31</v>
      </c>
      <c r="Y140" s="151" t="s">
        <v>31</v>
      </c>
      <c r="Z140" s="151" t="s">
        <v>31</v>
      </c>
      <c r="AA140" s="151" t="s">
        <v>31</v>
      </c>
      <c r="AB140" s="151" t="s">
        <v>31</v>
      </c>
      <c r="AC140" s="151" t="s">
        <v>31</v>
      </c>
      <c r="AD140" s="151" t="s">
        <v>31</v>
      </c>
      <c r="AE140" s="151" t="s">
        <v>42</v>
      </c>
      <c r="AF140" s="151" t="s">
        <v>31</v>
      </c>
      <c r="AG140" s="151" t="s">
        <v>31</v>
      </c>
      <c r="AH140" s="18"/>
      <c r="AI140" s="19"/>
      <c r="AJ140" s="19"/>
      <c r="AK140" s="19"/>
      <c r="AL140" s="18"/>
      <c r="AM140" s="18"/>
      <c r="AN140" s="18"/>
      <c r="AO140" s="18"/>
      <c r="AP140" s="18"/>
      <c r="AQ140" s="18"/>
      <c r="AR140" s="18"/>
      <c r="AS140" s="18"/>
      <c r="AT140" s="18"/>
      <c r="AU140" s="18"/>
      <c r="AV140" s="18"/>
      <c r="AW140" s="18"/>
      <c r="AX140" s="18"/>
      <c r="AY140" s="18"/>
      <c r="AZ140" s="18"/>
    </row>
    <row r="141" spans="1:52" ht="13.5" thickTop="1" x14ac:dyDescent="0.25">
      <c r="A141" s="143" t="s">
        <v>180</v>
      </c>
      <c r="B141" s="154" t="s">
        <v>181</v>
      </c>
      <c r="C141" s="160" t="s">
        <v>31</v>
      </c>
      <c r="D141" s="146" t="s">
        <v>11</v>
      </c>
      <c r="E141" s="161" t="s">
        <v>92</v>
      </c>
      <c r="F141" s="162" t="s">
        <v>31</v>
      </c>
      <c r="G141" s="149" t="s">
        <v>31</v>
      </c>
      <c r="H141" s="151" t="s">
        <v>31</v>
      </c>
      <c r="I141" s="151" t="s">
        <v>31</v>
      </c>
      <c r="J141" s="151" t="s">
        <v>31</v>
      </c>
      <c r="K141" s="151" t="s">
        <v>31</v>
      </c>
      <c r="L141" s="151" t="s">
        <v>31</v>
      </c>
      <c r="M141" s="151" t="s">
        <v>31</v>
      </c>
      <c r="N141" s="151" t="s">
        <v>31</v>
      </c>
      <c r="O141" s="151" t="s">
        <v>31</v>
      </c>
      <c r="P141" s="151" t="s">
        <v>25</v>
      </c>
      <c r="Q141" s="152" t="s">
        <v>31</v>
      </c>
      <c r="R141" s="310" t="s">
        <v>31</v>
      </c>
      <c r="S141" s="153" t="s">
        <v>31</v>
      </c>
      <c r="T141" s="151" t="s">
        <v>31</v>
      </c>
      <c r="U141" s="176" t="s">
        <v>31</v>
      </c>
      <c r="V141" s="149" t="s">
        <v>31</v>
      </c>
      <c r="W141" s="151" t="s">
        <v>31</v>
      </c>
      <c r="X141" s="151" t="s">
        <v>31</v>
      </c>
      <c r="Y141" s="151" t="s">
        <v>31</v>
      </c>
      <c r="Z141" s="151" t="s">
        <v>31</v>
      </c>
      <c r="AA141" s="151" t="s">
        <v>31</v>
      </c>
      <c r="AB141" s="151" t="s">
        <v>31</v>
      </c>
      <c r="AC141" s="151" t="s">
        <v>31</v>
      </c>
      <c r="AD141" s="151" t="s">
        <v>31</v>
      </c>
      <c r="AE141" s="151" t="s">
        <v>31</v>
      </c>
      <c r="AF141" s="151" t="s">
        <v>31</v>
      </c>
      <c r="AG141" s="151" t="s">
        <v>31</v>
      </c>
      <c r="AH141" s="18"/>
      <c r="AI141" s="19"/>
      <c r="AJ141" s="19"/>
      <c r="AK141" s="19"/>
      <c r="AL141" s="18"/>
      <c r="AM141" s="18"/>
      <c r="AN141" s="18"/>
      <c r="AO141" s="18"/>
      <c r="AP141" s="18"/>
      <c r="AQ141" s="18"/>
      <c r="AR141" s="18"/>
      <c r="AS141" s="18"/>
      <c r="AT141" s="18"/>
      <c r="AU141" s="18"/>
      <c r="AV141" s="18"/>
      <c r="AW141" s="18"/>
      <c r="AX141" s="18"/>
      <c r="AY141" s="18"/>
      <c r="AZ141" s="18"/>
    </row>
    <row r="142" spans="1:52" ht="13.5" thickTop="1" x14ac:dyDescent="0.25">
      <c r="A142" s="143" t="s">
        <v>182</v>
      </c>
      <c r="B142" s="154" t="s">
        <v>183</v>
      </c>
      <c r="C142" s="160" t="s">
        <v>31</v>
      </c>
      <c r="D142" s="146" t="s">
        <v>10</v>
      </c>
      <c r="E142" s="161" t="s">
        <v>158</v>
      </c>
      <c r="F142" s="162" t="s">
        <v>31</v>
      </c>
      <c r="G142" s="149" t="s">
        <v>31</v>
      </c>
      <c r="H142" s="151" t="s">
        <v>31</v>
      </c>
      <c r="I142" s="151" t="s">
        <v>31</v>
      </c>
      <c r="J142" s="151" t="s">
        <v>31</v>
      </c>
      <c r="K142" s="151" t="s">
        <v>31</v>
      </c>
      <c r="L142" s="151" t="s">
        <v>31</v>
      </c>
      <c r="M142" s="151" t="s">
        <v>31</v>
      </c>
      <c r="N142" s="151" t="s">
        <v>31</v>
      </c>
      <c r="O142" s="151" t="s">
        <v>31</v>
      </c>
      <c r="P142" s="151" t="s">
        <v>25</v>
      </c>
      <c r="Q142" s="152" t="s">
        <v>31</v>
      </c>
      <c r="R142" s="310" t="s">
        <v>31</v>
      </c>
      <c r="S142" s="153" t="s">
        <v>31</v>
      </c>
      <c r="T142" s="151" t="s">
        <v>31</v>
      </c>
      <c r="U142" s="176" t="s">
        <v>31</v>
      </c>
      <c r="V142" s="149" t="s">
        <v>31</v>
      </c>
      <c r="W142" s="151" t="s">
        <v>31</v>
      </c>
      <c r="X142" s="151" t="s">
        <v>31</v>
      </c>
      <c r="Y142" s="151" t="s">
        <v>31</v>
      </c>
      <c r="Z142" s="151" t="s">
        <v>31</v>
      </c>
      <c r="AA142" s="151" t="s">
        <v>31</v>
      </c>
      <c r="AB142" s="151" t="s">
        <v>31</v>
      </c>
      <c r="AC142" s="151" t="s">
        <v>31</v>
      </c>
      <c r="AD142" s="151" t="s">
        <v>31</v>
      </c>
      <c r="AE142" s="151" t="s">
        <v>25</v>
      </c>
      <c r="AF142" s="151" t="s">
        <v>31</v>
      </c>
      <c r="AG142" s="151" t="s">
        <v>31</v>
      </c>
      <c r="AH142" s="18"/>
      <c r="AI142" s="19"/>
      <c r="AJ142" s="19"/>
      <c r="AK142" s="19"/>
      <c r="AL142" s="18"/>
      <c r="AM142" s="18"/>
      <c r="AN142" s="18"/>
      <c r="AO142" s="18"/>
      <c r="AP142" s="18"/>
      <c r="AQ142" s="18"/>
      <c r="AR142" s="18"/>
      <c r="AS142" s="18"/>
      <c r="AT142" s="18"/>
      <c r="AU142" s="18"/>
      <c r="AV142" s="18"/>
      <c r="AW142" s="18"/>
      <c r="AX142" s="18"/>
      <c r="AY142" s="18"/>
      <c r="AZ142" s="18"/>
    </row>
    <row r="143" spans="1:52" ht="13.5" thickTop="1" x14ac:dyDescent="0.25">
      <c r="A143" s="143" t="s">
        <v>184</v>
      </c>
      <c r="B143" s="154" t="s">
        <v>185</v>
      </c>
      <c r="C143" s="160" t="s">
        <v>31</v>
      </c>
      <c r="D143" s="146" t="s">
        <v>11</v>
      </c>
      <c r="E143" s="161" t="s">
        <v>166</v>
      </c>
      <c r="F143" s="162" t="s">
        <v>31</v>
      </c>
      <c r="G143" s="149" t="s">
        <v>31</v>
      </c>
      <c r="H143" s="151" t="s">
        <v>31</v>
      </c>
      <c r="I143" s="151" t="s">
        <v>31</v>
      </c>
      <c r="J143" s="151" t="s">
        <v>31</v>
      </c>
      <c r="K143" s="151" t="s">
        <v>31</v>
      </c>
      <c r="L143" s="151" t="s">
        <v>31</v>
      </c>
      <c r="M143" s="151" t="s">
        <v>31</v>
      </c>
      <c r="N143" s="151" t="s">
        <v>31</v>
      </c>
      <c r="O143" s="151" t="s">
        <v>25</v>
      </c>
      <c r="P143" s="151" t="s">
        <v>31</v>
      </c>
      <c r="Q143" s="152" t="s">
        <v>31</v>
      </c>
      <c r="R143" s="310" t="s">
        <v>31</v>
      </c>
      <c r="S143" s="153" t="s">
        <v>31</v>
      </c>
      <c r="T143" s="151" t="s">
        <v>31</v>
      </c>
      <c r="U143" s="176" t="s">
        <v>31</v>
      </c>
      <c r="V143" s="149" t="s">
        <v>31</v>
      </c>
      <c r="W143" s="151" t="s">
        <v>31</v>
      </c>
      <c r="X143" s="151" t="s">
        <v>31</v>
      </c>
      <c r="Y143" s="151" t="s">
        <v>31</v>
      </c>
      <c r="Z143" s="151" t="s">
        <v>31</v>
      </c>
      <c r="AA143" s="151" t="s">
        <v>31</v>
      </c>
      <c r="AB143" s="151" t="s">
        <v>31</v>
      </c>
      <c r="AC143" s="151" t="s">
        <v>31</v>
      </c>
      <c r="AD143" s="151" t="s">
        <v>25</v>
      </c>
      <c r="AE143" s="151" t="s">
        <v>31</v>
      </c>
      <c r="AF143" s="151" t="s">
        <v>31</v>
      </c>
      <c r="AG143" s="151" t="s">
        <v>31</v>
      </c>
      <c r="AH143" s="18"/>
      <c r="AI143" s="19"/>
      <c r="AJ143" s="19"/>
      <c r="AK143" s="19"/>
      <c r="AL143" s="18"/>
      <c r="AM143" s="18"/>
      <c r="AN143" s="18"/>
      <c r="AO143" s="18"/>
      <c r="AP143" s="18"/>
      <c r="AQ143" s="18"/>
      <c r="AR143" s="18"/>
      <c r="AS143" s="18"/>
      <c r="AT143" s="18"/>
      <c r="AU143" s="18"/>
      <c r="AV143" s="18"/>
      <c r="AW143" s="18"/>
      <c r="AX143" s="18"/>
      <c r="AY143" s="18"/>
      <c r="AZ143" s="18"/>
    </row>
    <row r="144" spans="1:52" ht="13.5" thickTop="1" x14ac:dyDescent="0.25">
      <c r="A144" s="143" t="s">
        <v>459</v>
      </c>
      <c r="B144" s="154" t="s">
        <v>445</v>
      </c>
      <c r="C144" s="160" t="s">
        <v>11</v>
      </c>
      <c r="D144" s="146" t="e">
        <v>#N/A</v>
      </c>
      <c r="E144" s="161" t="s">
        <v>166</v>
      </c>
      <c r="F144" s="162" t="s">
        <v>31</v>
      </c>
      <c r="G144" s="149" t="s">
        <v>31</v>
      </c>
      <c r="H144" s="151" t="s">
        <v>31</v>
      </c>
      <c r="I144" s="151" t="s">
        <v>31</v>
      </c>
      <c r="J144" s="151" t="s">
        <v>31</v>
      </c>
      <c r="K144" s="151" t="s">
        <v>31</v>
      </c>
      <c r="L144" s="151" t="s">
        <v>31</v>
      </c>
      <c r="M144" s="151" t="s">
        <v>31</v>
      </c>
      <c r="N144" s="151" t="s">
        <v>31</v>
      </c>
      <c r="O144" s="151" t="s">
        <v>31</v>
      </c>
      <c r="P144" s="151" t="s">
        <v>31</v>
      </c>
      <c r="Q144" s="152" t="s">
        <v>31</v>
      </c>
      <c r="R144" s="310" t="s">
        <v>31</v>
      </c>
      <c r="S144" s="153" t="s">
        <v>31</v>
      </c>
      <c r="T144" s="151" t="s">
        <v>31</v>
      </c>
      <c r="U144" s="176" t="s">
        <v>31</v>
      </c>
      <c r="V144" s="149" t="s">
        <v>31</v>
      </c>
      <c r="W144" s="151" t="s">
        <v>31</v>
      </c>
      <c r="X144" s="151" t="s">
        <v>31</v>
      </c>
      <c r="Y144" s="151" t="s">
        <v>31</v>
      </c>
      <c r="Z144" s="151" t="s">
        <v>31</v>
      </c>
      <c r="AA144" s="151" t="s">
        <v>31</v>
      </c>
      <c r="AB144" s="151" t="s">
        <v>31</v>
      </c>
      <c r="AC144" s="151" t="s">
        <v>31</v>
      </c>
      <c r="AD144" s="151" t="s">
        <v>31</v>
      </c>
      <c r="AE144" s="151" t="s">
        <v>31</v>
      </c>
      <c r="AF144" s="151" t="s">
        <v>31</v>
      </c>
      <c r="AG144" s="151" t="s">
        <v>31</v>
      </c>
      <c r="AH144" s="18"/>
      <c r="AI144" s="19"/>
      <c r="AJ144" s="19"/>
      <c r="AK144" s="19"/>
      <c r="AL144" s="18"/>
      <c r="AM144" s="18"/>
      <c r="AN144" s="18"/>
      <c r="AO144" s="18"/>
      <c r="AP144" s="18"/>
      <c r="AQ144" s="18"/>
      <c r="AR144" s="18"/>
      <c r="AS144" s="18"/>
      <c r="AT144" s="18"/>
      <c r="AU144" s="18"/>
      <c r="AV144" s="18"/>
      <c r="AW144" s="18"/>
      <c r="AX144" s="18"/>
      <c r="AY144" s="18"/>
      <c r="AZ144" s="18"/>
    </row>
    <row r="145" spans="1:52" ht="13.5" thickTop="1" x14ac:dyDescent="0.25">
      <c r="A145" s="143" t="s">
        <v>460</v>
      </c>
      <c r="B145" s="154" t="s">
        <v>461</v>
      </c>
      <c r="C145" s="160"/>
      <c r="D145" s="146" t="s">
        <v>242</v>
      </c>
      <c r="E145" s="161"/>
      <c r="F145" s="162" t="s">
        <v>31</v>
      </c>
      <c r="G145" s="149" t="s">
        <v>31</v>
      </c>
      <c r="H145" s="151" t="s">
        <v>31</v>
      </c>
      <c r="I145" s="151" t="s">
        <v>31</v>
      </c>
      <c r="J145" s="151" t="s">
        <v>31</v>
      </c>
      <c r="K145" s="151" t="s">
        <v>31</v>
      </c>
      <c r="L145" s="151" t="s">
        <v>31</v>
      </c>
      <c r="M145" s="151" t="s">
        <v>31</v>
      </c>
      <c r="N145" s="151" t="s">
        <v>31</v>
      </c>
      <c r="O145" s="151" t="s">
        <v>31</v>
      </c>
      <c r="P145" s="151" t="s">
        <v>31</v>
      </c>
      <c r="Q145" s="152" t="s">
        <v>31</v>
      </c>
      <c r="R145" s="310" t="s">
        <v>31</v>
      </c>
      <c r="S145" s="153" t="s">
        <v>31</v>
      </c>
      <c r="T145" s="151" t="s">
        <v>31</v>
      </c>
      <c r="U145" s="176" t="s">
        <v>31</v>
      </c>
      <c r="V145" s="149" t="s">
        <v>31</v>
      </c>
      <c r="W145" s="151" t="s">
        <v>31</v>
      </c>
      <c r="X145" s="151" t="s">
        <v>31</v>
      </c>
      <c r="Y145" s="151" t="s">
        <v>31</v>
      </c>
      <c r="Z145" s="151" t="s">
        <v>31</v>
      </c>
      <c r="AA145" s="151" t="s">
        <v>31</v>
      </c>
      <c r="AB145" s="151" t="s">
        <v>31</v>
      </c>
      <c r="AC145" s="151" t="s">
        <v>31</v>
      </c>
      <c r="AD145" s="151" t="s">
        <v>31</v>
      </c>
      <c r="AE145" s="151" t="s">
        <v>31</v>
      </c>
      <c r="AF145" s="151" t="s">
        <v>31</v>
      </c>
      <c r="AG145" s="151" t="s">
        <v>31</v>
      </c>
      <c r="AH145" s="18"/>
      <c r="AI145" s="19"/>
      <c r="AJ145" s="19"/>
      <c r="AK145" s="19"/>
      <c r="AL145" s="18"/>
      <c r="AM145" s="18"/>
      <c r="AN145" s="18"/>
      <c r="AO145" s="18"/>
      <c r="AP145" s="18"/>
      <c r="AQ145" s="18"/>
      <c r="AR145" s="18"/>
      <c r="AS145" s="18"/>
      <c r="AT145" s="18"/>
      <c r="AU145" s="18"/>
      <c r="AV145" s="18"/>
      <c r="AW145" s="18"/>
      <c r="AX145" s="18"/>
      <c r="AY145" s="18"/>
      <c r="AZ145" s="18"/>
    </row>
    <row r="146" spans="1:52" ht="13.5" thickTop="1" x14ac:dyDescent="0.25">
      <c r="A146" s="143" t="s">
        <v>649</v>
      </c>
      <c r="B146" s="154"/>
      <c r="C146" s="160"/>
      <c r="D146" s="146" t="s">
        <v>10</v>
      </c>
      <c r="E146" s="161"/>
      <c r="F146" s="162" t="s">
        <v>31</v>
      </c>
      <c r="G146" s="149" t="s">
        <v>31</v>
      </c>
      <c r="H146" s="151" t="s">
        <v>31</v>
      </c>
      <c r="I146" s="151" t="s">
        <v>31</v>
      </c>
      <c r="J146" s="151" t="s">
        <v>31</v>
      </c>
      <c r="K146" s="151" t="s">
        <v>31</v>
      </c>
      <c r="L146" s="151" t="s">
        <v>31</v>
      </c>
      <c r="M146" s="151" t="s">
        <v>31</v>
      </c>
      <c r="N146" s="151" t="s">
        <v>31</v>
      </c>
      <c r="O146" s="151" t="s">
        <v>31</v>
      </c>
      <c r="P146" s="151" t="s">
        <v>31</v>
      </c>
      <c r="Q146" s="152" t="s">
        <v>31</v>
      </c>
      <c r="R146" s="310" t="s">
        <v>31</v>
      </c>
      <c r="S146" s="153" t="s">
        <v>31</v>
      </c>
      <c r="T146" s="151" t="s">
        <v>31</v>
      </c>
      <c r="U146" s="176" t="s">
        <v>31</v>
      </c>
      <c r="V146" s="149" t="s">
        <v>31</v>
      </c>
      <c r="W146" s="151" t="s">
        <v>31</v>
      </c>
      <c r="X146" s="151" t="s">
        <v>31</v>
      </c>
      <c r="Y146" s="151" t="s">
        <v>31</v>
      </c>
      <c r="Z146" s="151" t="s">
        <v>31</v>
      </c>
      <c r="AA146" s="151" t="s">
        <v>31</v>
      </c>
      <c r="AB146" s="151" t="s">
        <v>31</v>
      </c>
      <c r="AC146" s="151" t="s">
        <v>31</v>
      </c>
      <c r="AD146" s="151" t="s">
        <v>31</v>
      </c>
      <c r="AE146" s="151" t="s">
        <v>31</v>
      </c>
      <c r="AF146" s="151" t="s">
        <v>31</v>
      </c>
      <c r="AG146" s="151" t="s">
        <v>31</v>
      </c>
      <c r="AH146" s="18"/>
      <c r="AI146" s="19"/>
      <c r="AJ146" s="19"/>
      <c r="AK146" s="19"/>
      <c r="AL146" s="18"/>
      <c r="AM146" s="18"/>
      <c r="AN146" s="18"/>
      <c r="AO146" s="18"/>
      <c r="AP146" s="18"/>
      <c r="AQ146" s="18"/>
      <c r="AR146" s="18"/>
      <c r="AS146" s="18"/>
      <c r="AT146" s="18"/>
      <c r="AU146" s="18"/>
      <c r="AV146" s="18"/>
      <c r="AW146" s="18"/>
      <c r="AX146" s="18"/>
      <c r="AY146" s="18"/>
      <c r="AZ146" s="18"/>
    </row>
    <row r="147" spans="1:52" ht="13.5" thickTop="1" x14ac:dyDescent="0.25">
      <c r="A147" s="143" t="s">
        <v>462</v>
      </c>
      <c r="B147" s="154" t="s">
        <v>463</v>
      </c>
      <c r="C147" s="160"/>
      <c r="D147" s="146" t="s">
        <v>240</v>
      </c>
      <c r="E147" s="161"/>
      <c r="F147" s="162" t="s">
        <v>31</v>
      </c>
      <c r="G147" s="149" t="s">
        <v>31</v>
      </c>
      <c r="H147" s="151" t="s">
        <v>31</v>
      </c>
      <c r="I147" s="151" t="s">
        <v>31</v>
      </c>
      <c r="J147" s="151" t="s">
        <v>31</v>
      </c>
      <c r="K147" s="151" t="s">
        <v>25</v>
      </c>
      <c r="L147" s="151" t="s">
        <v>31</v>
      </c>
      <c r="M147" s="151" t="s">
        <v>31</v>
      </c>
      <c r="N147" s="151" t="s">
        <v>31</v>
      </c>
      <c r="O147" s="151" t="s">
        <v>31</v>
      </c>
      <c r="P147" s="151" t="s">
        <v>31</v>
      </c>
      <c r="Q147" s="152" t="s">
        <v>31</v>
      </c>
      <c r="R147" s="310" t="s">
        <v>31</v>
      </c>
      <c r="S147" s="153" t="s">
        <v>31</v>
      </c>
      <c r="T147" s="151" t="s">
        <v>31</v>
      </c>
      <c r="U147" s="176" t="s">
        <v>31</v>
      </c>
      <c r="V147" s="149" t="s">
        <v>31</v>
      </c>
      <c r="W147" s="151" t="s">
        <v>31</v>
      </c>
      <c r="X147" s="151" t="s">
        <v>31</v>
      </c>
      <c r="Y147" s="151" t="s">
        <v>31</v>
      </c>
      <c r="Z147" s="151" t="s">
        <v>25</v>
      </c>
      <c r="AA147" s="151" t="s">
        <v>31</v>
      </c>
      <c r="AB147" s="151" t="s">
        <v>31</v>
      </c>
      <c r="AC147" s="151" t="s">
        <v>31</v>
      </c>
      <c r="AD147" s="151" t="s">
        <v>31</v>
      </c>
      <c r="AE147" s="151" t="s">
        <v>31</v>
      </c>
      <c r="AF147" s="151" t="s">
        <v>31</v>
      </c>
      <c r="AG147" s="151" t="s">
        <v>31</v>
      </c>
      <c r="AH147" s="18"/>
      <c r="AI147" s="19"/>
      <c r="AJ147" s="19"/>
      <c r="AK147" s="19"/>
      <c r="AL147" s="18"/>
      <c r="AM147" s="18"/>
      <c r="AN147" s="18"/>
      <c r="AO147" s="18"/>
      <c r="AP147" s="18"/>
      <c r="AQ147" s="18"/>
      <c r="AR147" s="18"/>
      <c r="AS147" s="18"/>
      <c r="AT147" s="18"/>
      <c r="AU147" s="18"/>
      <c r="AV147" s="18"/>
      <c r="AW147" s="18"/>
      <c r="AX147" s="18"/>
      <c r="AY147" s="18"/>
      <c r="AZ147" s="18"/>
    </row>
    <row r="148" spans="1:52" ht="13.5" thickTop="1" x14ac:dyDescent="0.25">
      <c r="A148" s="143" t="s">
        <v>464</v>
      </c>
      <c r="B148" s="154" t="s">
        <v>465</v>
      </c>
      <c r="C148" s="160"/>
      <c r="D148" s="146" t="s">
        <v>10</v>
      </c>
      <c r="E148" s="161"/>
      <c r="F148" s="162" t="s">
        <v>31</v>
      </c>
      <c r="G148" s="149" t="s">
        <v>31</v>
      </c>
      <c r="H148" s="151" t="s">
        <v>31</v>
      </c>
      <c r="I148" s="151" t="s">
        <v>31</v>
      </c>
      <c r="J148" s="151" t="s">
        <v>31</v>
      </c>
      <c r="K148" s="151" t="s">
        <v>25</v>
      </c>
      <c r="L148" s="151" t="s">
        <v>31</v>
      </c>
      <c r="M148" s="151" t="s">
        <v>31</v>
      </c>
      <c r="N148" s="151" t="s">
        <v>31</v>
      </c>
      <c r="O148" s="151" t="s">
        <v>31</v>
      </c>
      <c r="P148" s="151" t="s">
        <v>31</v>
      </c>
      <c r="Q148" s="152" t="s">
        <v>31</v>
      </c>
      <c r="R148" s="310" t="s">
        <v>31</v>
      </c>
      <c r="S148" s="153" t="s">
        <v>31</v>
      </c>
      <c r="T148" s="151" t="s">
        <v>31</v>
      </c>
      <c r="U148" s="176" t="s">
        <v>31</v>
      </c>
      <c r="V148" s="149" t="s">
        <v>31</v>
      </c>
      <c r="W148" s="151" t="s">
        <v>31</v>
      </c>
      <c r="X148" s="151" t="s">
        <v>31</v>
      </c>
      <c r="Y148" s="151" t="s">
        <v>31</v>
      </c>
      <c r="Z148" s="151" t="s">
        <v>31</v>
      </c>
      <c r="AA148" s="151" t="s">
        <v>31</v>
      </c>
      <c r="AB148" s="151" t="s">
        <v>31</v>
      </c>
      <c r="AC148" s="151" t="s">
        <v>31</v>
      </c>
      <c r="AD148" s="151" t="s">
        <v>31</v>
      </c>
      <c r="AE148" s="151" t="s">
        <v>31</v>
      </c>
      <c r="AF148" s="151" t="s">
        <v>31</v>
      </c>
      <c r="AG148" s="151" t="s">
        <v>31</v>
      </c>
      <c r="AH148" s="18"/>
      <c r="AI148" s="19"/>
      <c r="AJ148" s="19"/>
      <c r="AK148" s="19"/>
      <c r="AL148" s="18"/>
      <c r="AM148" s="18"/>
      <c r="AN148" s="18"/>
      <c r="AO148" s="18"/>
      <c r="AP148" s="18"/>
      <c r="AQ148" s="18"/>
      <c r="AR148" s="18"/>
      <c r="AS148" s="18"/>
      <c r="AT148" s="18"/>
      <c r="AU148" s="18"/>
      <c r="AV148" s="18"/>
      <c r="AW148" s="18"/>
      <c r="AX148" s="18"/>
      <c r="AY148" s="18"/>
      <c r="AZ148" s="18"/>
    </row>
    <row r="149" spans="1:52" ht="13.5" thickTop="1" x14ac:dyDescent="0.25">
      <c r="A149" s="143" t="s">
        <v>557</v>
      </c>
      <c r="B149" s="154" t="s">
        <v>558</v>
      </c>
      <c r="C149" s="160"/>
      <c r="D149" s="146" t="s">
        <v>242</v>
      </c>
      <c r="E149" s="161"/>
      <c r="F149" s="162" t="s">
        <v>31</v>
      </c>
      <c r="G149" s="149" t="s">
        <v>31</v>
      </c>
      <c r="H149" s="151" t="s">
        <v>31</v>
      </c>
      <c r="I149" s="151" t="s">
        <v>31</v>
      </c>
      <c r="J149" s="151" t="s">
        <v>31</v>
      </c>
      <c r="K149" s="151" t="s">
        <v>31</v>
      </c>
      <c r="L149" s="151" t="s">
        <v>31</v>
      </c>
      <c r="M149" s="151" t="s">
        <v>31</v>
      </c>
      <c r="N149" s="151" t="s">
        <v>31</v>
      </c>
      <c r="O149" s="151" t="s">
        <v>31</v>
      </c>
      <c r="P149" s="151" t="s">
        <v>31</v>
      </c>
      <c r="Q149" s="152" t="s">
        <v>31</v>
      </c>
      <c r="R149" s="310" t="s">
        <v>656</v>
      </c>
      <c r="S149" s="153" t="s">
        <v>31</v>
      </c>
      <c r="T149" s="151" t="s">
        <v>31</v>
      </c>
      <c r="U149" s="176" t="s">
        <v>31</v>
      </c>
      <c r="V149" s="149" t="s">
        <v>31</v>
      </c>
      <c r="W149" s="151" t="s">
        <v>31</v>
      </c>
      <c r="X149" s="151" t="s">
        <v>31</v>
      </c>
      <c r="Y149" s="151" t="s">
        <v>31</v>
      </c>
      <c r="Z149" s="151" t="s">
        <v>31</v>
      </c>
      <c r="AA149" s="151" t="s">
        <v>31</v>
      </c>
      <c r="AB149" s="151" t="s">
        <v>31</v>
      </c>
      <c r="AC149" s="151" t="s">
        <v>31</v>
      </c>
      <c r="AD149" s="151" t="s">
        <v>31</v>
      </c>
      <c r="AE149" s="151" t="s">
        <v>31</v>
      </c>
      <c r="AF149" s="151" t="s">
        <v>31</v>
      </c>
      <c r="AG149" s="151" t="s">
        <v>31</v>
      </c>
      <c r="AH149" s="18"/>
      <c r="AI149" s="19"/>
      <c r="AJ149" s="19"/>
      <c r="AK149" s="19"/>
      <c r="AL149" s="18"/>
      <c r="AM149" s="18"/>
      <c r="AN149" s="18"/>
      <c r="AO149" s="18"/>
      <c r="AP149" s="18"/>
      <c r="AQ149" s="18"/>
      <c r="AR149" s="18"/>
      <c r="AS149" s="18"/>
      <c r="AT149" s="18"/>
      <c r="AU149" s="18"/>
      <c r="AV149" s="18"/>
      <c r="AW149" s="18"/>
      <c r="AX149" s="18"/>
      <c r="AY149" s="18"/>
      <c r="AZ149" s="18"/>
    </row>
    <row r="150" spans="1:52" ht="13.5" thickTop="1" x14ac:dyDescent="0.25">
      <c r="A150" s="143" t="s">
        <v>466</v>
      </c>
      <c r="B150" s="154" t="s">
        <v>467</v>
      </c>
      <c r="C150" s="160"/>
      <c r="D150" s="146" t="s">
        <v>240</v>
      </c>
      <c r="E150" s="167"/>
      <c r="F150" s="162" t="s">
        <v>31</v>
      </c>
      <c r="G150" s="149" t="s">
        <v>31</v>
      </c>
      <c r="H150" s="151" t="s">
        <v>31</v>
      </c>
      <c r="I150" s="151" t="s">
        <v>31</v>
      </c>
      <c r="J150" s="151" t="s">
        <v>31</v>
      </c>
      <c r="K150" s="151" t="s">
        <v>25</v>
      </c>
      <c r="L150" s="151" t="s">
        <v>31</v>
      </c>
      <c r="M150" s="151" t="s">
        <v>31</v>
      </c>
      <c r="N150" s="151" t="s">
        <v>31</v>
      </c>
      <c r="O150" s="151" t="s">
        <v>31</v>
      </c>
      <c r="P150" s="151" t="s">
        <v>31</v>
      </c>
      <c r="Q150" s="152" t="s">
        <v>31</v>
      </c>
      <c r="R150" s="310" t="s">
        <v>31</v>
      </c>
      <c r="S150" s="153" t="s">
        <v>31</v>
      </c>
      <c r="T150" s="151" t="s">
        <v>31</v>
      </c>
      <c r="U150" s="176" t="s">
        <v>31</v>
      </c>
      <c r="V150" s="149" t="s">
        <v>31</v>
      </c>
      <c r="W150" s="151" t="s">
        <v>31</v>
      </c>
      <c r="X150" s="151" t="s">
        <v>31</v>
      </c>
      <c r="Y150" s="151" t="s">
        <v>31</v>
      </c>
      <c r="Z150" s="151" t="s">
        <v>25</v>
      </c>
      <c r="AA150" s="151" t="s">
        <v>31</v>
      </c>
      <c r="AB150" s="151" t="s">
        <v>31</v>
      </c>
      <c r="AC150" s="151" t="s">
        <v>31</v>
      </c>
      <c r="AD150" s="151" t="s">
        <v>31</v>
      </c>
      <c r="AE150" s="151" t="s">
        <v>31</v>
      </c>
      <c r="AF150" s="151" t="s">
        <v>31</v>
      </c>
      <c r="AG150" s="151" t="s">
        <v>31</v>
      </c>
      <c r="AH150" s="18"/>
      <c r="AI150" s="19"/>
      <c r="AJ150" s="19"/>
      <c r="AK150" s="19"/>
      <c r="AL150" s="18"/>
      <c r="AM150" s="18"/>
      <c r="AN150" s="18"/>
      <c r="AO150" s="18"/>
      <c r="AP150" s="18"/>
      <c r="AQ150" s="18"/>
      <c r="AR150" s="18"/>
      <c r="AS150" s="18"/>
      <c r="AT150" s="18"/>
      <c r="AU150" s="18"/>
      <c r="AV150" s="18"/>
      <c r="AW150" s="18"/>
      <c r="AX150" s="18"/>
      <c r="AY150" s="18"/>
      <c r="AZ150" s="18"/>
    </row>
    <row r="151" spans="1:52" ht="13.5" thickTop="1" x14ac:dyDescent="0.25">
      <c r="A151" s="221" t="s">
        <v>468</v>
      </c>
      <c r="B151" s="159" t="s">
        <v>469</v>
      </c>
      <c r="C151" s="160"/>
      <c r="D151" s="146" t="s">
        <v>11</v>
      </c>
      <c r="E151" s="167"/>
      <c r="F151" s="162" t="s">
        <v>31</v>
      </c>
      <c r="G151" s="149" t="s">
        <v>31</v>
      </c>
      <c r="H151" s="151" t="s">
        <v>31</v>
      </c>
      <c r="I151" s="151" t="s">
        <v>31</v>
      </c>
      <c r="J151" s="151" t="s">
        <v>31</v>
      </c>
      <c r="K151" s="151" t="s">
        <v>25</v>
      </c>
      <c r="L151" s="151" t="s">
        <v>31</v>
      </c>
      <c r="M151" s="151" t="s">
        <v>31</v>
      </c>
      <c r="N151" s="151" t="s">
        <v>31</v>
      </c>
      <c r="O151" s="151" t="s">
        <v>31</v>
      </c>
      <c r="P151" s="151" t="s">
        <v>31</v>
      </c>
      <c r="Q151" s="152" t="s">
        <v>31</v>
      </c>
      <c r="R151" s="310" t="s">
        <v>31</v>
      </c>
      <c r="S151" s="153" t="s">
        <v>31</v>
      </c>
      <c r="T151" s="151" t="s">
        <v>31</v>
      </c>
      <c r="U151" s="176" t="s">
        <v>31</v>
      </c>
      <c r="V151" s="149" t="s">
        <v>31</v>
      </c>
      <c r="W151" s="151" t="s">
        <v>31</v>
      </c>
      <c r="X151" s="151" t="s">
        <v>31</v>
      </c>
      <c r="Y151" s="151" t="s">
        <v>31</v>
      </c>
      <c r="Z151" s="151" t="s">
        <v>31</v>
      </c>
      <c r="AA151" s="151" t="s">
        <v>31</v>
      </c>
      <c r="AB151" s="151" t="s">
        <v>31</v>
      </c>
      <c r="AC151" s="151" t="s">
        <v>31</v>
      </c>
      <c r="AD151" s="151" t="s">
        <v>31</v>
      </c>
      <c r="AE151" s="151" t="s">
        <v>31</v>
      </c>
      <c r="AF151" s="151" t="s">
        <v>31</v>
      </c>
      <c r="AG151" s="151" t="s">
        <v>31</v>
      </c>
      <c r="AH151" s="18"/>
      <c r="AI151" s="19"/>
      <c r="AJ151" s="19"/>
      <c r="AK151" s="19"/>
      <c r="AL151" s="18"/>
      <c r="AM151" s="18"/>
      <c r="AN151" s="18"/>
      <c r="AO151" s="18"/>
      <c r="AP151" s="18"/>
      <c r="AQ151" s="18"/>
      <c r="AR151" s="18"/>
      <c r="AS151" s="18"/>
      <c r="AT151" s="18"/>
      <c r="AU151" s="18"/>
      <c r="AV151" s="18"/>
      <c r="AW151" s="18"/>
      <c r="AX151" s="18"/>
      <c r="AY151" s="18"/>
      <c r="AZ151" s="18"/>
    </row>
    <row r="152" spans="1:52" ht="13.5" thickTop="1" x14ac:dyDescent="0.25">
      <c r="A152" s="143" t="s">
        <v>470</v>
      </c>
      <c r="B152" s="154" t="s">
        <v>471</v>
      </c>
      <c r="C152" s="160"/>
      <c r="D152" s="146" t="s">
        <v>10</v>
      </c>
      <c r="E152" s="167"/>
      <c r="F152" s="162" t="s">
        <v>31</v>
      </c>
      <c r="G152" s="149" t="s">
        <v>31</v>
      </c>
      <c r="H152" s="151" t="s">
        <v>31</v>
      </c>
      <c r="I152" s="151" t="s">
        <v>31</v>
      </c>
      <c r="J152" s="151" t="s">
        <v>31</v>
      </c>
      <c r="K152" s="151" t="s">
        <v>25</v>
      </c>
      <c r="L152" s="151" t="s">
        <v>31</v>
      </c>
      <c r="M152" s="151" t="s">
        <v>31</v>
      </c>
      <c r="N152" s="151" t="s">
        <v>31</v>
      </c>
      <c r="O152" s="151" t="s">
        <v>31</v>
      </c>
      <c r="P152" s="151" t="s">
        <v>31</v>
      </c>
      <c r="Q152" s="152" t="s">
        <v>31</v>
      </c>
      <c r="R152" s="310" t="s">
        <v>31</v>
      </c>
      <c r="S152" s="153" t="s">
        <v>31</v>
      </c>
      <c r="T152" s="151" t="s">
        <v>31</v>
      </c>
      <c r="U152" s="176" t="s">
        <v>31</v>
      </c>
      <c r="V152" s="149" t="s">
        <v>31</v>
      </c>
      <c r="W152" s="151" t="s">
        <v>31</v>
      </c>
      <c r="X152" s="151" t="s">
        <v>31</v>
      </c>
      <c r="Y152" s="151" t="s">
        <v>31</v>
      </c>
      <c r="Z152" s="151" t="s">
        <v>31</v>
      </c>
      <c r="AA152" s="151" t="s">
        <v>31</v>
      </c>
      <c r="AB152" s="151" t="s">
        <v>31</v>
      </c>
      <c r="AC152" s="151" t="s">
        <v>31</v>
      </c>
      <c r="AD152" s="151" t="s">
        <v>31</v>
      </c>
      <c r="AE152" s="151" t="s">
        <v>31</v>
      </c>
      <c r="AF152" s="151" t="s">
        <v>31</v>
      </c>
      <c r="AG152" s="151" t="s">
        <v>31</v>
      </c>
      <c r="AH152" s="18"/>
      <c r="AI152" s="19"/>
      <c r="AJ152" s="19"/>
      <c r="AK152" s="19"/>
      <c r="AL152" s="18"/>
      <c r="AM152" s="18"/>
      <c r="AN152" s="18"/>
      <c r="AO152" s="18"/>
      <c r="AP152" s="18"/>
      <c r="AQ152" s="18"/>
      <c r="AR152" s="18"/>
      <c r="AS152" s="18"/>
      <c r="AT152" s="18"/>
      <c r="AU152" s="18"/>
      <c r="AV152" s="18"/>
      <c r="AW152" s="18"/>
      <c r="AX152" s="18"/>
      <c r="AY152" s="18"/>
      <c r="AZ152" s="18"/>
    </row>
    <row r="153" spans="1:52" ht="13.5" thickTop="1" x14ac:dyDescent="0.25">
      <c r="A153" s="143" t="s">
        <v>472</v>
      </c>
      <c r="B153" s="154" t="s">
        <v>473</v>
      </c>
      <c r="C153" s="160"/>
      <c r="D153" s="146" t="s">
        <v>11</v>
      </c>
      <c r="E153" s="167"/>
      <c r="F153" s="162" t="s">
        <v>31</v>
      </c>
      <c r="G153" s="149" t="s">
        <v>31</v>
      </c>
      <c r="H153" s="151" t="s">
        <v>31</v>
      </c>
      <c r="I153" s="151" t="s">
        <v>31</v>
      </c>
      <c r="J153" s="151" t="s">
        <v>31</v>
      </c>
      <c r="K153" s="151" t="s">
        <v>25</v>
      </c>
      <c r="L153" s="151" t="s">
        <v>31</v>
      </c>
      <c r="M153" s="151" t="s">
        <v>31</v>
      </c>
      <c r="N153" s="151" t="s">
        <v>31</v>
      </c>
      <c r="O153" s="151" t="s">
        <v>31</v>
      </c>
      <c r="P153" s="151" t="s">
        <v>31</v>
      </c>
      <c r="Q153" s="152" t="s">
        <v>31</v>
      </c>
      <c r="R153" s="310" t="s">
        <v>31</v>
      </c>
      <c r="S153" s="153" t="s">
        <v>31</v>
      </c>
      <c r="T153" s="151" t="s">
        <v>31</v>
      </c>
      <c r="U153" s="176" t="s">
        <v>31</v>
      </c>
      <c r="V153" s="149" t="s">
        <v>31</v>
      </c>
      <c r="W153" s="151" t="s">
        <v>31</v>
      </c>
      <c r="X153" s="151" t="s">
        <v>31</v>
      </c>
      <c r="Y153" s="151" t="s">
        <v>31</v>
      </c>
      <c r="Z153" s="151" t="s">
        <v>31</v>
      </c>
      <c r="AA153" s="151" t="s">
        <v>31</v>
      </c>
      <c r="AB153" s="151" t="s">
        <v>31</v>
      </c>
      <c r="AC153" s="151" t="s">
        <v>31</v>
      </c>
      <c r="AD153" s="151" t="s">
        <v>31</v>
      </c>
      <c r="AE153" s="151" t="s">
        <v>31</v>
      </c>
      <c r="AF153" s="151" t="s">
        <v>31</v>
      </c>
      <c r="AG153" s="151" t="s">
        <v>31</v>
      </c>
      <c r="AH153" s="18"/>
      <c r="AI153" s="19"/>
      <c r="AJ153" s="19"/>
      <c r="AK153" s="19"/>
      <c r="AL153" s="18"/>
      <c r="AM153" s="18"/>
      <c r="AN153" s="18"/>
      <c r="AO153" s="18"/>
      <c r="AP153" s="18"/>
      <c r="AQ153" s="18"/>
      <c r="AR153" s="18"/>
      <c r="AS153" s="18"/>
      <c r="AT153" s="18"/>
      <c r="AU153" s="18"/>
      <c r="AV153" s="18"/>
      <c r="AW153" s="18"/>
      <c r="AX153" s="18"/>
      <c r="AY153" s="18"/>
      <c r="AZ153" s="18"/>
    </row>
    <row r="154" spans="1:52" ht="13.5" thickTop="1" x14ac:dyDescent="0.25">
      <c r="A154" s="221" t="s">
        <v>474</v>
      </c>
      <c r="B154" s="159" t="s">
        <v>202</v>
      </c>
      <c r="C154" s="160"/>
      <c r="D154" s="146" t="s">
        <v>240</v>
      </c>
      <c r="E154" s="164"/>
      <c r="F154" s="162" t="s">
        <v>31</v>
      </c>
      <c r="G154" s="149" t="s">
        <v>31</v>
      </c>
      <c r="H154" s="151" t="s">
        <v>31</v>
      </c>
      <c r="I154" s="151" t="s">
        <v>31</v>
      </c>
      <c r="J154" s="151" t="s">
        <v>31</v>
      </c>
      <c r="K154" s="151" t="s">
        <v>31</v>
      </c>
      <c r="L154" s="151" t="s">
        <v>31</v>
      </c>
      <c r="M154" s="151" t="s">
        <v>31</v>
      </c>
      <c r="N154" s="151" t="s">
        <v>31</v>
      </c>
      <c r="O154" s="151" t="s">
        <v>31</v>
      </c>
      <c r="P154" s="151" t="s">
        <v>31</v>
      </c>
      <c r="Q154" s="152" t="s">
        <v>31</v>
      </c>
      <c r="R154" s="310" t="s">
        <v>31</v>
      </c>
      <c r="S154" s="153" t="s">
        <v>31</v>
      </c>
      <c r="T154" s="151" t="s">
        <v>31</v>
      </c>
      <c r="U154" s="176" t="s">
        <v>31</v>
      </c>
      <c r="V154" s="149" t="s">
        <v>31</v>
      </c>
      <c r="W154" s="151" t="s">
        <v>31</v>
      </c>
      <c r="X154" s="151" t="s">
        <v>31</v>
      </c>
      <c r="Y154" s="151" t="s">
        <v>31</v>
      </c>
      <c r="Z154" s="151" t="s">
        <v>31</v>
      </c>
      <c r="AA154" s="151" t="s">
        <v>31</v>
      </c>
      <c r="AB154" s="151" t="s">
        <v>31</v>
      </c>
      <c r="AC154" s="151" t="s">
        <v>31</v>
      </c>
      <c r="AD154" s="151" t="s">
        <v>31</v>
      </c>
      <c r="AE154" s="151" t="s">
        <v>31</v>
      </c>
      <c r="AF154" s="151" t="s">
        <v>31</v>
      </c>
      <c r="AG154" s="151" t="s">
        <v>31</v>
      </c>
      <c r="AH154" s="18"/>
      <c r="AI154" s="19"/>
      <c r="AJ154" s="19"/>
      <c r="AK154" s="19"/>
      <c r="AL154" s="18"/>
      <c r="AM154" s="18"/>
      <c r="AN154" s="18"/>
      <c r="AO154" s="18"/>
      <c r="AP154" s="18"/>
      <c r="AQ154" s="18"/>
      <c r="AR154" s="18"/>
      <c r="AS154" s="18"/>
      <c r="AT154" s="18"/>
      <c r="AU154" s="18"/>
      <c r="AV154" s="18"/>
      <c r="AW154" s="18"/>
      <c r="AX154" s="18"/>
      <c r="AY154" s="18"/>
      <c r="AZ154" s="18"/>
    </row>
    <row r="155" spans="1:52" ht="13.5" thickTop="1" x14ac:dyDescent="0.25">
      <c r="A155" s="143" t="s">
        <v>475</v>
      </c>
      <c r="B155" s="154" t="s">
        <v>476</v>
      </c>
      <c r="C155" s="160"/>
      <c r="D155" s="146" t="s">
        <v>10</v>
      </c>
      <c r="E155" s="167"/>
      <c r="F155" s="162" t="s">
        <v>31</v>
      </c>
      <c r="G155" s="149" t="s">
        <v>31</v>
      </c>
      <c r="H155" s="151" t="s">
        <v>31</v>
      </c>
      <c r="I155" s="151" t="s">
        <v>31</v>
      </c>
      <c r="J155" s="151" t="s">
        <v>31</v>
      </c>
      <c r="K155" s="151" t="s">
        <v>31</v>
      </c>
      <c r="L155" s="151" t="s">
        <v>31</v>
      </c>
      <c r="M155" s="151" t="s">
        <v>31</v>
      </c>
      <c r="N155" s="151" t="s">
        <v>31</v>
      </c>
      <c r="O155" s="151" t="s">
        <v>31</v>
      </c>
      <c r="P155" s="151" t="s">
        <v>31</v>
      </c>
      <c r="Q155" s="152" t="s">
        <v>31</v>
      </c>
      <c r="R155" s="310" t="s">
        <v>31</v>
      </c>
      <c r="S155" s="153" t="s">
        <v>31</v>
      </c>
      <c r="T155" s="151" t="s">
        <v>31</v>
      </c>
      <c r="U155" s="176" t="s">
        <v>31</v>
      </c>
      <c r="V155" s="149" t="s">
        <v>31</v>
      </c>
      <c r="W155" s="151" t="s">
        <v>31</v>
      </c>
      <c r="X155" s="151" t="s">
        <v>31</v>
      </c>
      <c r="Y155" s="151" t="s">
        <v>31</v>
      </c>
      <c r="Z155" s="151" t="s">
        <v>31</v>
      </c>
      <c r="AA155" s="151" t="s">
        <v>31</v>
      </c>
      <c r="AB155" s="151" t="s">
        <v>31</v>
      </c>
      <c r="AC155" s="151" t="s">
        <v>31</v>
      </c>
      <c r="AD155" s="151" t="s">
        <v>31</v>
      </c>
      <c r="AE155" s="151" t="s">
        <v>31</v>
      </c>
      <c r="AF155" s="151" t="s">
        <v>31</v>
      </c>
      <c r="AG155" s="151" t="s">
        <v>31</v>
      </c>
      <c r="AH155" s="18"/>
      <c r="AI155" s="19"/>
      <c r="AJ155" s="19"/>
      <c r="AK155" s="19"/>
      <c r="AL155" s="18"/>
      <c r="AM155" s="18"/>
      <c r="AN155" s="18"/>
      <c r="AO155" s="18"/>
      <c r="AP155" s="18"/>
      <c r="AQ155" s="18"/>
      <c r="AR155" s="18"/>
      <c r="AS155" s="18"/>
      <c r="AT155" s="18"/>
      <c r="AU155" s="18"/>
      <c r="AV155" s="18"/>
      <c r="AW155" s="18"/>
      <c r="AX155" s="18"/>
      <c r="AY155" s="18"/>
      <c r="AZ155" s="18"/>
    </row>
    <row r="156" spans="1:52" ht="13.5" thickTop="1" x14ac:dyDescent="0.25">
      <c r="A156" s="143" t="s">
        <v>477</v>
      </c>
      <c r="B156" s="154" t="s">
        <v>478</v>
      </c>
      <c r="C156" s="160"/>
      <c r="D156" s="146" t="s">
        <v>10</v>
      </c>
      <c r="E156" s="161"/>
      <c r="F156" s="162" t="s">
        <v>31</v>
      </c>
      <c r="G156" s="149" t="s">
        <v>31</v>
      </c>
      <c r="H156" s="151" t="s">
        <v>31</v>
      </c>
      <c r="I156" s="151" t="s">
        <v>31</v>
      </c>
      <c r="J156" s="151" t="s">
        <v>31</v>
      </c>
      <c r="K156" s="151" t="s">
        <v>31</v>
      </c>
      <c r="L156" s="151" t="s">
        <v>31</v>
      </c>
      <c r="M156" s="151" t="s">
        <v>31</v>
      </c>
      <c r="N156" s="151" t="s">
        <v>31</v>
      </c>
      <c r="O156" s="151" t="s">
        <v>31</v>
      </c>
      <c r="P156" s="151" t="s">
        <v>31</v>
      </c>
      <c r="Q156" s="152" t="s">
        <v>31</v>
      </c>
      <c r="R156" s="310" t="s">
        <v>31</v>
      </c>
      <c r="S156" s="153" t="s">
        <v>31</v>
      </c>
      <c r="T156" s="151" t="s">
        <v>31</v>
      </c>
      <c r="U156" s="176" t="s">
        <v>31</v>
      </c>
      <c r="V156" s="149" t="s">
        <v>31</v>
      </c>
      <c r="W156" s="151" t="s">
        <v>31</v>
      </c>
      <c r="X156" s="151" t="s">
        <v>31</v>
      </c>
      <c r="Y156" s="151" t="s">
        <v>31</v>
      </c>
      <c r="Z156" s="151" t="s">
        <v>31</v>
      </c>
      <c r="AA156" s="151" t="s">
        <v>31</v>
      </c>
      <c r="AB156" s="151" t="s">
        <v>31</v>
      </c>
      <c r="AC156" s="151" t="s">
        <v>31</v>
      </c>
      <c r="AD156" s="151" t="s">
        <v>31</v>
      </c>
      <c r="AE156" s="151" t="s">
        <v>31</v>
      </c>
      <c r="AF156" s="151" t="s">
        <v>31</v>
      </c>
      <c r="AG156" s="151" t="s">
        <v>31</v>
      </c>
      <c r="AH156" s="18"/>
      <c r="AI156" s="19"/>
      <c r="AJ156" s="19"/>
      <c r="AK156" s="19"/>
      <c r="AL156" s="18"/>
      <c r="AM156" s="18"/>
      <c r="AN156" s="18"/>
      <c r="AO156" s="18"/>
      <c r="AP156" s="18"/>
      <c r="AQ156" s="18"/>
      <c r="AR156" s="18"/>
      <c r="AS156" s="18"/>
      <c r="AT156" s="18"/>
      <c r="AU156" s="18"/>
      <c r="AV156" s="18"/>
      <c r="AW156" s="18"/>
      <c r="AX156" s="18"/>
      <c r="AY156" s="18"/>
      <c r="AZ156" s="18"/>
    </row>
    <row r="157" spans="1:52" ht="13.5" thickTop="1" x14ac:dyDescent="0.25">
      <c r="A157" s="143" t="s">
        <v>650</v>
      </c>
      <c r="B157" s="154"/>
      <c r="C157" s="160"/>
      <c r="D157" s="146" t="s">
        <v>240</v>
      </c>
      <c r="E157" s="167"/>
      <c r="F157" s="162" t="s">
        <v>31</v>
      </c>
      <c r="G157" s="149" t="s">
        <v>31</v>
      </c>
      <c r="H157" s="151" t="s">
        <v>31</v>
      </c>
      <c r="I157" s="151" t="s">
        <v>31</v>
      </c>
      <c r="J157" s="151" t="s">
        <v>31</v>
      </c>
      <c r="K157" s="151" t="s">
        <v>31</v>
      </c>
      <c r="L157" s="151" t="s">
        <v>31</v>
      </c>
      <c r="M157" s="151" t="s">
        <v>31</v>
      </c>
      <c r="N157" s="151" t="s">
        <v>31</v>
      </c>
      <c r="O157" s="151" t="s">
        <v>31</v>
      </c>
      <c r="P157" s="151" t="s">
        <v>31</v>
      </c>
      <c r="Q157" s="152" t="s">
        <v>31</v>
      </c>
      <c r="R157" s="310" t="s">
        <v>31</v>
      </c>
      <c r="S157" s="153" t="s">
        <v>31</v>
      </c>
      <c r="T157" s="151" t="s">
        <v>31</v>
      </c>
      <c r="U157" s="176" t="s">
        <v>31</v>
      </c>
      <c r="V157" s="149" t="s">
        <v>31</v>
      </c>
      <c r="W157" s="151" t="s">
        <v>31</v>
      </c>
      <c r="X157" s="151" t="s">
        <v>31</v>
      </c>
      <c r="Y157" s="151" t="s">
        <v>31</v>
      </c>
      <c r="Z157" s="151" t="s">
        <v>31</v>
      </c>
      <c r="AA157" s="151" t="s">
        <v>31</v>
      </c>
      <c r="AB157" s="151" t="s">
        <v>31</v>
      </c>
      <c r="AC157" s="151" t="s">
        <v>31</v>
      </c>
      <c r="AD157" s="151" t="s">
        <v>31</v>
      </c>
      <c r="AE157" s="151" t="s">
        <v>31</v>
      </c>
      <c r="AF157" s="151" t="s">
        <v>31</v>
      </c>
      <c r="AG157" s="151" t="s">
        <v>31</v>
      </c>
      <c r="AH157" s="18"/>
      <c r="AI157" s="19"/>
      <c r="AJ157" s="19"/>
      <c r="AK157" s="19"/>
      <c r="AL157" s="18"/>
      <c r="AM157" s="18"/>
      <c r="AN157" s="18"/>
      <c r="AO157" s="18"/>
      <c r="AP157" s="18"/>
      <c r="AQ157" s="18"/>
      <c r="AR157" s="18"/>
      <c r="AS157" s="18"/>
      <c r="AT157" s="18"/>
      <c r="AU157" s="18"/>
      <c r="AV157" s="18"/>
      <c r="AW157" s="18"/>
      <c r="AX157" s="18"/>
      <c r="AY157" s="18"/>
      <c r="AZ157" s="18"/>
    </row>
    <row r="158" spans="1:52" s="263" customFormat="1" ht="14" thickTop="1" thickBot="1" x14ac:dyDescent="0.3">
      <c r="A158" s="253" t="s">
        <v>186</v>
      </c>
      <c r="B158" s="243" t="s">
        <v>479</v>
      </c>
      <c r="C158" s="244" t="s">
        <v>31</v>
      </c>
      <c r="D158" s="245" t="s">
        <v>251</v>
      </c>
      <c r="E158" s="254" t="s">
        <v>92</v>
      </c>
      <c r="F158" s="255" t="s">
        <v>571</v>
      </c>
      <c r="G158" s="256" t="s">
        <v>31</v>
      </c>
      <c r="H158" s="257" t="s">
        <v>31</v>
      </c>
      <c r="I158" s="257" t="s">
        <v>31</v>
      </c>
      <c r="J158" s="257" t="s">
        <v>31</v>
      </c>
      <c r="K158" s="257" t="s">
        <v>25</v>
      </c>
      <c r="L158" s="257" t="s">
        <v>31</v>
      </c>
      <c r="M158" s="257" t="s">
        <v>31</v>
      </c>
      <c r="N158" s="257" t="s">
        <v>31</v>
      </c>
      <c r="O158" s="257" t="s">
        <v>31</v>
      </c>
      <c r="P158" s="257" t="s">
        <v>31</v>
      </c>
      <c r="Q158" s="258" t="s">
        <v>25</v>
      </c>
      <c r="R158" s="310" t="s">
        <v>31</v>
      </c>
      <c r="S158" s="153" t="s">
        <v>31</v>
      </c>
      <c r="T158" s="151" t="s">
        <v>31</v>
      </c>
      <c r="U158" s="176" t="s">
        <v>31</v>
      </c>
      <c r="V158" s="256" t="s">
        <v>31</v>
      </c>
      <c r="W158" s="257" t="s">
        <v>31</v>
      </c>
      <c r="X158" s="257" t="s">
        <v>31</v>
      </c>
      <c r="Y158" s="257" t="s">
        <v>31</v>
      </c>
      <c r="Z158" s="257" t="s">
        <v>25</v>
      </c>
      <c r="AA158" s="257" t="s">
        <v>31</v>
      </c>
      <c r="AB158" s="257" t="s">
        <v>31</v>
      </c>
      <c r="AC158" s="257" t="s">
        <v>31</v>
      </c>
      <c r="AD158" s="257" t="s">
        <v>31</v>
      </c>
      <c r="AE158" s="257" t="s">
        <v>31</v>
      </c>
      <c r="AF158" s="257" t="s">
        <v>25</v>
      </c>
      <c r="AG158" s="257" t="s">
        <v>31</v>
      </c>
      <c r="AH158" s="261"/>
      <c r="AI158" s="262"/>
      <c r="AJ158" s="262"/>
      <c r="AK158" s="262"/>
      <c r="AL158" s="261"/>
      <c r="AM158" s="261"/>
      <c r="AN158" s="261"/>
      <c r="AO158" s="261"/>
      <c r="AP158" s="261"/>
      <c r="AQ158" s="261"/>
      <c r="AR158" s="261"/>
      <c r="AS158" s="261"/>
      <c r="AT158" s="261"/>
      <c r="AU158" s="261"/>
      <c r="AV158" s="261"/>
      <c r="AW158" s="261"/>
      <c r="AX158" s="261"/>
      <c r="AY158" s="261"/>
      <c r="AZ158" s="261"/>
    </row>
    <row r="159" spans="1:52" ht="13.5" thickTop="1" x14ac:dyDescent="0.25">
      <c r="A159" s="246" t="s">
        <v>187</v>
      </c>
      <c r="B159" s="246" t="s">
        <v>188</v>
      </c>
      <c r="C159" s="247" t="s">
        <v>31</v>
      </c>
      <c r="D159" s="248" t="s">
        <v>240</v>
      </c>
      <c r="E159" s="170" t="s">
        <v>186</v>
      </c>
      <c r="F159" s="157" t="s">
        <v>31</v>
      </c>
      <c r="G159" s="249" t="s">
        <v>31</v>
      </c>
      <c r="H159" s="158" t="s">
        <v>31</v>
      </c>
      <c r="I159" s="158" t="s">
        <v>31</v>
      </c>
      <c r="J159" s="158" t="s">
        <v>31</v>
      </c>
      <c r="K159" s="158" t="s">
        <v>31</v>
      </c>
      <c r="L159" s="158" t="s">
        <v>31</v>
      </c>
      <c r="M159" s="158" t="s">
        <v>31</v>
      </c>
      <c r="N159" s="158" t="s">
        <v>31</v>
      </c>
      <c r="O159" s="158" t="s">
        <v>31</v>
      </c>
      <c r="P159" s="158" t="s">
        <v>31</v>
      </c>
      <c r="Q159" s="250" t="s">
        <v>25</v>
      </c>
      <c r="R159" s="310" t="s">
        <v>31</v>
      </c>
      <c r="S159" s="251" t="s">
        <v>31</v>
      </c>
      <c r="T159" s="158" t="s">
        <v>31</v>
      </c>
      <c r="U159" s="252" t="s">
        <v>31</v>
      </c>
      <c r="V159" s="249" t="s">
        <v>31</v>
      </c>
      <c r="W159" s="158" t="s">
        <v>31</v>
      </c>
      <c r="X159" s="158" t="s">
        <v>31</v>
      </c>
      <c r="Y159" s="158" t="s">
        <v>31</v>
      </c>
      <c r="Z159" s="158" t="s">
        <v>31</v>
      </c>
      <c r="AA159" s="158" t="s">
        <v>31</v>
      </c>
      <c r="AB159" s="158" t="s">
        <v>31</v>
      </c>
      <c r="AC159" s="158" t="s">
        <v>31</v>
      </c>
      <c r="AD159" s="158" t="s">
        <v>31</v>
      </c>
      <c r="AE159" s="158" t="s">
        <v>31</v>
      </c>
      <c r="AF159" s="158" t="s">
        <v>25</v>
      </c>
      <c r="AG159" s="158" t="s">
        <v>31</v>
      </c>
      <c r="AH159" s="18"/>
      <c r="AI159" s="19"/>
      <c r="AJ159" s="19"/>
      <c r="AK159" s="19"/>
      <c r="AL159" s="18"/>
      <c r="AM159" s="18"/>
      <c r="AN159" s="18"/>
      <c r="AO159" s="18"/>
      <c r="AP159" s="18"/>
      <c r="AQ159" s="18"/>
      <c r="AR159" s="18"/>
      <c r="AS159" s="18"/>
      <c r="AT159" s="18"/>
      <c r="AU159" s="18"/>
      <c r="AV159" s="18"/>
      <c r="AW159" s="18"/>
      <c r="AX159" s="18"/>
      <c r="AY159" s="18"/>
      <c r="AZ159" s="18"/>
    </row>
    <row r="160" spans="1:52" ht="13.5" thickTop="1" x14ac:dyDescent="0.25">
      <c r="A160" s="168" t="s">
        <v>189</v>
      </c>
      <c r="B160" s="168" t="s">
        <v>480</v>
      </c>
      <c r="C160" s="160" t="s">
        <v>31</v>
      </c>
      <c r="D160" s="169" t="s">
        <v>240</v>
      </c>
      <c r="E160" s="170" t="s">
        <v>190</v>
      </c>
      <c r="F160" s="162" t="s">
        <v>31</v>
      </c>
      <c r="G160" s="149" t="s">
        <v>31</v>
      </c>
      <c r="H160" s="151" t="s">
        <v>31</v>
      </c>
      <c r="I160" s="151" t="s">
        <v>31</v>
      </c>
      <c r="J160" s="151" t="s">
        <v>31</v>
      </c>
      <c r="K160" s="151" t="s">
        <v>25</v>
      </c>
      <c r="L160" s="151" t="s">
        <v>31</v>
      </c>
      <c r="M160" s="151" t="s">
        <v>31</v>
      </c>
      <c r="N160" s="151" t="s">
        <v>31</v>
      </c>
      <c r="O160" s="151" t="s">
        <v>31</v>
      </c>
      <c r="P160" s="151" t="s">
        <v>31</v>
      </c>
      <c r="Q160" s="152" t="s">
        <v>25</v>
      </c>
      <c r="R160" s="310" t="s">
        <v>31</v>
      </c>
      <c r="S160" s="153" t="s">
        <v>31</v>
      </c>
      <c r="T160" s="114" t="s">
        <v>31</v>
      </c>
      <c r="U160" s="176" t="s">
        <v>31</v>
      </c>
      <c r="V160" s="149" t="s">
        <v>31</v>
      </c>
      <c r="W160" s="151" t="s">
        <v>31</v>
      </c>
      <c r="X160" s="151" t="s">
        <v>31</v>
      </c>
      <c r="Y160" s="151" t="s">
        <v>31</v>
      </c>
      <c r="Z160" s="151" t="s">
        <v>25</v>
      </c>
      <c r="AA160" s="151" t="s">
        <v>31</v>
      </c>
      <c r="AB160" s="151" t="s">
        <v>31</v>
      </c>
      <c r="AC160" s="151" t="s">
        <v>31</v>
      </c>
      <c r="AD160" s="151" t="s">
        <v>31</v>
      </c>
      <c r="AE160" s="151" t="s">
        <v>31</v>
      </c>
      <c r="AF160" s="151" t="s">
        <v>31</v>
      </c>
      <c r="AG160" s="151" t="s">
        <v>31</v>
      </c>
      <c r="AH160" s="18"/>
      <c r="AI160" s="19"/>
      <c r="AJ160" s="19"/>
      <c r="AK160" s="19"/>
      <c r="AL160" s="18"/>
      <c r="AM160" s="18"/>
      <c r="AN160" s="18"/>
      <c r="AO160" s="18"/>
      <c r="AP160" s="18"/>
      <c r="AQ160" s="18"/>
      <c r="AR160" s="18"/>
      <c r="AS160" s="18"/>
      <c r="AT160" s="18"/>
      <c r="AU160" s="18"/>
      <c r="AV160" s="18"/>
      <c r="AW160" s="18"/>
      <c r="AX160" s="18"/>
      <c r="AY160" s="18"/>
      <c r="AZ160" s="18"/>
    </row>
    <row r="161" spans="1:52" ht="13.5" thickTop="1" x14ac:dyDescent="0.25">
      <c r="A161" s="168" t="s">
        <v>308</v>
      </c>
      <c r="B161" s="168" t="s">
        <v>309</v>
      </c>
      <c r="C161" s="160"/>
      <c r="D161" s="169" t="e">
        <v>#N/A</v>
      </c>
      <c r="E161" s="170"/>
      <c r="F161" s="162" t="s">
        <v>31</v>
      </c>
      <c r="G161" s="149" t="s">
        <v>31</v>
      </c>
      <c r="H161" s="151" t="s">
        <v>31</v>
      </c>
      <c r="I161" s="151" t="s">
        <v>31</v>
      </c>
      <c r="J161" s="151" t="s">
        <v>31</v>
      </c>
      <c r="K161" s="151" t="s">
        <v>31</v>
      </c>
      <c r="L161" s="151" t="s">
        <v>31</v>
      </c>
      <c r="M161" s="151" t="s">
        <v>31</v>
      </c>
      <c r="N161" s="151" t="s">
        <v>31</v>
      </c>
      <c r="O161" s="151" t="s">
        <v>31</v>
      </c>
      <c r="P161" s="151" t="s">
        <v>31</v>
      </c>
      <c r="Q161" s="152" t="s">
        <v>31</v>
      </c>
      <c r="R161" s="310" t="s">
        <v>31</v>
      </c>
      <c r="S161" s="153" t="s">
        <v>31</v>
      </c>
      <c r="T161" s="114" t="s">
        <v>31</v>
      </c>
      <c r="U161" s="176" t="s">
        <v>31</v>
      </c>
      <c r="V161" s="149" t="s">
        <v>31</v>
      </c>
      <c r="W161" s="151" t="s">
        <v>31</v>
      </c>
      <c r="X161" s="151" t="s">
        <v>31</v>
      </c>
      <c r="Y161" s="151" t="s">
        <v>31</v>
      </c>
      <c r="Z161" s="151" t="s">
        <v>31</v>
      </c>
      <c r="AA161" s="151" t="s">
        <v>31</v>
      </c>
      <c r="AB161" s="151" t="s">
        <v>31</v>
      </c>
      <c r="AC161" s="151" t="s">
        <v>31</v>
      </c>
      <c r="AD161" s="151" t="s">
        <v>31</v>
      </c>
      <c r="AE161" s="151" t="s">
        <v>31</v>
      </c>
      <c r="AF161" s="151" t="s">
        <v>31</v>
      </c>
      <c r="AG161" s="151" t="s">
        <v>31</v>
      </c>
      <c r="AH161" s="18"/>
      <c r="AI161" s="19"/>
      <c r="AJ161" s="19"/>
      <c r="AK161" s="19"/>
      <c r="AL161" s="18"/>
      <c r="AM161" s="18"/>
      <c r="AN161" s="18"/>
      <c r="AO161" s="18"/>
      <c r="AP161" s="18"/>
      <c r="AQ161" s="18"/>
      <c r="AR161" s="18"/>
      <c r="AS161" s="18"/>
      <c r="AT161" s="18"/>
      <c r="AU161" s="18"/>
      <c r="AV161" s="18"/>
      <c r="AW161" s="18"/>
      <c r="AX161" s="18"/>
      <c r="AY161" s="18"/>
      <c r="AZ161" s="18"/>
    </row>
    <row r="162" spans="1:52" ht="13.5" thickTop="1" x14ac:dyDescent="0.25">
      <c r="A162" s="168" t="s">
        <v>191</v>
      </c>
      <c r="B162" s="168" t="s">
        <v>192</v>
      </c>
      <c r="C162" s="160" t="s">
        <v>31</v>
      </c>
      <c r="D162" s="169" t="s">
        <v>240</v>
      </c>
      <c r="E162" s="170" t="s">
        <v>193</v>
      </c>
      <c r="F162" s="162" t="s">
        <v>31</v>
      </c>
      <c r="G162" s="149" t="s">
        <v>31</v>
      </c>
      <c r="H162" s="151" t="s">
        <v>31</v>
      </c>
      <c r="I162" s="151" t="s">
        <v>31</v>
      </c>
      <c r="J162" s="151" t="s">
        <v>31</v>
      </c>
      <c r="K162" s="151" t="s">
        <v>31</v>
      </c>
      <c r="L162" s="151" t="s">
        <v>31</v>
      </c>
      <c r="M162" s="151" t="s">
        <v>31</v>
      </c>
      <c r="N162" s="151" t="s">
        <v>31</v>
      </c>
      <c r="O162" s="151" t="s">
        <v>31</v>
      </c>
      <c r="P162" s="151" t="s">
        <v>31</v>
      </c>
      <c r="Q162" s="152" t="s">
        <v>25</v>
      </c>
      <c r="R162" s="310" t="s">
        <v>31</v>
      </c>
      <c r="S162" s="153" t="s">
        <v>31</v>
      </c>
      <c r="T162" s="151" t="s">
        <v>31</v>
      </c>
      <c r="U162" s="176" t="s">
        <v>31</v>
      </c>
      <c r="V162" s="149" t="s">
        <v>31</v>
      </c>
      <c r="W162" s="151" t="s">
        <v>31</v>
      </c>
      <c r="X162" s="151" t="s">
        <v>31</v>
      </c>
      <c r="Y162" s="151" t="s">
        <v>31</v>
      </c>
      <c r="Z162" s="151" t="s">
        <v>31</v>
      </c>
      <c r="AA162" s="151" t="s">
        <v>31</v>
      </c>
      <c r="AB162" s="151" t="s">
        <v>31</v>
      </c>
      <c r="AC162" s="151" t="s">
        <v>31</v>
      </c>
      <c r="AD162" s="151" t="s">
        <v>31</v>
      </c>
      <c r="AE162" s="151" t="s">
        <v>31</v>
      </c>
      <c r="AF162" s="151" t="s">
        <v>25</v>
      </c>
      <c r="AG162" s="151" t="s">
        <v>31</v>
      </c>
      <c r="AH162" s="18"/>
      <c r="AI162" s="19"/>
      <c r="AJ162" s="19"/>
      <c r="AK162" s="19"/>
      <c r="AL162" s="18"/>
      <c r="AM162" s="18"/>
      <c r="AN162" s="18"/>
      <c r="AO162" s="18"/>
      <c r="AP162" s="18"/>
      <c r="AQ162" s="18"/>
      <c r="AR162" s="18"/>
      <c r="AS162" s="18"/>
      <c r="AT162" s="18"/>
      <c r="AU162" s="18"/>
      <c r="AV162" s="18"/>
      <c r="AW162" s="18"/>
      <c r="AX162" s="18"/>
      <c r="AY162" s="18"/>
      <c r="AZ162" s="18"/>
    </row>
    <row r="163" spans="1:52" ht="13.5" thickTop="1" x14ac:dyDescent="0.25">
      <c r="A163" s="168" t="s">
        <v>194</v>
      </c>
      <c r="B163" s="168" t="s">
        <v>195</v>
      </c>
      <c r="C163" s="160" t="s">
        <v>31</v>
      </c>
      <c r="D163" s="169" t="s">
        <v>240</v>
      </c>
      <c r="E163" s="170" t="s">
        <v>191</v>
      </c>
      <c r="F163" s="162" t="s">
        <v>31</v>
      </c>
      <c r="G163" s="149" t="s">
        <v>31</v>
      </c>
      <c r="H163" s="151" t="s">
        <v>31</v>
      </c>
      <c r="I163" s="151" t="s">
        <v>31</v>
      </c>
      <c r="J163" s="151" t="s">
        <v>31</v>
      </c>
      <c r="K163" s="151" t="s">
        <v>31</v>
      </c>
      <c r="L163" s="151" t="s">
        <v>31</v>
      </c>
      <c r="M163" s="151" t="s">
        <v>31</v>
      </c>
      <c r="N163" s="151" t="s">
        <v>31</v>
      </c>
      <c r="O163" s="151" t="s">
        <v>31</v>
      </c>
      <c r="P163" s="151" t="s">
        <v>31</v>
      </c>
      <c r="Q163" s="152" t="s">
        <v>25</v>
      </c>
      <c r="R163" s="310" t="s">
        <v>31</v>
      </c>
      <c r="S163" s="153" t="s">
        <v>31</v>
      </c>
      <c r="T163" s="151" t="s">
        <v>31</v>
      </c>
      <c r="U163" s="176" t="s">
        <v>31</v>
      </c>
      <c r="V163" s="149" t="s">
        <v>31</v>
      </c>
      <c r="W163" s="151" t="s">
        <v>31</v>
      </c>
      <c r="X163" s="151" t="s">
        <v>31</v>
      </c>
      <c r="Y163" s="151" t="s">
        <v>31</v>
      </c>
      <c r="Z163" s="151" t="s">
        <v>31</v>
      </c>
      <c r="AA163" s="151" t="s">
        <v>31</v>
      </c>
      <c r="AB163" s="151" t="s">
        <v>31</v>
      </c>
      <c r="AC163" s="151" t="s">
        <v>31</v>
      </c>
      <c r="AD163" s="151" t="s">
        <v>31</v>
      </c>
      <c r="AE163" s="151" t="s">
        <v>31</v>
      </c>
      <c r="AF163" s="151" t="s">
        <v>31</v>
      </c>
      <c r="AG163" s="151" t="s">
        <v>31</v>
      </c>
      <c r="AH163" s="18"/>
      <c r="AI163" s="19"/>
      <c r="AJ163" s="19"/>
      <c r="AK163" s="19"/>
      <c r="AL163" s="18"/>
      <c r="AM163" s="18"/>
      <c r="AN163" s="18"/>
      <c r="AO163" s="18"/>
      <c r="AP163" s="18"/>
      <c r="AQ163" s="18"/>
      <c r="AR163" s="18"/>
      <c r="AS163" s="18"/>
      <c r="AT163" s="18"/>
      <c r="AU163" s="18"/>
      <c r="AV163" s="18"/>
      <c r="AW163" s="18"/>
      <c r="AX163" s="18"/>
      <c r="AY163" s="18"/>
      <c r="AZ163" s="18"/>
    </row>
    <row r="164" spans="1:52" ht="13.5" thickTop="1" x14ac:dyDescent="0.25">
      <c r="A164" s="168" t="s">
        <v>196</v>
      </c>
      <c r="B164" s="168" t="s">
        <v>197</v>
      </c>
      <c r="C164" s="160" t="s">
        <v>31</v>
      </c>
      <c r="D164" s="169" t="e">
        <v>#N/A</v>
      </c>
      <c r="E164" s="170" t="s">
        <v>187</v>
      </c>
      <c r="F164" s="162" t="s">
        <v>31</v>
      </c>
      <c r="G164" s="149" t="s">
        <v>31</v>
      </c>
      <c r="H164" s="151" t="s">
        <v>31</v>
      </c>
      <c r="I164" s="151" t="s">
        <v>31</v>
      </c>
      <c r="J164" s="151" t="s">
        <v>31</v>
      </c>
      <c r="K164" s="151" t="s">
        <v>31</v>
      </c>
      <c r="L164" s="151" t="s">
        <v>31</v>
      </c>
      <c r="M164" s="151" t="s">
        <v>31</v>
      </c>
      <c r="N164" s="151" t="s">
        <v>31</v>
      </c>
      <c r="O164" s="151" t="s">
        <v>31</v>
      </c>
      <c r="P164" s="151" t="s">
        <v>31</v>
      </c>
      <c r="Q164" s="152" t="s">
        <v>31</v>
      </c>
      <c r="R164" s="310" t="s">
        <v>31</v>
      </c>
      <c r="S164" s="153" t="s">
        <v>31</v>
      </c>
      <c r="T164" s="151" t="s">
        <v>31</v>
      </c>
      <c r="U164" s="176" t="s">
        <v>31</v>
      </c>
      <c r="V164" s="149" t="s">
        <v>31</v>
      </c>
      <c r="W164" s="151" t="s">
        <v>31</v>
      </c>
      <c r="X164" s="151" t="s">
        <v>31</v>
      </c>
      <c r="Y164" s="151" t="s">
        <v>31</v>
      </c>
      <c r="Z164" s="151" t="s">
        <v>31</v>
      </c>
      <c r="AA164" s="151" t="s">
        <v>31</v>
      </c>
      <c r="AB164" s="151" t="s">
        <v>31</v>
      </c>
      <c r="AC164" s="151" t="s">
        <v>31</v>
      </c>
      <c r="AD164" s="151" t="s">
        <v>31</v>
      </c>
      <c r="AE164" s="151" t="s">
        <v>31</v>
      </c>
      <c r="AF164" s="151" t="s">
        <v>31</v>
      </c>
      <c r="AG164" s="151" t="s">
        <v>31</v>
      </c>
      <c r="AH164" s="18"/>
      <c r="AI164" s="19"/>
      <c r="AJ164" s="19"/>
      <c r="AK164" s="19"/>
      <c r="AL164" s="18"/>
      <c r="AM164" s="18"/>
      <c r="AN164" s="18"/>
      <c r="AO164" s="18"/>
      <c r="AP164" s="18"/>
      <c r="AQ164" s="18"/>
      <c r="AR164" s="18"/>
      <c r="AS164" s="18"/>
      <c r="AT164" s="18"/>
      <c r="AU164" s="18"/>
      <c r="AV164" s="18"/>
      <c r="AW164" s="18"/>
      <c r="AX164" s="18"/>
      <c r="AY164" s="18"/>
      <c r="AZ164" s="18"/>
    </row>
    <row r="165" spans="1:52" ht="13.5" thickTop="1" x14ac:dyDescent="0.25">
      <c r="A165" s="168" t="s">
        <v>198</v>
      </c>
      <c r="B165" s="168" t="s">
        <v>199</v>
      </c>
      <c r="C165" s="160" t="s">
        <v>31</v>
      </c>
      <c r="D165" s="171" t="s">
        <v>240</v>
      </c>
      <c r="E165" s="170" t="s">
        <v>200</v>
      </c>
      <c r="F165" s="162" t="s">
        <v>31</v>
      </c>
      <c r="G165" s="149" t="s">
        <v>31</v>
      </c>
      <c r="H165" s="151" t="s">
        <v>31</v>
      </c>
      <c r="I165" s="151" t="s">
        <v>31</v>
      </c>
      <c r="J165" s="151" t="s">
        <v>31</v>
      </c>
      <c r="K165" s="151" t="s">
        <v>31</v>
      </c>
      <c r="L165" s="151" t="s">
        <v>31</v>
      </c>
      <c r="M165" s="151" t="s">
        <v>31</v>
      </c>
      <c r="N165" s="151" t="s">
        <v>31</v>
      </c>
      <c r="O165" s="151" t="s">
        <v>31</v>
      </c>
      <c r="P165" s="151" t="s">
        <v>31</v>
      </c>
      <c r="Q165" s="152" t="s">
        <v>25</v>
      </c>
      <c r="R165" s="310" t="s">
        <v>31</v>
      </c>
      <c r="S165" s="153" t="s">
        <v>31</v>
      </c>
      <c r="T165" s="151" t="s">
        <v>31</v>
      </c>
      <c r="U165" s="176" t="s">
        <v>31</v>
      </c>
      <c r="V165" s="149" t="s">
        <v>31</v>
      </c>
      <c r="W165" s="151" t="s">
        <v>31</v>
      </c>
      <c r="X165" s="151" t="s">
        <v>31</v>
      </c>
      <c r="Y165" s="151" t="s">
        <v>31</v>
      </c>
      <c r="Z165" s="151" t="s">
        <v>31</v>
      </c>
      <c r="AA165" s="151" t="s">
        <v>31</v>
      </c>
      <c r="AB165" s="151" t="s">
        <v>31</v>
      </c>
      <c r="AC165" s="151" t="s">
        <v>31</v>
      </c>
      <c r="AD165" s="151" t="s">
        <v>31</v>
      </c>
      <c r="AE165" s="151" t="s">
        <v>31</v>
      </c>
      <c r="AF165" s="151" t="s">
        <v>25</v>
      </c>
      <c r="AG165" s="151" t="s">
        <v>31</v>
      </c>
      <c r="AH165" s="18"/>
      <c r="AI165" s="19"/>
      <c r="AJ165" s="19"/>
      <c r="AK165" s="19"/>
      <c r="AL165" s="18"/>
      <c r="AM165" s="18"/>
      <c r="AN165" s="18"/>
      <c r="AO165" s="18"/>
      <c r="AP165" s="18"/>
      <c r="AQ165" s="18"/>
      <c r="AR165" s="18"/>
      <c r="AS165" s="18"/>
      <c r="AT165" s="18"/>
      <c r="AU165" s="18"/>
      <c r="AV165" s="18"/>
      <c r="AW165" s="18"/>
      <c r="AX165" s="18"/>
      <c r="AY165" s="18"/>
      <c r="AZ165" s="18"/>
    </row>
    <row r="166" spans="1:52" ht="13.5" thickTop="1" x14ac:dyDescent="0.25">
      <c r="A166" s="168" t="s">
        <v>201</v>
      </c>
      <c r="B166" s="168" t="s">
        <v>202</v>
      </c>
      <c r="C166" s="160" t="s">
        <v>31</v>
      </c>
      <c r="D166" s="171" t="s">
        <v>240</v>
      </c>
      <c r="E166" s="170" t="s">
        <v>203</v>
      </c>
      <c r="F166" s="162" t="s">
        <v>31</v>
      </c>
      <c r="G166" s="149" t="s">
        <v>31</v>
      </c>
      <c r="H166" s="151" t="s">
        <v>31</v>
      </c>
      <c r="I166" s="151" t="s">
        <v>31</v>
      </c>
      <c r="J166" s="151" t="s">
        <v>31</v>
      </c>
      <c r="K166" s="151" t="s">
        <v>31</v>
      </c>
      <c r="L166" s="151" t="s">
        <v>31</v>
      </c>
      <c r="M166" s="151" t="s">
        <v>31</v>
      </c>
      <c r="N166" s="151" t="s">
        <v>31</v>
      </c>
      <c r="O166" s="151" t="s">
        <v>25</v>
      </c>
      <c r="P166" s="151" t="s">
        <v>31</v>
      </c>
      <c r="Q166" s="152" t="s">
        <v>25</v>
      </c>
      <c r="R166" s="310" t="s">
        <v>31</v>
      </c>
      <c r="S166" s="153" t="s">
        <v>31</v>
      </c>
      <c r="T166" s="151" t="s">
        <v>31</v>
      </c>
      <c r="U166" s="176" t="s">
        <v>31</v>
      </c>
      <c r="V166" s="149" t="s">
        <v>31</v>
      </c>
      <c r="W166" s="151" t="s">
        <v>31</v>
      </c>
      <c r="X166" s="151" t="s">
        <v>31</v>
      </c>
      <c r="Y166" s="151" t="s">
        <v>31</v>
      </c>
      <c r="Z166" s="151" t="s">
        <v>31</v>
      </c>
      <c r="AA166" s="151" t="s">
        <v>31</v>
      </c>
      <c r="AB166" s="151" t="s">
        <v>31</v>
      </c>
      <c r="AC166" s="151" t="s">
        <v>31</v>
      </c>
      <c r="AD166" s="151" t="s">
        <v>42</v>
      </c>
      <c r="AE166" s="151" t="s">
        <v>31</v>
      </c>
      <c r="AF166" s="151" t="s">
        <v>31</v>
      </c>
      <c r="AG166" s="151" t="s">
        <v>31</v>
      </c>
      <c r="AH166" s="18"/>
      <c r="AI166" s="19"/>
      <c r="AJ166" s="19"/>
      <c r="AK166" s="19"/>
      <c r="AL166" s="18"/>
      <c r="AM166" s="18"/>
      <c r="AN166" s="18"/>
      <c r="AO166" s="18"/>
      <c r="AP166" s="18"/>
      <c r="AQ166" s="18"/>
      <c r="AR166" s="18"/>
      <c r="AS166" s="18"/>
      <c r="AT166" s="18"/>
      <c r="AU166" s="18"/>
      <c r="AV166" s="18"/>
      <c r="AW166" s="18"/>
      <c r="AX166" s="18"/>
      <c r="AY166" s="18"/>
      <c r="AZ166" s="18"/>
    </row>
    <row r="167" spans="1:52" ht="13.5" thickTop="1" x14ac:dyDescent="0.25">
      <c r="A167" s="264" t="s">
        <v>204</v>
      </c>
      <c r="B167" s="264" t="s">
        <v>205</v>
      </c>
      <c r="C167" s="160" t="s">
        <v>31</v>
      </c>
      <c r="D167" s="171" t="s">
        <v>240</v>
      </c>
      <c r="E167" s="170" t="s">
        <v>206</v>
      </c>
      <c r="F167" s="162" t="s">
        <v>31</v>
      </c>
      <c r="G167" s="149" t="s">
        <v>31</v>
      </c>
      <c r="H167" s="151" t="s">
        <v>31</v>
      </c>
      <c r="I167" s="151" t="s">
        <v>31</v>
      </c>
      <c r="J167" s="151" t="s">
        <v>31</v>
      </c>
      <c r="K167" s="151" t="s">
        <v>31</v>
      </c>
      <c r="L167" s="151" t="s">
        <v>31</v>
      </c>
      <c r="M167" s="151" t="s">
        <v>31</v>
      </c>
      <c r="N167" s="151" t="s">
        <v>31</v>
      </c>
      <c r="O167" s="151" t="s">
        <v>31</v>
      </c>
      <c r="P167" s="151" t="s">
        <v>31</v>
      </c>
      <c r="Q167" s="152" t="s">
        <v>25</v>
      </c>
      <c r="R167" s="310" t="s">
        <v>31</v>
      </c>
      <c r="S167" s="153" t="s">
        <v>31</v>
      </c>
      <c r="T167" s="151" t="s">
        <v>31</v>
      </c>
      <c r="U167" s="176" t="s">
        <v>31</v>
      </c>
      <c r="V167" s="149" t="s">
        <v>31</v>
      </c>
      <c r="W167" s="151" t="s">
        <v>31</v>
      </c>
      <c r="X167" s="151" t="s">
        <v>31</v>
      </c>
      <c r="Y167" s="151" t="s">
        <v>31</v>
      </c>
      <c r="Z167" s="151" t="s">
        <v>31</v>
      </c>
      <c r="AA167" s="151" t="s">
        <v>31</v>
      </c>
      <c r="AB167" s="151" t="s">
        <v>31</v>
      </c>
      <c r="AC167" s="151" t="s">
        <v>31</v>
      </c>
      <c r="AD167" s="151" t="s">
        <v>31</v>
      </c>
      <c r="AE167" s="151" t="s">
        <v>31</v>
      </c>
      <c r="AF167" s="151" t="s">
        <v>31</v>
      </c>
      <c r="AG167" s="151" t="s">
        <v>31</v>
      </c>
      <c r="AH167" s="18"/>
      <c r="AI167" s="19"/>
      <c r="AJ167" s="19"/>
      <c r="AK167" s="19"/>
      <c r="AL167" s="18"/>
      <c r="AM167" s="18"/>
      <c r="AN167" s="18"/>
      <c r="AO167" s="18"/>
      <c r="AP167" s="18"/>
      <c r="AQ167" s="18"/>
      <c r="AR167" s="18"/>
      <c r="AS167" s="18"/>
      <c r="AT167" s="18"/>
      <c r="AU167" s="18"/>
      <c r="AV167" s="18"/>
      <c r="AW167" s="18"/>
      <c r="AX167" s="18"/>
      <c r="AY167" s="18"/>
      <c r="AZ167" s="18"/>
    </row>
    <row r="168" spans="1:52" ht="13.5" thickTop="1" x14ac:dyDescent="0.25">
      <c r="A168" s="264" t="s">
        <v>651</v>
      </c>
      <c r="B168" s="264"/>
      <c r="C168" s="160"/>
      <c r="D168" s="171" t="s">
        <v>11</v>
      </c>
      <c r="E168" s="170"/>
      <c r="F168" s="162" t="s">
        <v>31</v>
      </c>
      <c r="G168" s="149" t="s">
        <v>31</v>
      </c>
      <c r="H168" s="151" t="s">
        <v>31</v>
      </c>
      <c r="I168" s="151" t="s">
        <v>31</v>
      </c>
      <c r="J168" s="151" t="s">
        <v>31</v>
      </c>
      <c r="K168" s="151" t="s">
        <v>31</v>
      </c>
      <c r="L168" s="151" t="s">
        <v>31</v>
      </c>
      <c r="M168" s="151" t="s">
        <v>31</v>
      </c>
      <c r="N168" s="151" t="s">
        <v>31</v>
      </c>
      <c r="O168" s="151" t="s">
        <v>31</v>
      </c>
      <c r="P168" s="151" t="s">
        <v>31</v>
      </c>
      <c r="Q168" s="152" t="s">
        <v>31</v>
      </c>
      <c r="R168" s="310" t="s">
        <v>31</v>
      </c>
      <c r="S168" s="153" t="s">
        <v>31</v>
      </c>
      <c r="T168" s="151" t="s">
        <v>31</v>
      </c>
      <c r="U168" s="176" t="s">
        <v>31</v>
      </c>
      <c r="V168" s="149" t="s">
        <v>31</v>
      </c>
      <c r="W168" s="151" t="s">
        <v>31</v>
      </c>
      <c r="X168" s="151" t="s">
        <v>31</v>
      </c>
      <c r="Y168" s="151" t="s">
        <v>31</v>
      </c>
      <c r="Z168" s="151" t="s">
        <v>31</v>
      </c>
      <c r="AA168" s="151" t="s">
        <v>31</v>
      </c>
      <c r="AB168" s="151" t="s">
        <v>31</v>
      </c>
      <c r="AC168" s="151" t="s">
        <v>31</v>
      </c>
      <c r="AD168" s="151" t="s">
        <v>31</v>
      </c>
      <c r="AE168" s="151" t="s">
        <v>31</v>
      </c>
      <c r="AF168" s="151" t="s">
        <v>31</v>
      </c>
      <c r="AG168" s="151" t="s">
        <v>31</v>
      </c>
      <c r="AH168" s="18"/>
      <c r="AI168" s="19"/>
      <c r="AJ168" s="19"/>
      <c r="AK168" s="19"/>
      <c r="AL168" s="18"/>
      <c r="AM168" s="18"/>
      <c r="AN168" s="18"/>
      <c r="AO168" s="18"/>
      <c r="AP168" s="18"/>
      <c r="AQ168" s="18"/>
      <c r="AR168" s="18"/>
      <c r="AS168" s="18"/>
      <c r="AT168" s="18"/>
      <c r="AU168" s="18"/>
      <c r="AV168" s="18"/>
      <c r="AW168" s="18"/>
      <c r="AX168" s="18"/>
      <c r="AY168" s="18"/>
      <c r="AZ168" s="18"/>
    </row>
    <row r="169" spans="1:52" ht="13.5" thickTop="1" x14ac:dyDescent="0.25">
      <c r="A169" s="168" t="s">
        <v>559</v>
      </c>
      <c r="B169" s="168" t="s">
        <v>205</v>
      </c>
      <c r="C169" s="160" t="s">
        <v>31</v>
      </c>
      <c r="D169" s="171" t="s">
        <v>241</v>
      </c>
      <c r="E169" s="170" t="s">
        <v>92</v>
      </c>
      <c r="F169" s="162" t="s">
        <v>31</v>
      </c>
      <c r="G169" s="149" t="s">
        <v>31</v>
      </c>
      <c r="H169" s="151" t="s">
        <v>31</v>
      </c>
      <c r="I169" s="151" t="s">
        <v>31</v>
      </c>
      <c r="J169" s="151" t="s">
        <v>31</v>
      </c>
      <c r="K169" s="151" t="s">
        <v>31</v>
      </c>
      <c r="L169" s="151" t="s">
        <v>31</v>
      </c>
      <c r="M169" s="151" t="s">
        <v>31</v>
      </c>
      <c r="N169" s="151" t="s">
        <v>31</v>
      </c>
      <c r="O169" s="151" t="s">
        <v>31</v>
      </c>
      <c r="P169" s="151" t="s">
        <v>31</v>
      </c>
      <c r="Q169" s="152" t="s">
        <v>31</v>
      </c>
      <c r="R169" s="310" t="s">
        <v>31</v>
      </c>
      <c r="S169" s="153" t="s">
        <v>31</v>
      </c>
      <c r="T169" s="114" t="s">
        <v>31</v>
      </c>
      <c r="U169" s="176" t="s">
        <v>31</v>
      </c>
      <c r="V169" s="149" t="s">
        <v>31</v>
      </c>
      <c r="W169" s="151" t="s">
        <v>31</v>
      </c>
      <c r="X169" s="151" t="s">
        <v>31</v>
      </c>
      <c r="Y169" s="151" t="s">
        <v>31</v>
      </c>
      <c r="Z169" s="151" t="s">
        <v>31</v>
      </c>
      <c r="AA169" s="151" t="s">
        <v>31</v>
      </c>
      <c r="AB169" s="151" t="s">
        <v>31</v>
      </c>
      <c r="AC169" s="151" t="s">
        <v>31</v>
      </c>
      <c r="AD169" s="151" t="s">
        <v>31</v>
      </c>
      <c r="AE169" s="151" t="s">
        <v>31</v>
      </c>
      <c r="AF169" s="151" t="s">
        <v>31</v>
      </c>
      <c r="AG169" s="151" t="s">
        <v>31</v>
      </c>
      <c r="AH169" s="18"/>
      <c r="AI169" s="19"/>
      <c r="AJ169" s="19"/>
      <c r="AK169" s="19"/>
      <c r="AL169" s="18"/>
      <c r="AM169" s="18"/>
      <c r="AN169" s="18"/>
      <c r="AO169" s="18"/>
      <c r="AP169" s="18"/>
      <c r="AQ169" s="18"/>
      <c r="AR169" s="18"/>
      <c r="AS169" s="18"/>
      <c r="AT169" s="18"/>
      <c r="AU169" s="18"/>
      <c r="AV169" s="18"/>
      <c r="AW169" s="18"/>
      <c r="AX169" s="18"/>
      <c r="AY169" s="18"/>
      <c r="AZ169" s="18"/>
    </row>
    <row r="170" spans="1:52" ht="13.5" thickTop="1" x14ac:dyDescent="0.25">
      <c r="A170" s="168" t="s">
        <v>481</v>
      </c>
      <c r="B170" s="168" t="s">
        <v>482</v>
      </c>
      <c r="C170" s="160"/>
      <c r="D170" s="171" t="s">
        <v>347</v>
      </c>
      <c r="E170" s="170"/>
      <c r="F170" s="162" t="s">
        <v>31</v>
      </c>
      <c r="G170" s="149" t="s">
        <v>31</v>
      </c>
      <c r="H170" s="151" t="s">
        <v>31</v>
      </c>
      <c r="I170" s="151" t="s">
        <v>31</v>
      </c>
      <c r="J170" s="151" t="s">
        <v>31</v>
      </c>
      <c r="K170" s="151" t="s">
        <v>31</v>
      </c>
      <c r="L170" s="151" t="s">
        <v>31</v>
      </c>
      <c r="M170" s="151" t="s">
        <v>31</v>
      </c>
      <c r="N170" s="151" t="s">
        <v>31</v>
      </c>
      <c r="O170" s="151" t="s">
        <v>31</v>
      </c>
      <c r="P170" s="151" t="s">
        <v>31</v>
      </c>
      <c r="Q170" s="152" t="s">
        <v>31</v>
      </c>
      <c r="R170" s="310" t="s">
        <v>31</v>
      </c>
      <c r="S170" s="153" t="s">
        <v>31</v>
      </c>
      <c r="T170" s="114" t="s">
        <v>31</v>
      </c>
      <c r="U170" s="176" t="s">
        <v>31</v>
      </c>
      <c r="V170" s="149" t="s">
        <v>31</v>
      </c>
      <c r="W170" s="151" t="s">
        <v>31</v>
      </c>
      <c r="X170" s="151" t="s">
        <v>31</v>
      </c>
      <c r="Y170" s="151" t="s">
        <v>31</v>
      </c>
      <c r="Z170" s="151" t="s">
        <v>31</v>
      </c>
      <c r="AA170" s="151" t="s">
        <v>31</v>
      </c>
      <c r="AB170" s="151" t="s">
        <v>31</v>
      </c>
      <c r="AC170" s="151" t="s">
        <v>31</v>
      </c>
      <c r="AD170" s="151" t="s">
        <v>31</v>
      </c>
      <c r="AE170" s="151" t="s">
        <v>31</v>
      </c>
      <c r="AF170" s="151" t="s">
        <v>31</v>
      </c>
      <c r="AG170" s="151" t="s">
        <v>31</v>
      </c>
      <c r="AH170" s="18"/>
      <c r="AI170" s="19"/>
      <c r="AJ170" s="19"/>
      <c r="AK170" s="19"/>
      <c r="AL170" s="18"/>
      <c r="AM170" s="18"/>
      <c r="AN170" s="18"/>
      <c r="AO170" s="18"/>
      <c r="AP170" s="18"/>
      <c r="AQ170" s="18"/>
      <c r="AR170" s="18"/>
      <c r="AS170" s="18"/>
      <c r="AT170" s="18"/>
      <c r="AU170" s="18"/>
      <c r="AV170" s="18"/>
      <c r="AW170" s="18"/>
      <c r="AX170" s="18"/>
      <c r="AY170" s="18"/>
      <c r="AZ170" s="18"/>
    </row>
    <row r="171" spans="1:52" ht="13.5" thickTop="1" x14ac:dyDescent="0.25">
      <c r="A171" s="168" t="s">
        <v>483</v>
      </c>
      <c r="B171" s="168" t="s">
        <v>484</v>
      </c>
      <c r="C171" s="160"/>
      <c r="D171" s="171" t="s">
        <v>347</v>
      </c>
      <c r="E171" s="170"/>
      <c r="F171" s="162" t="s">
        <v>31</v>
      </c>
      <c r="G171" s="149" t="s">
        <v>31</v>
      </c>
      <c r="H171" s="151" t="s">
        <v>31</v>
      </c>
      <c r="I171" s="151" t="s">
        <v>31</v>
      </c>
      <c r="J171" s="151" t="s">
        <v>31</v>
      </c>
      <c r="K171" s="151" t="s">
        <v>31</v>
      </c>
      <c r="L171" s="151" t="s">
        <v>31</v>
      </c>
      <c r="M171" s="151" t="s">
        <v>31</v>
      </c>
      <c r="N171" s="151" t="s">
        <v>31</v>
      </c>
      <c r="O171" s="151" t="s">
        <v>31</v>
      </c>
      <c r="P171" s="151" t="s">
        <v>31</v>
      </c>
      <c r="Q171" s="152" t="s">
        <v>31</v>
      </c>
      <c r="R171" s="310" t="s">
        <v>31</v>
      </c>
      <c r="S171" s="153" t="s">
        <v>31</v>
      </c>
      <c r="T171" s="151" t="s">
        <v>31</v>
      </c>
      <c r="U171" s="176" t="s">
        <v>31</v>
      </c>
      <c r="V171" s="149" t="s">
        <v>31</v>
      </c>
      <c r="W171" s="151" t="s">
        <v>31</v>
      </c>
      <c r="X171" s="151" t="s">
        <v>31</v>
      </c>
      <c r="Y171" s="151" t="s">
        <v>31</v>
      </c>
      <c r="Z171" s="151" t="s">
        <v>31</v>
      </c>
      <c r="AA171" s="151" t="s">
        <v>31</v>
      </c>
      <c r="AB171" s="151" t="s">
        <v>31</v>
      </c>
      <c r="AC171" s="151" t="s">
        <v>31</v>
      </c>
      <c r="AD171" s="151" t="s">
        <v>31</v>
      </c>
      <c r="AE171" s="151" t="s">
        <v>31</v>
      </c>
      <c r="AF171" s="151" t="s">
        <v>31</v>
      </c>
      <c r="AG171" s="151" t="s">
        <v>31</v>
      </c>
      <c r="AH171" s="18"/>
      <c r="AI171" s="19"/>
      <c r="AJ171" s="19"/>
      <c r="AK171" s="19"/>
      <c r="AL171" s="18"/>
      <c r="AM171" s="18"/>
      <c r="AN171" s="18"/>
      <c r="AO171" s="18"/>
      <c r="AP171" s="18"/>
      <c r="AQ171" s="18"/>
      <c r="AR171" s="18"/>
      <c r="AS171" s="18"/>
      <c r="AT171" s="18"/>
      <c r="AU171" s="18"/>
      <c r="AV171" s="18"/>
      <c r="AW171" s="18"/>
      <c r="AX171" s="18"/>
      <c r="AY171" s="18"/>
      <c r="AZ171" s="18"/>
    </row>
    <row r="172" spans="1:52" x14ac:dyDescent="0.25">
      <c r="A172" s="264" t="s">
        <v>485</v>
      </c>
      <c r="B172" s="264" t="s">
        <v>486</v>
      </c>
      <c r="C172" s="160"/>
      <c r="D172" s="171" t="s">
        <v>10</v>
      </c>
      <c r="E172" s="170"/>
      <c r="F172" s="162" t="s">
        <v>31</v>
      </c>
      <c r="G172" s="149" t="s">
        <v>31</v>
      </c>
      <c r="H172" s="151" t="s">
        <v>31</v>
      </c>
      <c r="I172" s="151" t="s">
        <v>31</v>
      </c>
      <c r="J172" s="151" t="s">
        <v>31</v>
      </c>
      <c r="K172" s="151" t="s">
        <v>31</v>
      </c>
      <c r="L172" s="151" t="s">
        <v>31</v>
      </c>
      <c r="M172" s="151" t="s">
        <v>31</v>
      </c>
      <c r="N172" s="151" t="s">
        <v>31</v>
      </c>
      <c r="O172" s="151" t="s">
        <v>31</v>
      </c>
      <c r="P172" s="151" t="s">
        <v>31</v>
      </c>
      <c r="Q172" s="152" t="s">
        <v>31</v>
      </c>
      <c r="R172" s="310" t="s">
        <v>31</v>
      </c>
      <c r="S172" s="153" t="s">
        <v>31</v>
      </c>
      <c r="T172" s="151" t="s">
        <v>31</v>
      </c>
      <c r="U172" s="176" t="s">
        <v>31</v>
      </c>
      <c r="V172" s="149" t="s">
        <v>31</v>
      </c>
      <c r="W172" s="151" t="s">
        <v>31</v>
      </c>
      <c r="X172" s="151" t="s">
        <v>31</v>
      </c>
      <c r="Y172" s="151" t="s">
        <v>31</v>
      </c>
      <c r="Z172" s="151" t="s">
        <v>31</v>
      </c>
      <c r="AA172" s="151" t="s">
        <v>31</v>
      </c>
      <c r="AB172" s="151" t="s">
        <v>31</v>
      </c>
      <c r="AC172" s="151" t="s">
        <v>31</v>
      </c>
      <c r="AD172" s="151" t="s">
        <v>31</v>
      </c>
      <c r="AE172" s="151" t="s">
        <v>31</v>
      </c>
      <c r="AF172" s="151" t="s">
        <v>31</v>
      </c>
      <c r="AG172" s="151" t="s">
        <v>31</v>
      </c>
      <c r="AH172" s="18"/>
      <c r="AI172" s="19"/>
      <c r="AJ172" s="19"/>
      <c r="AK172" s="19"/>
      <c r="AL172" s="18"/>
      <c r="AM172" s="18"/>
      <c r="AN172" s="18"/>
      <c r="AO172" s="18"/>
      <c r="AP172" s="18"/>
      <c r="AQ172" s="18"/>
      <c r="AR172" s="18"/>
      <c r="AS172" s="18"/>
      <c r="AT172" s="18"/>
      <c r="AU172" s="18"/>
      <c r="AV172" s="18"/>
      <c r="AW172" s="18"/>
      <c r="AX172" s="18"/>
      <c r="AY172" s="18"/>
      <c r="AZ172" s="18"/>
    </row>
    <row r="173" spans="1:52" x14ac:dyDescent="0.25">
      <c r="A173" s="168" t="s">
        <v>330</v>
      </c>
      <c r="B173" s="168" t="s">
        <v>331</v>
      </c>
      <c r="C173" s="160"/>
      <c r="D173" s="171" t="s">
        <v>10</v>
      </c>
      <c r="E173" s="170"/>
      <c r="F173" s="162" t="s">
        <v>31</v>
      </c>
      <c r="G173" s="149" t="s">
        <v>31</v>
      </c>
      <c r="H173" s="151" t="s">
        <v>31</v>
      </c>
      <c r="I173" s="151" t="s">
        <v>31</v>
      </c>
      <c r="J173" s="151" t="s">
        <v>31</v>
      </c>
      <c r="K173" s="151" t="s">
        <v>31</v>
      </c>
      <c r="L173" s="151" t="s">
        <v>31</v>
      </c>
      <c r="M173" s="151" t="s">
        <v>31</v>
      </c>
      <c r="N173" s="151" t="s">
        <v>31</v>
      </c>
      <c r="O173" s="151" t="s">
        <v>31</v>
      </c>
      <c r="P173" s="151" t="s">
        <v>31</v>
      </c>
      <c r="Q173" s="152" t="s">
        <v>31</v>
      </c>
      <c r="R173" s="310" t="s">
        <v>31</v>
      </c>
      <c r="S173" s="153" t="s">
        <v>35</v>
      </c>
      <c r="T173" s="151" t="s">
        <v>31</v>
      </c>
      <c r="U173" s="176" t="s">
        <v>31</v>
      </c>
      <c r="V173" s="149" t="s">
        <v>31</v>
      </c>
      <c r="W173" s="151" t="s">
        <v>31</v>
      </c>
      <c r="X173" s="151" t="s">
        <v>31</v>
      </c>
      <c r="Y173" s="151" t="s">
        <v>31</v>
      </c>
      <c r="Z173" s="151" t="s">
        <v>31</v>
      </c>
      <c r="AA173" s="151" t="s">
        <v>31</v>
      </c>
      <c r="AB173" s="151" t="s">
        <v>31</v>
      </c>
      <c r="AC173" s="151" t="s">
        <v>31</v>
      </c>
      <c r="AD173" s="151" t="s">
        <v>31</v>
      </c>
      <c r="AE173" s="151" t="s">
        <v>31</v>
      </c>
      <c r="AF173" s="151" t="s">
        <v>31</v>
      </c>
      <c r="AG173" s="151" t="s">
        <v>31</v>
      </c>
      <c r="AH173" s="18"/>
      <c r="AI173" s="19"/>
      <c r="AJ173" s="19"/>
      <c r="AK173" s="19"/>
      <c r="AL173" s="18"/>
      <c r="AM173" s="18"/>
      <c r="AN173" s="18"/>
      <c r="AO173" s="18"/>
      <c r="AP173" s="18"/>
      <c r="AQ173" s="18"/>
      <c r="AR173" s="18"/>
      <c r="AS173" s="18"/>
      <c r="AT173" s="18"/>
      <c r="AU173" s="18"/>
      <c r="AV173" s="18"/>
      <c r="AW173" s="18"/>
      <c r="AX173" s="18"/>
      <c r="AY173" s="18"/>
      <c r="AZ173" s="18"/>
    </row>
    <row r="174" spans="1:52" x14ac:dyDescent="0.25">
      <c r="A174" s="264" t="s">
        <v>337</v>
      </c>
      <c r="B174" s="264" t="s">
        <v>346</v>
      </c>
      <c r="C174" s="160"/>
      <c r="D174" s="171" t="s">
        <v>347</v>
      </c>
      <c r="E174" s="170"/>
      <c r="F174" s="162" t="s">
        <v>31</v>
      </c>
      <c r="G174" s="149" t="s">
        <v>31</v>
      </c>
      <c r="H174" s="151" t="s">
        <v>31</v>
      </c>
      <c r="I174" s="151" t="s">
        <v>31</v>
      </c>
      <c r="J174" s="151" t="s">
        <v>31</v>
      </c>
      <c r="K174" s="151" t="s">
        <v>31</v>
      </c>
      <c r="L174" s="151" t="s">
        <v>31</v>
      </c>
      <c r="M174" s="151" t="s">
        <v>31</v>
      </c>
      <c r="N174" s="151" t="s">
        <v>31</v>
      </c>
      <c r="O174" s="151" t="s">
        <v>31</v>
      </c>
      <c r="P174" s="151" t="s">
        <v>31</v>
      </c>
      <c r="Q174" s="152" t="s">
        <v>31</v>
      </c>
      <c r="R174" s="310" t="s">
        <v>31</v>
      </c>
      <c r="S174" s="153" t="s">
        <v>35</v>
      </c>
      <c r="T174" s="151" t="s">
        <v>31</v>
      </c>
      <c r="U174" s="176" t="s">
        <v>31</v>
      </c>
      <c r="V174" s="149" t="s">
        <v>31</v>
      </c>
      <c r="W174" s="151" t="s">
        <v>31</v>
      </c>
      <c r="X174" s="151" t="s">
        <v>31</v>
      </c>
      <c r="Y174" s="151" t="s">
        <v>31</v>
      </c>
      <c r="Z174" s="151" t="s">
        <v>31</v>
      </c>
      <c r="AA174" s="151" t="s">
        <v>31</v>
      </c>
      <c r="AB174" s="151" t="s">
        <v>31</v>
      </c>
      <c r="AC174" s="151" t="s">
        <v>31</v>
      </c>
      <c r="AD174" s="151" t="s">
        <v>31</v>
      </c>
      <c r="AE174" s="151" t="s">
        <v>31</v>
      </c>
      <c r="AF174" s="151" t="s">
        <v>31</v>
      </c>
      <c r="AG174" s="151" t="s">
        <v>31</v>
      </c>
      <c r="AH174" s="18"/>
      <c r="AI174" s="19"/>
      <c r="AJ174" s="19"/>
      <c r="AK174" s="19"/>
      <c r="AL174" s="18"/>
      <c r="AM174" s="18"/>
      <c r="AN174" s="18"/>
      <c r="AO174" s="18"/>
      <c r="AP174" s="18"/>
      <c r="AQ174" s="18"/>
      <c r="AR174" s="18"/>
      <c r="AS174" s="18"/>
      <c r="AT174" s="18"/>
      <c r="AU174" s="18"/>
      <c r="AV174" s="18"/>
      <c r="AW174" s="18"/>
      <c r="AX174" s="18"/>
      <c r="AY174" s="18"/>
      <c r="AZ174" s="18"/>
    </row>
    <row r="175" spans="1:52" x14ac:dyDescent="0.25">
      <c r="A175" s="168" t="s">
        <v>487</v>
      </c>
      <c r="B175" s="168" t="s">
        <v>488</v>
      </c>
      <c r="C175" s="160"/>
      <c r="D175" s="171" t="s">
        <v>10</v>
      </c>
      <c r="E175" s="170"/>
      <c r="F175" s="162" t="s">
        <v>31</v>
      </c>
      <c r="G175" s="149" t="s">
        <v>31</v>
      </c>
      <c r="H175" s="151" t="s">
        <v>31</v>
      </c>
      <c r="I175" s="151" t="s">
        <v>31</v>
      </c>
      <c r="J175" s="151" t="s">
        <v>31</v>
      </c>
      <c r="K175" s="151" t="s">
        <v>31</v>
      </c>
      <c r="L175" s="151" t="s">
        <v>31</v>
      </c>
      <c r="M175" s="151" t="s">
        <v>31</v>
      </c>
      <c r="N175" s="151" t="s">
        <v>31</v>
      </c>
      <c r="O175" s="151" t="s">
        <v>31</v>
      </c>
      <c r="P175" s="151" t="s">
        <v>31</v>
      </c>
      <c r="Q175" s="152" t="s">
        <v>31</v>
      </c>
      <c r="R175" s="310" t="s">
        <v>31</v>
      </c>
      <c r="S175" s="153" t="s">
        <v>31</v>
      </c>
      <c r="T175" s="151" t="s">
        <v>31</v>
      </c>
      <c r="U175" s="176" t="s">
        <v>31</v>
      </c>
      <c r="V175" s="149" t="s">
        <v>31</v>
      </c>
      <c r="W175" s="151" t="s">
        <v>31</v>
      </c>
      <c r="X175" s="151" t="s">
        <v>31</v>
      </c>
      <c r="Y175" s="151" t="s">
        <v>31</v>
      </c>
      <c r="Z175" s="151" t="s">
        <v>31</v>
      </c>
      <c r="AA175" s="151" t="s">
        <v>31</v>
      </c>
      <c r="AB175" s="151" t="s">
        <v>31</v>
      </c>
      <c r="AC175" s="151" t="s">
        <v>31</v>
      </c>
      <c r="AD175" s="151" t="s">
        <v>31</v>
      </c>
      <c r="AE175" s="151" t="s">
        <v>31</v>
      </c>
      <c r="AF175" s="151" t="s">
        <v>31</v>
      </c>
      <c r="AG175" s="151" t="s">
        <v>31</v>
      </c>
      <c r="AH175" s="18"/>
      <c r="AI175" s="19"/>
      <c r="AJ175" s="19"/>
      <c r="AK175" s="19"/>
      <c r="AL175" s="18"/>
      <c r="AM175" s="18"/>
      <c r="AN175" s="18"/>
      <c r="AO175" s="18"/>
      <c r="AP175" s="18"/>
      <c r="AQ175" s="18"/>
      <c r="AR175" s="18"/>
      <c r="AS175" s="18"/>
      <c r="AT175" s="18"/>
      <c r="AU175" s="18"/>
      <c r="AV175" s="18"/>
      <c r="AW175" s="18"/>
      <c r="AX175" s="18"/>
      <c r="AY175" s="18"/>
      <c r="AZ175" s="18"/>
    </row>
    <row r="176" spans="1:52" x14ac:dyDescent="0.25">
      <c r="A176" s="168" t="s">
        <v>343</v>
      </c>
      <c r="B176" s="168" t="s">
        <v>361</v>
      </c>
      <c r="C176" s="160"/>
      <c r="D176" s="171" t="e">
        <v>#N/A</v>
      </c>
      <c r="E176" s="170"/>
      <c r="F176" s="162" t="s">
        <v>31</v>
      </c>
      <c r="G176" s="149" t="s">
        <v>31</v>
      </c>
      <c r="H176" s="151" t="s">
        <v>31</v>
      </c>
      <c r="I176" s="151" t="s">
        <v>31</v>
      </c>
      <c r="J176" s="151" t="s">
        <v>31</v>
      </c>
      <c r="K176" s="151" t="s">
        <v>31</v>
      </c>
      <c r="L176" s="151" t="s">
        <v>31</v>
      </c>
      <c r="M176" s="151" t="s">
        <v>31</v>
      </c>
      <c r="N176" s="151" t="s">
        <v>31</v>
      </c>
      <c r="O176" s="151" t="s">
        <v>31</v>
      </c>
      <c r="P176" s="151" t="s">
        <v>31</v>
      </c>
      <c r="Q176" s="152" t="s">
        <v>31</v>
      </c>
      <c r="R176" s="310" t="s">
        <v>31</v>
      </c>
      <c r="S176" s="153" t="s">
        <v>31</v>
      </c>
      <c r="T176" s="151" t="s">
        <v>31</v>
      </c>
      <c r="U176" s="176" t="s">
        <v>31</v>
      </c>
      <c r="V176" s="149" t="s">
        <v>31</v>
      </c>
      <c r="W176" s="151" t="s">
        <v>31</v>
      </c>
      <c r="X176" s="151" t="s">
        <v>31</v>
      </c>
      <c r="Y176" s="151" t="s">
        <v>31</v>
      </c>
      <c r="Z176" s="151" t="s">
        <v>31</v>
      </c>
      <c r="AA176" s="151" t="s">
        <v>31</v>
      </c>
      <c r="AB176" s="151" t="s">
        <v>31</v>
      </c>
      <c r="AC176" s="151" t="s">
        <v>31</v>
      </c>
      <c r="AD176" s="151" t="s">
        <v>31</v>
      </c>
      <c r="AE176" s="151" t="s">
        <v>31</v>
      </c>
      <c r="AF176" s="151" t="s">
        <v>31</v>
      </c>
      <c r="AG176" s="151" t="s">
        <v>31</v>
      </c>
      <c r="AH176" s="18"/>
      <c r="AI176" s="19"/>
      <c r="AJ176" s="19"/>
      <c r="AK176" s="19"/>
      <c r="AL176" s="18"/>
      <c r="AM176" s="18"/>
      <c r="AN176" s="18"/>
      <c r="AO176" s="18"/>
      <c r="AP176" s="18"/>
      <c r="AQ176" s="18"/>
      <c r="AR176" s="18"/>
      <c r="AS176" s="18"/>
      <c r="AT176" s="18"/>
      <c r="AU176" s="18"/>
      <c r="AV176" s="18"/>
      <c r="AW176" s="18"/>
      <c r="AX176" s="18"/>
      <c r="AY176" s="18"/>
      <c r="AZ176" s="18"/>
    </row>
    <row r="177" spans="1:52" x14ac:dyDescent="0.25">
      <c r="A177" s="168" t="s">
        <v>350</v>
      </c>
      <c r="B177" s="168" t="s">
        <v>362</v>
      </c>
      <c r="C177" s="160"/>
      <c r="D177" s="171" t="e">
        <v>#N/A</v>
      </c>
      <c r="E177" s="170"/>
      <c r="F177" s="162" t="s">
        <v>31</v>
      </c>
      <c r="G177" s="149" t="s">
        <v>31</v>
      </c>
      <c r="H177" s="151" t="s">
        <v>31</v>
      </c>
      <c r="I177" s="151" t="s">
        <v>31</v>
      </c>
      <c r="J177" s="151" t="s">
        <v>31</v>
      </c>
      <c r="K177" s="151" t="s">
        <v>31</v>
      </c>
      <c r="L177" s="151" t="s">
        <v>31</v>
      </c>
      <c r="M177" s="151" t="s">
        <v>31</v>
      </c>
      <c r="N177" s="151" t="s">
        <v>31</v>
      </c>
      <c r="O177" s="151" t="s">
        <v>31</v>
      </c>
      <c r="P177" s="151" t="s">
        <v>31</v>
      </c>
      <c r="Q177" s="152" t="s">
        <v>31</v>
      </c>
      <c r="R177" s="310" t="s">
        <v>31</v>
      </c>
      <c r="S177" s="153" t="s">
        <v>31</v>
      </c>
      <c r="T177" s="114" t="s">
        <v>31</v>
      </c>
      <c r="U177" s="176" t="s">
        <v>31</v>
      </c>
      <c r="V177" s="149" t="s">
        <v>31</v>
      </c>
      <c r="W177" s="151" t="s">
        <v>31</v>
      </c>
      <c r="X177" s="151" t="s">
        <v>31</v>
      </c>
      <c r="Y177" s="151" t="s">
        <v>31</v>
      </c>
      <c r="Z177" s="151" t="s">
        <v>31</v>
      </c>
      <c r="AA177" s="151" t="s">
        <v>31</v>
      </c>
      <c r="AB177" s="151" t="s">
        <v>31</v>
      </c>
      <c r="AC177" s="151" t="s">
        <v>31</v>
      </c>
      <c r="AD177" s="151" t="s">
        <v>31</v>
      </c>
      <c r="AE177" s="151" t="s">
        <v>31</v>
      </c>
      <c r="AF177" s="151" t="s">
        <v>31</v>
      </c>
      <c r="AG177" s="151" t="s">
        <v>31</v>
      </c>
      <c r="AH177" s="18"/>
      <c r="AI177" s="19"/>
      <c r="AJ177" s="19"/>
      <c r="AK177" s="19"/>
      <c r="AL177" s="18"/>
      <c r="AM177" s="18"/>
      <c r="AN177" s="18"/>
      <c r="AO177" s="18"/>
      <c r="AP177" s="18"/>
      <c r="AQ177" s="18"/>
      <c r="AR177" s="18"/>
      <c r="AS177" s="18"/>
      <c r="AT177" s="18"/>
      <c r="AU177" s="18"/>
      <c r="AV177" s="18"/>
      <c r="AW177" s="18"/>
      <c r="AX177" s="18"/>
      <c r="AY177" s="18"/>
      <c r="AZ177" s="18"/>
    </row>
    <row r="178" spans="1:52" x14ac:dyDescent="0.25">
      <c r="A178" s="168" t="s">
        <v>315</v>
      </c>
      <c r="B178" s="168" t="s">
        <v>319</v>
      </c>
      <c r="C178" s="160"/>
      <c r="D178" s="171" t="s">
        <v>11</v>
      </c>
      <c r="E178" s="170"/>
      <c r="F178" s="162" t="s">
        <v>31</v>
      </c>
      <c r="G178" s="149" t="s">
        <v>31</v>
      </c>
      <c r="H178" s="151" t="s">
        <v>31</v>
      </c>
      <c r="I178" s="151" t="s">
        <v>31</v>
      </c>
      <c r="J178" s="151" t="s">
        <v>31</v>
      </c>
      <c r="K178" s="151" t="s">
        <v>31</v>
      </c>
      <c r="L178" s="151" t="s">
        <v>31</v>
      </c>
      <c r="M178" s="151" t="s">
        <v>31</v>
      </c>
      <c r="N178" s="151" t="s">
        <v>31</v>
      </c>
      <c r="O178" s="151" t="s">
        <v>31</v>
      </c>
      <c r="P178" s="151" t="s">
        <v>31</v>
      </c>
      <c r="Q178" s="152" t="s">
        <v>31</v>
      </c>
      <c r="R178" s="310" t="s">
        <v>31</v>
      </c>
      <c r="S178" s="153" t="s">
        <v>31</v>
      </c>
      <c r="T178" s="151" t="s">
        <v>31</v>
      </c>
      <c r="U178" s="176" t="s">
        <v>31</v>
      </c>
      <c r="V178" s="149" t="s">
        <v>31</v>
      </c>
      <c r="W178" s="151" t="s">
        <v>31</v>
      </c>
      <c r="X178" s="151" t="s">
        <v>31</v>
      </c>
      <c r="Y178" s="151" t="s">
        <v>31</v>
      </c>
      <c r="Z178" s="151" t="s">
        <v>31</v>
      </c>
      <c r="AA178" s="151" t="s">
        <v>31</v>
      </c>
      <c r="AB178" s="151" t="s">
        <v>31</v>
      </c>
      <c r="AC178" s="151" t="s">
        <v>31</v>
      </c>
      <c r="AD178" s="151" t="s">
        <v>31</v>
      </c>
      <c r="AE178" s="151" t="s">
        <v>31</v>
      </c>
      <c r="AF178" s="151" t="s">
        <v>31</v>
      </c>
      <c r="AG178" s="151" t="s">
        <v>31</v>
      </c>
      <c r="AH178" s="18"/>
      <c r="AI178" s="19"/>
      <c r="AJ178" s="19"/>
      <c r="AK178" s="19"/>
      <c r="AL178" s="18"/>
      <c r="AM178" s="18"/>
      <c r="AN178" s="18"/>
      <c r="AO178" s="18"/>
      <c r="AP178" s="18"/>
      <c r="AQ178" s="18"/>
      <c r="AR178" s="18"/>
      <c r="AS178" s="18"/>
      <c r="AT178" s="18"/>
      <c r="AU178" s="18"/>
      <c r="AV178" s="18"/>
      <c r="AW178" s="18"/>
      <c r="AX178" s="18"/>
      <c r="AY178" s="18"/>
      <c r="AZ178" s="18"/>
    </row>
    <row r="179" spans="1:52" x14ac:dyDescent="0.25">
      <c r="A179" s="168" t="s">
        <v>385</v>
      </c>
      <c r="B179" s="168" t="s">
        <v>386</v>
      </c>
      <c r="C179" s="160"/>
      <c r="D179" s="171" t="s">
        <v>11</v>
      </c>
      <c r="E179" s="170"/>
      <c r="F179" s="162" t="s">
        <v>31</v>
      </c>
      <c r="G179" s="149" t="s">
        <v>31</v>
      </c>
      <c r="H179" s="151" t="s">
        <v>31</v>
      </c>
      <c r="I179" s="151" t="s">
        <v>31</v>
      </c>
      <c r="J179" s="151" t="s">
        <v>31</v>
      </c>
      <c r="K179" s="151" t="s">
        <v>31</v>
      </c>
      <c r="L179" s="151" t="s">
        <v>31</v>
      </c>
      <c r="M179" s="151" t="s">
        <v>31</v>
      </c>
      <c r="N179" s="151" t="s">
        <v>31</v>
      </c>
      <c r="O179" s="151" t="s">
        <v>31</v>
      </c>
      <c r="P179" s="151" t="s">
        <v>31</v>
      </c>
      <c r="Q179" s="152" t="s">
        <v>31</v>
      </c>
      <c r="R179" s="310" t="s">
        <v>31</v>
      </c>
      <c r="S179" s="153" t="s">
        <v>31</v>
      </c>
      <c r="T179" s="149" t="s">
        <v>31</v>
      </c>
      <c r="U179" s="176" t="s">
        <v>31</v>
      </c>
      <c r="V179" s="149" t="s">
        <v>31</v>
      </c>
      <c r="W179" s="151" t="s">
        <v>31</v>
      </c>
      <c r="X179" s="151" t="s">
        <v>31</v>
      </c>
      <c r="Y179" s="151" t="s">
        <v>31</v>
      </c>
      <c r="Z179" s="151" t="s">
        <v>31</v>
      </c>
      <c r="AA179" s="151" t="s">
        <v>31</v>
      </c>
      <c r="AB179" s="151" t="s">
        <v>31</v>
      </c>
      <c r="AC179" s="151" t="s">
        <v>31</v>
      </c>
      <c r="AD179" s="151" t="s">
        <v>31</v>
      </c>
      <c r="AE179" s="151" t="s">
        <v>31</v>
      </c>
      <c r="AF179" s="151" t="s">
        <v>31</v>
      </c>
      <c r="AG179" s="151" t="s">
        <v>42</v>
      </c>
      <c r="AH179" s="18"/>
      <c r="AI179" s="19"/>
      <c r="AJ179" s="19"/>
      <c r="AK179" s="19"/>
      <c r="AL179" s="18"/>
      <c r="AM179" s="18"/>
      <c r="AN179" s="18"/>
      <c r="AO179" s="18"/>
      <c r="AP179" s="18"/>
      <c r="AQ179" s="18"/>
      <c r="AR179" s="18"/>
      <c r="AS179" s="18"/>
      <c r="AT179" s="18"/>
      <c r="AU179" s="18"/>
      <c r="AV179" s="18"/>
      <c r="AW179" s="18"/>
      <c r="AX179" s="18"/>
      <c r="AY179" s="18"/>
      <c r="AZ179" s="18"/>
    </row>
    <row r="180" spans="1:52" ht="26" x14ac:dyDescent="0.25">
      <c r="A180" s="168" t="s">
        <v>316</v>
      </c>
      <c r="B180" s="168" t="s">
        <v>318</v>
      </c>
      <c r="C180" s="160"/>
      <c r="D180" s="171" t="s">
        <v>10</v>
      </c>
      <c r="E180" s="170"/>
      <c r="F180" s="162" t="s">
        <v>31</v>
      </c>
      <c r="G180" s="149" t="s">
        <v>31</v>
      </c>
      <c r="H180" s="151" t="s">
        <v>31</v>
      </c>
      <c r="I180" s="151" t="s">
        <v>31</v>
      </c>
      <c r="J180" s="151" t="s">
        <v>31</v>
      </c>
      <c r="K180" s="151" t="s">
        <v>31</v>
      </c>
      <c r="L180" s="151" t="s">
        <v>31</v>
      </c>
      <c r="M180" s="151" t="s">
        <v>31</v>
      </c>
      <c r="N180" s="151" t="s">
        <v>31</v>
      </c>
      <c r="O180" s="151" t="s">
        <v>31</v>
      </c>
      <c r="P180" s="151" t="s">
        <v>31</v>
      </c>
      <c r="Q180" s="152" t="s">
        <v>31</v>
      </c>
      <c r="R180" s="310" t="s">
        <v>31</v>
      </c>
      <c r="S180" s="153" t="s">
        <v>31</v>
      </c>
      <c r="T180" s="114" t="s">
        <v>31</v>
      </c>
      <c r="U180" s="176" t="s">
        <v>31</v>
      </c>
      <c r="V180" s="149" t="s">
        <v>31</v>
      </c>
      <c r="W180" s="151" t="s">
        <v>31</v>
      </c>
      <c r="X180" s="151" t="s">
        <v>31</v>
      </c>
      <c r="Y180" s="151" t="s">
        <v>31</v>
      </c>
      <c r="Z180" s="151" t="s">
        <v>31</v>
      </c>
      <c r="AA180" s="151" t="s">
        <v>31</v>
      </c>
      <c r="AB180" s="151" t="s">
        <v>31</v>
      </c>
      <c r="AC180" s="151" t="s">
        <v>31</v>
      </c>
      <c r="AD180" s="151" t="s">
        <v>31</v>
      </c>
      <c r="AE180" s="151" t="s">
        <v>31</v>
      </c>
      <c r="AF180" s="151" t="s">
        <v>31</v>
      </c>
      <c r="AG180" s="151" t="s">
        <v>42</v>
      </c>
      <c r="AH180" s="18"/>
      <c r="AI180" s="19"/>
      <c r="AJ180" s="19"/>
      <c r="AK180" s="19"/>
      <c r="AL180" s="18"/>
      <c r="AM180" s="18"/>
      <c r="AN180" s="18"/>
      <c r="AO180" s="18"/>
      <c r="AP180" s="18"/>
      <c r="AQ180" s="18"/>
      <c r="AR180" s="18"/>
      <c r="AS180" s="18"/>
      <c r="AT180" s="18"/>
      <c r="AU180" s="18"/>
      <c r="AV180" s="18"/>
      <c r="AW180" s="18"/>
      <c r="AX180" s="18"/>
      <c r="AY180" s="18"/>
      <c r="AZ180" s="18"/>
    </row>
    <row r="181" spans="1:52" ht="26" x14ac:dyDescent="0.25">
      <c r="A181" s="168" t="s">
        <v>317</v>
      </c>
      <c r="B181" s="168" t="s">
        <v>320</v>
      </c>
      <c r="C181" s="160"/>
      <c r="D181" s="171" t="s">
        <v>11</v>
      </c>
      <c r="E181" s="170"/>
      <c r="F181" s="162" t="s">
        <v>31</v>
      </c>
      <c r="G181" s="149" t="s">
        <v>31</v>
      </c>
      <c r="H181" s="151" t="s">
        <v>31</v>
      </c>
      <c r="I181" s="151" t="s">
        <v>31</v>
      </c>
      <c r="J181" s="151" t="s">
        <v>31</v>
      </c>
      <c r="K181" s="151" t="s">
        <v>31</v>
      </c>
      <c r="L181" s="151" t="s">
        <v>31</v>
      </c>
      <c r="M181" s="151" t="s">
        <v>31</v>
      </c>
      <c r="N181" s="151" t="s">
        <v>31</v>
      </c>
      <c r="O181" s="151" t="s">
        <v>31</v>
      </c>
      <c r="P181" s="151" t="s">
        <v>31</v>
      </c>
      <c r="Q181" s="152" t="s">
        <v>31</v>
      </c>
      <c r="R181" s="310" t="s">
        <v>31</v>
      </c>
      <c r="S181" s="153" t="s">
        <v>31</v>
      </c>
      <c r="T181" s="151" t="s">
        <v>31</v>
      </c>
      <c r="U181" s="176" t="s">
        <v>31</v>
      </c>
      <c r="V181" s="149" t="s">
        <v>31</v>
      </c>
      <c r="W181" s="151" t="s">
        <v>31</v>
      </c>
      <c r="X181" s="151" t="s">
        <v>31</v>
      </c>
      <c r="Y181" s="151" t="s">
        <v>31</v>
      </c>
      <c r="Z181" s="151" t="s">
        <v>31</v>
      </c>
      <c r="AA181" s="151" t="s">
        <v>31</v>
      </c>
      <c r="AB181" s="151" t="s">
        <v>31</v>
      </c>
      <c r="AC181" s="151" t="s">
        <v>31</v>
      </c>
      <c r="AD181" s="151" t="s">
        <v>31</v>
      </c>
      <c r="AE181" s="151" t="s">
        <v>31</v>
      </c>
      <c r="AF181" s="151" t="s">
        <v>31</v>
      </c>
      <c r="AG181" s="151" t="s">
        <v>42</v>
      </c>
      <c r="AH181" s="18"/>
      <c r="AI181" s="19"/>
      <c r="AJ181" s="19"/>
      <c r="AK181" s="19"/>
      <c r="AL181" s="18"/>
      <c r="AM181" s="18"/>
      <c r="AN181" s="18"/>
      <c r="AO181" s="18"/>
      <c r="AP181" s="18"/>
      <c r="AQ181" s="18"/>
      <c r="AR181" s="18"/>
      <c r="AS181" s="18"/>
      <c r="AT181" s="18"/>
      <c r="AU181" s="18"/>
      <c r="AV181" s="18"/>
      <c r="AW181" s="18"/>
      <c r="AX181" s="18"/>
      <c r="AY181" s="18"/>
      <c r="AZ181" s="18"/>
    </row>
    <row r="182" spans="1:52" x14ac:dyDescent="0.25">
      <c r="A182" s="264" t="s">
        <v>355</v>
      </c>
      <c r="B182" s="264" t="s">
        <v>363</v>
      </c>
      <c r="C182" s="160"/>
      <c r="D182" s="171" t="s">
        <v>11</v>
      </c>
      <c r="E182" s="170"/>
      <c r="F182" s="162" t="s">
        <v>31</v>
      </c>
      <c r="G182" s="149" t="s">
        <v>31</v>
      </c>
      <c r="H182" s="151" t="s">
        <v>31</v>
      </c>
      <c r="I182" s="151" t="s">
        <v>31</v>
      </c>
      <c r="J182" s="151" t="s">
        <v>31</v>
      </c>
      <c r="K182" s="151" t="s">
        <v>31</v>
      </c>
      <c r="L182" s="151" t="s">
        <v>31</v>
      </c>
      <c r="M182" s="151" t="s">
        <v>31</v>
      </c>
      <c r="N182" s="151" t="s">
        <v>31</v>
      </c>
      <c r="O182" s="151" t="s">
        <v>31</v>
      </c>
      <c r="P182" s="151" t="s">
        <v>31</v>
      </c>
      <c r="Q182" s="152" t="s">
        <v>31</v>
      </c>
      <c r="R182" s="310" t="s">
        <v>31</v>
      </c>
      <c r="S182" s="153" t="s">
        <v>31</v>
      </c>
      <c r="T182" s="153" t="s">
        <v>35</v>
      </c>
      <c r="U182" s="176" t="s">
        <v>31</v>
      </c>
      <c r="V182" s="149" t="s">
        <v>31</v>
      </c>
      <c r="W182" s="151" t="s">
        <v>31</v>
      </c>
      <c r="X182" s="151" t="s">
        <v>31</v>
      </c>
      <c r="Y182" s="151" t="s">
        <v>31</v>
      </c>
      <c r="Z182" s="151" t="s">
        <v>31</v>
      </c>
      <c r="AA182" s="151" t="s">
        <v>31</v>
      </c>
      <c r="AB182" s="151" t="s">
        <v>31</v>
      </c>
      <c r="AC182" s="151" t="s">
        <v>31</v>
      </c>
      <c r="AD182" s="151" t="s">
        <v>31</v>
      </c>
      <c r="AE182" s="151" t="s">
        <v>31</v>
      </c>
      <c r="AF182" s="151" t="s">
        <v>31</v>
      </c>
      <c r="AG182" s="151" t="s">
        <v>31</v>
      </c>
      <c r="AH182" s="18"/>
      <c r="AI182" s="19"/>
      <c r="AJ182" s="19"/>
      <c r="AK182" s="19"/>
      <c r="AL182" s="18"/>
      <c r="AM182" s="18"/>
      <c r="AN182" s="18"/>
      <c r="AO182" s="18"/>
      <c r="AP182" s="18"/>
      <c r="AQ182" s="18"/>
      <c r="AR182" s="18"/>
      <c r="AS182" s="18"/>
      <c r="AT182" s="18"/>
      <c r="AU182" s="18"/>
      <c r="AV182" s="18"/>
      <c r="AW182" s="18"/>
      <c r="AX182" s="18"/>
      <c r="AY182" s="18"/>
      <c r="AZ182" s="18"/>
    </row>
    <row r="183" spans="1:52" x14ac:dyDescent="0.25">
      <c r="A183" s="168" t="s">
        <v>352</v>
      </c>
      <c r="B183" s="168" t="s">
        <v>364</v>
      </c>
      <c r="C183" s="160"/>
      <c r="D183" s="171" t="e">
        <v>#N/A</v>
      </c>
      <c r="E183" s="170"/>
      <c r="F183" s="162" t="s">
        <v>31</v>
      </c>
      <c r="G183" s="149" t="s">
        <v>31</v>
      </c>
      <c r="H183" s="151" t="s">
        <v>31</v>
      </c>
      <c r="I183" s="151" t="s">
        <v>31</v>
      </c>
      <c r="J183" s="151" t="s">
        <v>31</v>
      </c>
      <c r="K183" s="151" t="s">
        <v>31</v>
      </c>
      <c r="L183" s="151" t="s">
        <v>31</v>
      </c>
      <c r="M183" s="151" t="s">
        <v>31</v>
      </c>
      <c r="N183" s="151" t="s">
        <v>31</v>
      </c>
      <c r="O183" s="151" t="s">
        <v>31</v>
      </c>
      <c r="P183" s="151" t="s">
        <v>31</v>
      </c>
      <c r="Q183" s="152" t="s">
        <v>31</v>
      </c>
      <c r="R183" s="310" t="s">
        <v>31</v>
      </c>
      <c r="S183" s="153" t="s">
        <v>31</v>
      </c>
      <c r="T183" s="151" t="s">
        <v>31</v>
      </c>
      <c r="U183" s="176" t="s">
        <v>31</v>
      </c>
      <c r="V183" s="149" t="s">
        <v>31</v>
      </c>
      <c r="W183" s="151" t="s">
        <v>31</v>
      </c>
      <c r="X183" s="151" t="s">
        <v>31</v>
      </c>
      <c r="Y183" s="151" t="s">
        <v>31</v>
      </c>
      <c r="Z183" s="151" t="s">
        <v>31</v>
      </c>
      <c r="AA183" s="151" t="s">
        <v>31</v>
      </c>
      <c r="AB183" s="151" t="s">
        <v>31</v>
      </c>
      <c r="AC183" s="151" t="s">
        <v>31</v>
      </c>
      <c r="AD183" s="151" t="s">
        <v>31</v>
      </c>
      <c r="AE183" s="151" t="s">
        <v>31</v>
      </c>
      <c r="AF183" s="151" t="s">
        <v>31</v>
      </c>
      <c r="AG183" s="151" t="s">
        <v>31</v>
      </c>
      <c r="AH183" s="18"/>
      <c r="AI183" s="19"/>
      <c r="AJ183" s="19"/>
      <c r="AK183" s="19"/>
      <c r="AL183" s="18"/>
      <c r="AM183" s="18"/>
      <c r="AN183" s="18"/>
      <c r="AO183" s="18"/>
      <c r="AP183" s="18"/>
      <c r="AQ183" s="18"/>
      <c r="AR183" s="18"/>
      <c r="AS183" s="18"/>
      <c r="AT183" s="18"/>
      <c r="AU183" s="18"/>
      <c r="AV183" s="18"/>
      <c r="AW183" s="18"/>
      <c r="AX183" s="18"/>
      <c r="AY183" s="18"/>
      <c r="AZ183" s="18"/>
    </row>
    <row r="184" spans="1:52" x14ac:dyDescent="0.25">
      <c r="A184" s="168" t="s">
        <v>489</v>
      </c>
      <c r="B184" s="168" t="s">
        <v>490</v>
      </c>
      <c r="C184" s="160"/>
      <c r="D184" s="171" t="s">
        <v>10</v>
      </c>
      <c r="E184" s="170"/>
      <c r="F184" s="162" t="s">
        <v>31</v>
      </c>
      <c r="G184" s="149" t="s">
        <v>31</v>
      </c>
      <c r="H184" s="151" t="s">
        <v>31</v>
      </c>
      <c r="I184" s="151" t="s">
        <v>31</v>
      </c>
      <c r="J184" s="151" t="s">
        <v>31</v>
      </c>
      <c r="K184" s="151" t="s">
        <v>31</v>
      </c>
      <c r="L184" s="151" t="s">
        <v>31</v>
      </c>
      <c r="M184" s="151" t="s">
        <v>31</v>
      </c>
      <c r="N184" s="151" t="s">
        <v>31</v>
      </c>
      <c r="O184" s="151" t="s">
        <v>31</v>
      </c>
      <c r="P184" s="151" t="s">
        <v>31</v>
      </c>
      <c r="Q184" s="152" t="s">
        <v>31</v>
      </c>
      <c r="R184" s="310" t="s">
        <v>31</v>
      </c>
      <c r="S184" s="153" t="s">
        <v>31</v>
      </c>
      <c r="T184" s="151" t="s">
        <v>31</v>
      </c>
      <c r="U184" s="176" t="s">
        <v>31</v>
      </c>
      <c r="V184" s="149" t="s">
        <v>31</v>
      </c>
      <c r="W184" s="151" t="s">
        <v>31</v>
      </c>
      <c r="X184" s="151" t="s">
        <v>31</v>
      </c>
      <c r="Y184" s="151" t="s">
        <v>31</v>
      </c>
      <c r="Z184" s="151" t="s">
        <v>31</v>
      </c>
      <c r="AA184" s="151" t="s">
        <v>31</v>
      </c>
      <c r="AB184" s="151" t="s">
        <v>31</v>
      </c>
      <c r="AC184" s="151" t="s">
        <v>31</v>
      </c>
      <c r="AD184" s="151" t="s">
        <v>31</v>
      </c>
      <c r="AE184" s="151" t="s">
        <v>31</v>
      </c>
      <c r="AF184" s="151" t="s">
        <v>31</v>
      </c>
      <c r="AG184" s="151" t="s">
        <v>31</v>
      </c>
      <c r="AH184" s="18"/>
      <c r="AI184" s="19"/>
      <c r="AJ184" s="19"/>
      <c r="AK184" s="19"/>
      <c r="AL184" s="18"/>
      <c r="AM184" s="18"/>
      <c r="AN184" s="18"/>
      <c r="AO184" s="18"/>
      <c r="AP184" s="18"/>
      <c r="AQ184" s="18"/>
      <c r="AR184" s="18"/>
      <c r="AS184" s="18"/>
      <c r="AT184" s="18"/>
      <c r="AU184" s="18"/>
      <c r="AV184" s="18"/>
      <c r="AW184" s="18"/>
      <c r="AX184" s="18"/>
      <c r="AY184" s="18"/>
      <c r="AZ184" s="18"/>
    </row>
    <row r="185" spans="1:52" x14ac:dyDescent="0.25">
      <c r="A185" s="168" t="s">
        <v>353</v>
      </c>
      <c r="B185" s="168" t="s">
        <v>365</v>
      </c>
      <c r="C185" s="160"/>
      <c r="D185" s="171" t="e">
        <v>#N/A</v>
      </c>
      <c r="E185" s="170"/>
      <c r="F185" s="162" t="s">
        <v>31</v>
      </c>
      <c r="G185" s="149" t="s">
        <v>31</v>
      </c>
      <c r="H185" s="151" t="s">
        <v>31</v>
      </c>
      <c r="I185" s="151" t="s">
        <v>31</v>
      </c>
      <c r="J185" s="151" t="s">
        <v>31</v>
      </c>
      <c r="K185" s="151" t="s">
        <v>31</v>
      </c>
      <c r="L185" s="151" t="s">
        <v>31</v>
      </c>
      <c r="M185" s="151" t="s">
        <v>31</v>
      </c>
      <c r="N185" s="151" t="s">
        <v>31</v>
      </c>
      <c r="O185" s="151" t="s">
        <v>31</v>
      </c>
      <c r="P185" s="151" t="s">
        <v>31</v>
      </c>
      <c r="Q185" s="152" t="s">
        <v>31</v>
      </c>
      <c r="R185" s="310" t="s">
        <v>31</v>
      </c>
      <c r="S185" s="153" t="s">
        <v>31</v>
      </c>
      <c r="T185" s="114" t="s">
        <v>31</v>
      </c>
      <c r="U185" s="176" t="s">
        <v>31</v>
      </c>
      <c r="V185" s="149" t="s">
        <v>31</v>
      </c>
      <c r="W185" s="151" t="s">
        <v>31</v>
      </c>
      <c r="X185" s="151" t="s">
        <v>31</v>
      </c>
      <c r="Y185" s="151" t="s">
        <v>31</v>
      </c>
      <c r="Z185" s="151" t="s">
        <v>31</v>
      </c>
      <c r="AA185" s="151" t="s">
        <v>31</v>
      </c>
      <c r="AB185" s="151" t="s">
        <v>31</v>
      </c>
      <c r="AC185" s="151" t="s">
        <v>31</v>
      </c>
      <c r="AD185" s="151" t="s">
        <v>31</v>
      </c>
      <c r="AE185" s="151" t="s">
        <v>31</v>
      </c>
      <c r="AF185" s="151" t="s">
        <v>31</v>
      </c>
      <c r="AG185" s="151" t="s">
        <v>31</v>
      </c>
      <c r="AH185" s="18"/>
      <c r="AI185" s="19"/>
      <c r="AJ185" s="19"/>
      <c r="AK185" s="19"/>
      <c r="AL185" s="18"/>
      <c r="AM185" s="18"/>
      <c r="AN185" s="18"/>
      <c r="AO185" s="18"/>
      <c r="AP185" s="18"/>
      <c r="AQ185" s="18"/>
      <c r="AR185" s="18"/>
      <c r="AS185" s="18"/>
      <c r="AT185" s="18"/>
      <c r="AU185" s="18"/>
      <c r="AV185" s="18"/>
      <c r="AW185" s="18"/>
      <c r="AX185" s="18"/>
      <c r="AY185" s="18"/>
      <c r="AZ185" s="18"/>
    </row>
    <row r="186" spans="1:52" x14ac:dyDescent="0.25">
      <c r="A186" s="168" t="s">
        <v>491</v>
      </c>
      <c r="B186" s="168" t="s">
        <v>492</v>
      </c>
      <c r="C186" s="160"/>
      <c r="D186" s="171" t="s">
        <v>10</v>
      </c>
      <c r="E186" s="170"/>
      <c r="F186" s="162" t="s">
        <v>31</v>
      </c>
      <c r="G186" s="149" t="s">
        <v>31</v>
      </c>
      <c r="H186" s="151" t="s">
        <v>31</v>
      </c>
      <c r="I186" s="151" t="s">
        <v>31</v>
      </c>
      <c r="J186" s="151" t="s">
        <v>31</v>
      </c>
      <c r="K186" s="151" t="s">
        <v>31</v>
      </c>
      <c r="L186" s="151" t="s">
        <v>31</v>
      </c>
      <c r="M186" s="151" t="s">
        <v>31</v>
      </c>
      <c r="N186" s="151" t="s">
        <v>31</v>
      </c>
      <c r="O186" s="151" t="s">
        <v>31</v>
      </c>
      <c r="P186" s="151" t="s">
        <v>31</v>
      </c>
      <c r="Q186" s="152" t="s">
        <v>31</v>
      </c>
      <c r="R186" s="310" t="s">
        <v>31</v>
      </c>
      <c r="S186" s="153" t="s">
        <v>31</v>
      </c>
      <c r="T186" s="151" t="s">
        <v>31</v>
      </c>
      <c r="U186" s="176" t="s">
        <v>31</v>
      </c>
      <c r="V186" s="149" t="s">
        <v>31</v>
      </c>
      <c r="W186" s="151" t="s">
        <v>31</v>
      </c>
      <c r="X186" s="151" t="s">
        <v>31</v>
      </c>
      <c r="Y186" s="151" t="s">
        <v>31</v>
      </c>
      <c r="Z186" s="151" t="s">
        <v>31</v>
      </c>
      <c r="AA186" s="151" t="s">
        <v>31</v>
      </c>
      <c r="AB186" s="151" t="s">
        <v>31</v>
      </c>
      <c r="AC186" s="151" t="s">
        <v>31</v>
      </c>
      <c r="AD186" s="151" t="s">
        <v>31</v>
      </c>
      <c r="AE186" s="151" t="s">
        <v>31</v>
      </c>
      <c r="AF186" s="151" t="s">
        <v>31</v>
      </c>
      <c r="AG186" s="151" t="s">
        <v>31</v>
      </c>
      <c r="AH186" s="18"/>
      <c r="AI186" s="19"/>
      <c r="AJ186" s="19"/>
      <c r="AK186" s="19"/>
      <c r="AL186" s="18"/>
      <c r="AM186" s="18"/>
      <c r="AN186" s="18"/>
      <c r="AO186" s="18"/>
      <c r="AP186" s="18"/>
      <c r="AQ186" s="18"/>
      <c r="AR186" s="18"/>
      <c r="AS186" s="18"/>
      <c r="AT186" s="18"/>
      <c r="AU186" s="18"/>
      <c r="AV186" s="18"/>
      <c r="AW186" s="18"/>
      <c r="AX186" s="18"/>
      <c r="AY186" s="18"/>
      <c r="AZ186" s="18"/>
    </row>
    <row r="187" spans="1:52" x14ac:dyDescent="0.25">
      <c r="A187" s="168" t="s">
        <v>338</v>
      </c>
      <c r="B187" s="168" t="s">
        <v>348</v>
      </c>
      <c r="C187" s="160"/>
      <c r="D187" s="171" t="s">
        <v>11</v>
      </c>
      <c r="E187" s="170"/>
      <c r="F187" s="162" t="s">
        <v>31</v>
      </c>
      <c r="G187" s="149" t="s">
        <v>31</v>
      </c>
      <c r="H187" s="151" t="s">
        <v>31</v>
      </c>
      <c r="I187" s="151" t="s">
        <v>31</v>
      </c>
      <c r="J187" s="151" t="s">
        <v>31</v>
      </c>
      <c r="K187" s="151" t="s">
        <v>31</v>
      </c>
      <c r="L187" s="151" t="s">
        <v>31</v>
      </c>
      <c r="M187" s="151" t="s">
        <v>31</v>
      </c>
      <c r="N187" s="151" t="s">
        <v>31</v>
      </c>
      <c r="O187" s="151" t="s">
        <v>31</v>
      </c>
      <c r="P187" s="151" t="s">
        <v>31</v>
      </c>
      <c r="Q187" s="152" t="s">
        <v>31</v>
      </c>
      <c r="R187" s="310" t="s">
        <v>31</v>
      </c>
      <c r="S187" s="153" t="s">
        <v>35</v>
      </c>
      <c r="T187" s="151" t="s">
        <v>31</v>
      </c>
      <c r="U187" s="176" t="s">
        <v>31</v>
      </c>
      <c r="V187" s="149" t="s">
        <v>31</v>
      </c>
      <c r="W187" s="151" t="s">
        <v>31</v>
      </c>
      <c r="X187" s="151" t="s">
        <v>31</v>
      </c>
      <c r="Y187" s="151" t="s">
        <v>31</v>
      </c>
      <c r="Z187" s="151" t="s">
        <v>31</v>
      </c>
      <c r="AA187" s="151" t="s">
        <v>31</v>
      </c>
      <c r="AB187" s="151" t="s">
        <v>31</v>
      </c>
      <c r="AC187" s="151" t="s">
        <v>31</v>
      </c>
      <c r="AD187" s="151" t="s">
        <v>31</v>
      </c>
      <c r="AE187" s="151" t="s">
        <v>31</v>
      </c>
      <c r="AF187" s="151" t="s">
        <v>31</v>
      </c>
      <c r="AG187" s="151" t="s">
        <v>31</v>
      </c>
      <c r="AH187" s="18"/>
      <c r="AI187" s="19"/>
      <c r="AJ187" s="19"/>
      <c r="AK187" s="19"/>
      <c r="AL187" s="18"/>
      <c r="AM187" s="18"/>
      <c r="AN187" s="18"/>
      <c r="AO187" s="18"/>
      <c r="AP187" s="18"/>
      <c r="AQ187" s="18"/>
      <c r="AR187" s="18"/>
      <c r="AS187" s="18"/>
      <c r="AT187" s="18"/>
      <c r="AU187" s="18"/>
      <c r="AV187" s="18"/>
      <c r="AW187" s="18"/>
      <c r="AX187" s="18"/>
      <c r="AY187" s="18"/>
      <c r="AZ187" s="18"/>
    </row>
    <row r="188" spans="1:52" x14ac:dyDescent="0.25">
      <c r="A188" s="168" t="s">
        <v>351</v>
      </c>
      <c r="B188" s="168" t="s">
        <v>366</v>
      </c>
      <c r="C188" s="160"/>
      <c r="D188" s="171" t="s">
        <v>10</v>
      </c>
      <c r="E188" s="170"/>
      <c r="F188" s="162" t="s">
        <v>31</v>
      </c>
      <c r="G188" s="149" t="s">
        <v>31</v>
      </c>
      <c r="H188" s="151" t="s">
        <v>31</v>
      </c>
      <c r="I188" s="151" t="s">
        <v>31</v>
      </c>
      <c r="J188" s="151" t="s">
        <v>31</v>
      </c>
      <c r="K188" s="151" t="s">
        <v>31</v>
      </c>
      <c r="L188" s="151" t="s">
        <v>31</v>
      </c>
      <c r="M188" s="151" t="s">
        <v>31</v>
      </c>
      <c r="N188" s="151" t="s">
        <v>31</v>
      </c>
      <c r="O188" s="151" t="s">
        <v>31</v>
      </c>
      <c r="P188" s="151" t="s">
        <v>31</v>
      </c>
      <c r="Q188" s="152" t="s">
        <v>31</v>
      </c>
      <c r="R188" s="310" t="s">
        <v>31</v>
      </c>
      <c r="S188" s="153" t="s">
        <v>31</v>
      </c>
      <c r="T188" s="153" t="s">
        <v>35</v>
      </c>
      <c r="U188" s="176" t="s">
        <v>31</v>
      </c>
      <c r="V188" s="149" t="s">
        <v>31</v>
      </c>
      <c r="W188" s="151" t="s">
        <v>31</v>
      </c>
      <c r="X188" s="151" t="s">
        <v>31</v>
      </c>
      <c r="Y188" s="151" t="s">
        <v>31</v>
      </c>
      <c r="Z188" s="151" t="s">
        <v>31</v>
      </c>
      <c r="AA188" s="151" t="s">
        <v>31</v>
      </c>
      <c r="AB188" s="151" t="s">
        <v>31</v>
      </c>
      <c r="AC188" s="151" t="s">
        <v>31</v>
      </c>
      <c r="AD188" s="151" t="s">
        <v>31</v>
      </c>
      <c r="AE188" s="151" t="s">
        <v>31</v>
      </c>
      <c r="AF188" s="151" t="s">
        <v>31</v>
      </c>
      <c r="AG188" s="151" t="s">
        <v>31</v>
      </c>
      <c r="AH188" s="18"/>
      <c r="AI188" s="19"/>
      <c r="AJ188" s="19"/>
      <c r="AK188" s="19"/>
      <c r="AL188" s="18"/>
      <c r="AM188" s="18"/>
      <c r="AN188" s="18"/>
      <c r="AO188" s="18"/>
      <c r="AP188" s="18"/>
      <c r="AQ188" s="18"/>
      <c r="AR188" s="18"/>
      <c r="AS188" s="18"/>
      <c r="AT188" s="18"/>
      <c r="AU188" s="18"/>
      <c r="AV188" s="18"/>
      <c r="AW188" s="18"/>
      <c r="AX188" s="18"/>
      <c r="AY188" s="18"/>
      <c r="AZ188" s="18"/>
    </row>
    <row r="189" spans="1:52" ht="26" x14ac:dyDescent="0.25">
      <c r="A189" s="168" t="s">
        <v>354</v>
      </c>
      <c r="B189" s="168" t="s">
        <v>369</v>
      </c>
      <c r="C189" s="160"/>
      <c r="D189" s="171" t="s">
        <v>10</v>
      </c>
      <c r="E189" s="170"/>
      <c r="F189" s="162" t="s">
        <v>31</v>
      </c>
      <c r="G189" s="149" t="s">
        <v>31</v>
      </c>
      <c r="H189" s="151" t="s">
        <v>31</v>
      </c>
      <c r="I189" s="151" t="s">
        <v>31</v>
      </c>
      <c r="J189" s="151" t="s">
        <v>31</v>
      </c>
      <c r="K189" s="151" t="s">
        <v>31</v>
      </c>
      <c r="L189" s="151" t="s">
        <v>31</v>
      </c>
      <c r="M189" s="151" t="s">
        <v>31</v>
      </c>
      <c r="N189" s="151" t="s">
        <v>31</v>
      </c>
      <c r="O189" s="151" t="s">
        <v>31</v>
      </c>
      <c r="P189" s="151" t="s">
        <v>31</v>
      </c>
      <c r="Q189" s="152" t="s">
        <v>31</v>
      </c>
      <c r="R189" s="310" t="s">
        <v>31</v>
      </c>
      <c r="S189" s="153" t="s">
        <v>31</v>
      </c>
      <c r="T189" s="151" t="s">
        <v>31</v>
      </c>
      <c r="U189" s="153" t="s">
        <v>35</v>
      </c>
      <c r="V189" s="149" t="s">
        <v>31</v>
      </c>
      <c r="W189" s="151" t="s">
        <v>31</v>
      </c>
      <c r="X189" s="151" t="s">
        <v>31</v>
      </c>
      <c r="Y189" s="151" t="s">
        <v>31</v>
      </c>
      <c r="Z189" s="151" t="s">
        <v>31</v>
      </c>
      <c r="AA189" s="151" t="s">
        <v>31</v>
      </c>
      <c r="AB189" s="151" t="s">
        <v>31</v>
      </c>
      <c r="AC189" s="151" t="s">
        <v>31</v>
      </c>
      <c r="AD189" s="151" t="s">
        <v>31</v>
      </c>
      <c r="AE189" s="151" t="s">
        <v>31</v>
      </c>
      <c r="AF189" s="151" t="s">
        <v>31</v>
      </c>
      <c r="AG189" s="151" t="s">
        <v>31</v>
      </c>
      <c r="AH189" s="18"/>
      <c r="AI189" s="19"/>
      <c r="AJ189" s="19"/>
      <c r="AK189" s="19"/>
      <c r="AL189" s="18"/>
      <c r="AM189" s="18"/>
      <c r="AN189" s="18"/>
      <c r="AO189" s="18"/>
      <c r="AP189" s="18"/>
      <c r="AQ189" s="18"/>
      <c r="AR189" s="18"/>
      <c r="AS189" s="18"/>
      <c r="AT189" s="18"/>
      <c r="AU189" s="18"/>
      <c r="AV189" s="18"/>
      <c r="AW189" s="18"/>
      <c r="AX189" s="18"/>
      <c r="AY189" s="18"/>
      <c r="AZ189" s="18"/>
    </row>
    <row r="190" spans="1:52" x14ac:dyDescent="0.25">
      <c r="A190" s="168" t="s">
        <v>360</v>
      </c>
      <c r="B190" s="168" t="s">
        <v>367</v>
      </c>
      <c r="C190" s="160"/>
      <c r="D190" s="171" t="s">
        <v>11</v>
      </c>
      <c r="E190" s="170"/>
      <c r="F190" s="162" t="s">
        <v>31</v>
      </c>
      <c r="G190" s="149" t="s">
        <v>31</v>
      </c>
      <c r="H190" s="151" t="s">
        <v>31</v>
      </c>
      <c r="I190" s="151" t="s">
        <v>31</v>
      </c>
      <c r="J190" s="151" t="s">
        <v>31</v>
      </c>
      <c r="K190" s="151" t="s">
        <v>31</v>
      </c>
      <c r="L190" s="151" t="s">
        <v>31</v>
      </c>
      <c r="M190" s="151" t="s">
        <v>31</v>
      </c>
      <c r="N190" s="151" t="s">
        <v>31</v>
      </c>
      <c r="O190" s="151" t="s">
        <v>31</v>
      </c>
      <c r="P190" s="151" t="s">
        <v>31</v>
      </c>
      <c r="Q190" s="152" t="s">
        <v>31</v>
      </c>
      <c r="R190" s="310" t="s">
        <v>31</v>
      </c>
      <c r="S190" s="153" t="s">
        <v>31</v>
      </c>
      <c r="T190" s="153" t="s">
        <v>35</v>
      </c>
      <c r="U190" s="176" t="s">
        <v>31</v>
      </c>
      <c r="V190" s="149" t="s">
        <v>31</v>
      </c>
      <c r="W190" s="151" t="s">
        <v>31</v>
      </c>
      <c r="X190" s="151" t="s">
        <v>31</v>
      </c>
      <c r="Y190" s="151" t="s">
        <v>31</v>
      </c>
      <c r="Z190" s="151" t="s">
        <v>31</v>
      </c>
      <c r="AA190" s="151" t="s">
        <v>31</v>
      </c>
      <c r="AB190" s="151" t="s">
        <v>31</v>
      </c>
      <c r="AC190" s="151" t="s">
        <v>31</v>
      </c>
      <c r="AD190" s="151" t="s">
        <v>31</v>
      </c>
      <c r="AE190" s="151" t="s">
        <v>31</v>
      </c>
      <c r="AF190" s="151" t="s">
        <v>31</v>
      </c>
      <c r="AG190" s="151" t="s">
        <v>31</v>
      </c>
      <c r="AH190" s="18"/>
      <c r="AI190" s="19"/>
      <c r="AJ190" s="19"/>
      <c r="AK190" s="19"/>
      <c r="AL190" s="18"/>
      <c r="AM190" s="18"/>
      <c r="AN190" s="18"/>
      <c r="AO190" s="18"/>
      <c r="AP190" s="18"/>
      <c r="AQ190" s="18"/>
      <c r="AR190" s="18"/>
      <c r="AS190" s="18"/>
      <c r="AT190" s="18"/>
      <c r="AU190" s="18"/>
      <c r="AV190" s="18"/>
      <c r="AW190" s="18"/>
      <c r="AX190" s="18"/>
      <c r="AY190" s="18"/>
      <c r="AZ190" s="18"/>
    </row>
    <row r="191" spans="1:52" x14ac:dyDescent="0.25">
      <c r="A191" s="168" t="s">
        <v>493</v>
      </c>
      <c r="B191" s="168" t="s">
        <v>494</v>
      </c>
      <c r="C191" s="160"/>
      <c r="D191" s="171" t="s">
        <v>11</v>
      </c>
      <c r="E191" s="170"/>
      <c r="F191" s="162" t="s">
        <v>31</v>
      </c>
      <c r="G191" s="149" t="s">
        <v>31</v>
      </c>
      <c r="H191" s="151" t="s">
        <v>31</v>
      </c>
      <c r="I191" s="151" t="s">
        <v>31</v>
      </c>
      <c r="J191" s="151" t="s">
        <v>31</v>
      </c>
      <c r="K191" s="151" t="s">
        <v>31</v>
      </c>
      <c r="L191" s="151" t="s">
        <v>31</v>
      </c>
      <c r="M191" s="151" t="s">
        <v>31</v>
      </c>
      <c r="N191" s="151" t="s">
        <v>31</v>
      </c>
      <c r="O191" s="151" t="s">
        <v>31</v>
      </c>
      <c r="P191" s="151" t="s">
        <v>31</v>
      </c>
      <c r="Q191" s="152" t="s">
        <v>31</v>
      </c>
      <c r="R191" s="310" t="s">
        <v>31</v>
      </c>
      <c r="S191" s="153" t="s">
        <v>31</v>
      </c>
      <c r="T191" s="151" t="s">
        <v>31</v>
      </c>
      <c r="U191" s="176" t="s">
        <v>31</v>
      </c>
      <c r="V191" s="149" t="s">
        <v>31</v>
      </c>
      <c r="W191" s="151" t="s">
        <v>31</v>
      </c>
      <c r="X191" s="151" t="s">
        <v>31</v>
      </c>
      <c r="Y191" s="151" t="s">
        <v>31</v>
      </c>
      <c r="Z191" s="151" t="s">
        <v>31</v>
      </c>
      <c r="AA191" s="151" t="s">
        <v>31</v>
      </c>
      <c r="AB191" s="151" t="s">
        <v>31</v>
      </c>
      <c r="AC191" s="151" t="s">
        <v>31</v>
      </c>
      <c r="AD191" s="151" t="s">
        <v>31</v>
      </c>
      <c r="AE191" s="151" t="s">
        <v>31</v>
      </c>
      <c r="AF191" s="151" t="s">
        <v>31</v>
      </c>
      <c r="AG191" s="151" t="s">
        <v>31</v>
      </c>
      <c r="AH191" s="18"/>
      <c r="AI191" s="19"/>
      <c r="AJ191" s="19"/>
      <c r="AK191" s="19"/>
      <c r="AL191" s="18"/>
      <c r="AM191" s="18"/>
      <c r="AN191" s="18"/>
      <c r="AO191" s="18"/>
      <c r="AP191" s="18"/>
      <c r="AQ191" s="18"/>
      <c r="AR191" s="18"/>
      <c r="AS191" s="18"/>
      <c r="AT191" s="18"/>
      <c r="AU191" s="18"/>
      <c r="AV191" s="18"/>
      <c r="AW191" s="18"/>
      <c r="AX191" s="18"/>
      <c r="AY191" s="18"/>
      <c r="AZ191" s="18"/>
    </row>
    <row r="192" spans="1:52" x14ac:dyDescent="0.25">
      <c r="A192" s="168" t="s">
        <v>339</v>
      </c>
      <c r="B192" s="168" t="s">
        <v>349</v>
      </c>
      <c r="C192" s="160"/>
      <c r="D192" s="171" t="e">
        <v>#N/A</v>
      </c>
      <c r="E192" s="170"/>
      <c r="F192" s="162" t="s">
        <v>31</v>
      </c>
      <c r="G192" s="149" t="s">
        <v>31</v>
      </c>
      <c r="H192" s="151" t="s">
        <v>31</v>
      </c>
      <c r="I192" s="151" t="s">
        <v>31</v>
      </c>
      <c r="J192" s="151" t="s">
        <v>31</v>
      </c>
      <c r="K192" s="151" t="s">
        <v>31</v>
      </c>
      <c r="L192" s="151" t="s">
        <v>31</v>
      </c>
      <c r="M192" s="151" t="s">
        <v>31</v>
      </c>
      <c r="N192" s="151" t="s">
        <v>31</v>
      </c>
      <c r="O192" s="151" t="s">
        <v>31</v>
      </c>
      <c r="P192" s="151" t="s">
        <v>31</v>
      </c>
      <c r="Q192" s="152" t="s">
        <v>31</v>
      </c>
      <c r="R192" s="310" t="s">
        <v>31</v>
      </c>
      <c r="S192" s="153" t="s">
        <v>31</v>
      </c>
      <c r="T192" s="151" t="s">
        <v>31</v>
      </c>
      <c r="U192" s="176" t="s">
        <v>31</v>
      </c>
      <c r="V192" s="149" t="s">
        <v>31</v>
      </c>
      <c r="W192" s="151" t="s">
        <v>31</v>
      </c>
      <c r="X192" s="151" t="s">
        <v>31</v>
      </c>
      <c r="Y192" s="151" t="s">
        <v>31</v>
      </c>
      <c r="Z192" s="151" t="s">
        <v>31</v>
      </c>
      <c r="AA192" s="151" t="s">
        <v>31</v>
      </c>
      <c r="AB192" s="151" t="s">
        <v>31</v>
      </c>
      <c r="AC192" s="151" t="s">
        <v>31</v>
      </c>
      <c r="AD192" s="151" t="s">
        <v>31</v>
      </c>
      <c r="AE192" s="151" t="s">
        <v>31</v>
      </c>
      <c r="AF192" s="151" t="s">
        <v>31</v>
      </c>
      <c r="AG192" s="151" t="s">
        <v>31</v>
      </c>
      <c r="AH192" s="18"/>
      <c r="AI192" s="19"/>
      <c r="AJ192" s="19"/>
      <c r="AK192" s="19"/>
      <c r="AL192" s="18"/>
      <c r="AM192" s="18"/>
      <c r="AN192" s="18"/>
      <c r="AO192" s="18"/>
      <c r="AP192" s="18"/>
      <c r="AQ192" s="18"/>
      <c r="AR192" s="18"/>
      <c r="AS192" s="18"/>
      <c r="AT192" s="18"/>
      <c r="AU192" s="18"/>
      <c r="AV192" s="18"/>
      <c r="AW192" s="18"/>
      <c r="AX192" s="18"/>
      <c r="AY192" s="18"/>
      <c r="AZ192" s="18"/>
    </row>
    <row r="193" spans="1:52" x14ac:dyDescent="0.25">
      <c r="A193" s="168" t="s">
        <v>495</v>
      </c>
      <c r="B193" s="168" t="s">
        <v>496</v>
      </c>
      <c r="C193" s="160"/>
      <c r="D193" s="171" t="s">
        <v>10</v>
      </c>
      <c r="E193" s="170"/>
      <c r="F193" s="162" t="s">
        <v>31</v>
      </c>
      <c r="G193" s="149" t="s">
        <v>31</v>
      </c>
      <c r="H193" s="151" t="s">
        <v>31</v>
      </c>
      <c r="I193" s="151" t="s">
        <v>31</v>
      </c>
      <c r="J193" s="151" t="s">
        <v>31</v>
      </c>
      <c r="K193" s="151" t="s">
        <v>31</v>
      </c>
      <c r="L193" s="151" t="s">
        <v>31</v>
      </c>
      <c r="M193" s="151" t="s">
        <v>31</v>
      </c>
      <c r="N193" s="151" t="s">
        <v>31</v>
      </c>
      <c r="O193" s="151" t="s">
        <v>31</v>
      </c>
      <c r="P193" s="151" t="s">
        <v>31</v>
      </c>
      <c r="Q193" s="152" t="s">
        <v>31</v>
      </c>
      <c r="R193" s="310" t="s">
        <v>31</v>
      </c>
      <c r="S193" s="153" t="s">
        <v>31</v>
      </c>
      <c r="T193" s="151" t="s">
        <v>31</v>
      </c>
      <c r="U193" s="176" t="s">
        <v>31</v>
      </c>
      <c r="V193" s="149" t="s">
        <v>31</v>
      </c>
      <c r="W193" s="151" t="s">
        <v>31</v>
      </c>
      <c r="X193" s="151" t="s">
        <v>31</v>
      </c>
      <c r="Y193" s="151" t="s">
        <v>31</v>
      </c>
      <c r="Z193" s="151" t="s">
        <v>31</v>
      </c>
      <c r="AA193" s="151" t="s">
        <v>31</v>
      </c>
      <c r="AB193" s="151" t="s">
        <v>31</v>
      </c>
      <c r="AC193" s="151" t="s">
        <v>31</v>
      </c>
      <c r="AD193" s="151" t="s">
        <v>31</v>
      </c>
      <c r="AE193" s="151" t="s">
        <v>31</v>
      </c>
      <c r="AF193" s="151" t="s">
        <v>31</v>
      </c>
      <c r="AG193" s="151" t="s">
        <v>31</v>
      </c>
      <c r="AH193" s="18"/>
      <c r="AI193" s="19"/>
      <c r="AJ193" s="19"/>
      <c r="AK193" s="19"/>
      <c r="AL193" s="18"/>
      <c r="AM193" s="18"/>
      <c r="AN193" s="18"/>
      <c r="AO193" s="18"/>
      <c r="AP193" s="18"/>
      <c r="AQ193" s="18"/>
      <c r="AR193" s="18"/>
      <c r="AS193" s="18"/>
      <c r="AT193" s="18"/>
      <c r="AU193" s="18"/>
      <c r="AV193" s="18"/>
      <c r="AW193" s="18"/>
      <c r="AX193" s="18"/>
      <c r="AY193" s="18"/>
      <c r="AZ193" s="18"/>
    </row>
    <row r="194" spans="1:52" x14ac:dyDescent="0.25">
      <c r="A194" s="168" t="s">
        <v>357</v>
      </c>
      <c r="B194" s="168" t="s">
        <v>370</v>
      </c>
      <c r="C194" s="160"/>
      <c r="D194" s="171" t="s">
        <v>10</v>
      </c>
      <c r="E194" s="170"/>
      <c r="F194" s="162" t="s">
        <v>31</v>
      </c>
      <c r="G194" s="149" t="s">
        <v>31</v>
      </c>
      <c r="H194" s="151" t="s">
        <v>31</v>
      </c>
      <c r="I194" s="151" t="s">
        <v>31</v>
      </c>
      <c r="J194" s="151" t="s">
        <v>31</v>
      </c>
      <c r="K194" s="151" t="s">
        <v>31</v>
      </c>
      <c r="L194" s="151" t="s">
        <v>31</v>
      </c>
      <c r="M194" s="151" t="s">
        <v>31</v>
      </c>
      <c r="N194" s="151" t="s">
        <v>31</v>
      </c>
      <c r="O194" s="151" t="s">
        <v>31</v>
      </c>
      <c r="P194" s="151" t="s">
        <v>31</v>
      </c>
      <c r="Q194" s="152" t="s">
        <v>31</v>
      </c>
      <c r="R194" s="310" t="s">
        <v>31</v>
      </c>
      <c r="S194" s="153" t="s">
        <v>31</v>
      </c>
      <c r="T194" s="151" t="s">
        <v>31</v>
      </c>
      <c r="U194" s="153" t="s">
        <v>35</v>
      </c>
      <c r="V194" s="149" t="s">
        <v>31</v>
      </c>
      <c r="W194" s="151" t="s">
        <v>31</v>
      </c>
      <c r="X194" s="151" t="s">
        <v>31</v>
      </c>
      <c r="Y194" s="151" t="s">
        <v>31</v>
      </c>
      <c r="Z194" s="151" t="s">
        <v>31</v>
      </c>
      <c r="AA194" s="151" t="s">
        <v>31</v>
      </c>
      <c r="AB194" s="151" t="s">
        <v>31</v>
      </c>
      <c r="AC194" s="151" t="s">
        <v>31</v>
      </c>
      <c r="AD194" s="151" t="s">
        <v>31</v>
      </c>
      <c r="AE194" s="151" t="s">
        <v>31</v>
      </c>
      <c r="AF194" s="151" t="s">
        <v>31</v>
      </c>
      <c r="AG194" s="151" t="s">
        <v>31</v>
      </c>
      <c r="AH194" s="18"/>
      <c r="AI194" s="19"/>
      <c r="AJ194" s="19"/>
      <c r="AK194" s="19"/>
      <c r="AL194" s="18"/>
      <c r="AM194" s="18"/>
      <c r="AN194" s="18"/>
      <c r="AO194" s="18"/>
      <c r="AP194" s="18"/>
      <c r="AQ194" s="18"/>
      <c r="AR194" s="18"/>
      <c r="AS194" s="18"/>
      <c r="AT194" s="18"/>
      <c r="AU194" s="18"/>
      <c r="AV194" s="18"/>
      <c r="AW194" s="18"/>
      <c r="AX194" s="18"/>
      <c r="AY194" s="18"/>
      <c r="AZ194" s="18"/>
    </row>
    <row r="195" spans="1:52" x14ac:dyDescent="0.25">
      <c r="A195" s="168" t="s">
        <v>358</v>
      </c>
      <c r="B195" s="168" t="s">
        <v>368</v>
      </c>
      <c r="C195" s="160"/>
      <c r="D195" s="171" t="s">
        <v>10</v>
      </c>
      <c r="E195" s="170"/>
      <c r="F195" s="162" t="s">
        <v>31</v>
      </c>
      <c r="G195" s="149" t="s">
        <v>31</v>
      </c>
      <c r="H195" s="151" t="s">
        <v>31</v>
      </c>
      <c r="I195" s="151" t="s">
        <v>31</v>
      </c>
      <c r="J195" s="151" t="s">
        <v>31</v>
      </c>
      <c r="K195" s="151" t="s">
        <v>31</v>
      </c>
      <c r="L195" s="151" t="s">
        <v>31</v>
      </c>
      <c r="M195" s="151" t="s">
        <v>31</v>
      </c>
      <c r="N195" s="151" t="s">
        <v>31</v>
      </c>
      <c r="O195" s="151" t="s">
        <v>31</v>
      </c>
      <c r="P195" s="151" t="s">
        <v>31</v>
      </c>
      <c r="Q195" s="152" t="s">
        <v>31</v>
      </c>
      <c r="R195" s="310" t="s">
        <v>31</v>
      </c>
      <c r="S195" s="153" t="s">
        <v>31</v>
      </c>
      <c r="T195" s="153" t="s">
        <v>35</v>
      </c>
      <c r="U195" s="176" t="s">
        <v>31</v>
      </c>
      <c r="V195" s="149" t="s">
        <v>31</v>
      </c>
      <c r="W195" s="151" t="s">
        <v>31</v>
      </c>
      <c r="X195" s="151" t="s">
        <v>31</v>
      </c>
      <c r="Y195" s="151" t="s">
        <v>31</v>
      </c>
      <c r="Z195" s="151" t="s">
        <v>31</v>
      </c>
      <c r="AA195" s="151" t="s">
        <v>31</v>
      </c>
      <c r="AB195" s="151" t="s">
        <v>31</v>
      </c>
      <c r="AC195" s="151" t="s">
        <v>31</v>
      </c>
      <c r="AD195" s="151" t="s">
        <v>31</v>
      </c>
      <c r="AE195" s="151" t="s">
        <v>31</v>
      </c>
      <c r="AF195" s="151" t="s">
        <v>31</v>
      </c>
      <c r="AG195" s="151" t="s">
        <v>31</v>
      </c>
      <c r="AH195" s="18"/>
      <c r="AI195" s="19"/>
      <c r="AJ195" s="19"/>
      <c r="AK195" s="19"/>
      <c r="AL195" s="18"/>
      <c r="AM195" s="18"/>
      <c r="AN195" s="18"/>
      <c r="AO195" s="18"/>
      <c r="AP195" s="18"/>
      <c r="AQ195" s="18"/>
      <c r="AR195" s="18"/>
      <c r="AS195" s="18"/>
      <c r="AT195" s="18"/>
      <c r="AU195" s="18"/>
      <c r="AV195" s="18"/>
      <c r="AW195" s="18"/>
      <c r="AX195" s="18"/>
      <c r="AY195" s="18"/>
      <c r="AZ195" s="18"/>
    </row>
    <row r="196" spans="1:52" ht="26" x14ac:dyDescent="0.25">
      <c r="A196" s="168" t="s">
        <v>359</v>
      </c>
      <c r="B196" s="168" t="s">
        <v>371</v>
      </c>
      <c r="C196" s="160"/>
      <c r="D196" s="171" t="s">
        <v>11</v>
      </c>
      <c r="E196" s="170"/>
      <c r="F196" s="162" t="s">
        <v>31</v>
      </c>
      <c r="G196" s="149" t="s">
        <v>31</v>
      </c>
      <c r="H196" s="151" t="s">
        <v>31</v>
      </c>
      <c r="I196" s="151" t="s">
        <v>31</v>
      </c>
      <c r="J196" s="151" t="s">
        <v>31</v>
      </c>
      <c r="K196" s="151" t="s">
        <v>31</v>
      </c>
      <c r="L196" s="151" t="s">
        <v>31</v>
      </c>
      <c r="M196" s="151" t="s">
        <v>31</v>
      </c>
      <c r="N196" s="151" t="s">
        <v>31</v>
      </c>
      <c r="O196" s="151" t="s">
        <v>31</v>
      </c>
      <c r="P196" s="151" t="s">
        <v>31</v>
      </c>
      <c r="Q196" s="152" t="s">
        <v>31</v>
      </c>
      <c r="R196" s="310" t="s">
        <v>31</v>
      </c>
      <c r="S196" s="153" t="s">
        <v>31</v>
      </c>
      <c r="T196" s="151" t="s">
        <v>31</v>
      </c>
      <c r="U196" s="153" t="s">
        <v>35</v>
      </c>
      <c r="V196" s="149" t="s">
        <v>31</v>
      </c>
      <c r="W196" s="151" t="s">
        <v>31</v>
      </c>
      <c r="X196" s="151" t="s">
        <v>31</v>
      </c>
      <c r="Y196" s="151" t="s">
        <v>31</v>
      </c>
      <c r="Z196" s="151" t="s">
        <v>31</v>
      </c>
      <c r="AA196" s="151" t="s">
        <v>31</v>
      </c>
      <c r="AB196" s="151" t="s">
        <v>31</v>
      </c>
      <c r="AC196" s="151" t="s">
        <v>31</v>
      </c>
      <c r="AD196" s="151" t="s">
        <v>31</v>
      </c>
      <c r="AE196" s="151" t="s">
        <v>31</v>
      </c>
      <c r="AF196" s="151" t="s">
        <v>31</v>
      </c>
      <c r="AG196" s="151" t="s">
        <v>31</v>
      </c>
      <c r="AH196" s="18"/>
      <c r="AI196" s="19"/>
      <c r="AJ196" s="19"/>
      <c r="AK196" s="19"/>
      <c r="AL196" s="18"/>
      <c r="AM196" s="18"/>
      <c r="AN196" s="18"/>
      <c r="AO196" s="18"/>
      <c r="AP196" s="18"/>
      <c r="AQ196" s="18"/>
      <c r="AR196" s="18"/>
      <c r="AS196" s="18"/>
      <c r="AT196" s="18"/>
      <c r="AU196" s="18"/>
      <c r="AV196" s="18"/>
      <c r="AW196" s="18"/>
      <c r="AX196" s="18"/>
      <c r="AY196" s="18"/>
      <c r="AZ196" s="18"/>
    </row>
    <row r="197" spans="1:52" x14ac:dyDescent="0.25">
      <c r="A197" s="168" t="s">
        <v>356</v>
      </c>
      <c r="B197" s="168" t="s">
        <v>372</v>
      </c>
      <c r="C197" s="160"/>
      <c r="D197" s="171" t="s">
        <v>242</v>
      </c>
      <c r="E197" s="170"/>
      <c r="F197" s="162" t="s">
        <v>31</v>
      </c>
      <c r="G197" s="149" t="s">
        <v>31</v>
      </c>
      <c r="H197" s="151" t="s">
        <v>31</v>
      </c>
      <c r="I197" s="151" t="s">
        <v>31</v>
      </c>
      <c r="J197" s="151" t="s">
        <v>31</v>
      </c>
      <c r="K197" s="151" t="s">
        <v>31</v>
      </c>
      <c r="L197" s="151" t="s">
        <v>31</v>
      </c>
      <c r="M197" s="151" t="s">
        <v>31</v>
      </c>
      <c r="N197" s="151" t="s">
        <v>31</v>
      </c>
      <c r="O197" s="151" t="s">
        <v>31</v>
      </c>
      <c r="P197" s="151" t="s">
        <v>31</v>
      </c>
      <c r="Q197" s="152" t="s">
        <v>31</v>
      </c>
      <c r="R197" s="310" t="s">
        <v>31</v>
      </c>
      <c r="S197" s="153" t="s">
        <v>31</v>
      </c>
      <c r="T197" s="151" t="s">
        <v>31</v>
      </c>
      <c r="U197" s="153" t="s">
        <v>35</v>
      </c>
      <c r="V197" s="149" t="s">
        <v>31</v>
      </c>
      <c r="W197" s="151" t="s">
        <v>31</v>
      </c>
      <c r="X197" s="151" t="s">
        <v>31</v>
      </c>
      <c r="Y197" s="151" t="s">
        <v>31</v>
      </c>
      <c r="Z197" s="151" t="s">
        <v>31</v>
      </c>
      <c r="AA197" s="151" t="s">
        <v>31</v>
      </c>
      <c r="AB197" s="151" t="s">
        <v>31</v>
      </c>
      <c r="AC197" s="151" t="s">
        <v>31</v>
      </c>
      <c r="AD197" s="151" t="s">
        <v>31</v>
      </c>
      <c r="AE197" s="151" t="s">
        <v>31</v>
      </c>
      <c r="AF197" s="151" t="s">
        <v>31</v>
      </c>
      <c r="AG197" s="151" t="s">
        <v>31</v>
      </c>
      <c r="AH197" s="18"/>
      <c r="AI197" s="19"/>
      <c r="AJ197" s="19"/>
      <c r="AK197" s="19"/>
      <c r="AL197" s="18"/>
      <c r="AM197" s="18"/>
      <c r="AN197" s="18"/>
      <c r="AO197" s="18"/>
      <c r="AP197" s="18"/>
      <c r="AQ197" s="18"/>
      <c r="AR197" s="18"/>
      <c r="AS197" s="18"/>
      <c r="AT197" s="18"/>
      <c r="AU197" s="18"/>
      <c r="AV197" s="18"/>
      <c r="AW197" s="18"/>
      <c r="AX197" s="18"/>
      <c r="AY197" s="18"/>
      <c r="AZ197" s="18"/>
    </row>
    <row r="198" spans="1:52" x14ac:dyDescent="0.25">
      <c r="A198" s="168" t="s">
        <v>497</v>
      </c>
      <c r="B198" s="168" t="s">
        <v>498</v>
      </c>
      <c r="C198" s="160"/>
      <c r="D198" s="171" t="s">
        <v>11</v>
      </c>
      <c r="E198" s="170"/>
      <c r="F198" s="162" t="s">
        <v>31</v>
      </c>
      <c r="G198" s="149" t="s">
        <v>31</v>
      </c>
      <c r="H198" s="151" t="s">
        <v>31</v>
      </c>
      <c r="I198" s="151" t="s">
        <v>31</v>
      </c>
      <c r="J198" s="151" t="s">
        <v>31</v>
      </c>
      <c r="K198" s="151" t="s">
        <v>31</v>
      </c>
      <c r="L198" s="151" t="s">
        <v>31</v>
      </c>
      <c r="M198" s="151" t="s">
        <v>31</v>
      </c>
      <c r="N198" s="151" t="s">
        <v>31</v>
      </c>
      <c r="O198" s="151" t="s">
        <v>31</v>
      </c>
      <c r="P198" s="151" t="s">
        <v>31</v>
      </c>
      <c r="Q198" s="152" t="s">
        <v>31</v>
      </c>
      <c r="R198" s="310" t="s">
        <v>31</v>
      </c>
      <c r="S198" s="153" t="s">
        <v>31</v>
      </c>
      <c r="T198" s="151" t="s">
        <v>31</v>
      </c>
      <c r="U198" s="176" t="s">
        <v>31</v>
      </c>
      <c r="V198" s="149" t="s">
        <v>31</v>
      </c>
      <c r="W198" s="151" t="s">
        <v>31</v>
      </c>
      <c r="X198" s="151" t="s">
        <v>31</v>
      </c>
      <c r="Y198" s="151" t="s">
        <v>31</v>
      </c>
      <c r="Z198" s="151" t="s">
        <v>31</v>
      </c>
      <c r="AA198" s="151" t="s">
        <v>31</v>
      </c>
      <c r="AB198" s="151" t="s">
        <v>31</v>
      </c>
      <c r="AC198" s="151" t="s">
        <v>31</v>
      </c>
      <c r="AD198" s="151" t="s">
        <v>31</v>
      </c>
      <c r="AE198" s="151" t="s">
        <v>31</v>
      </c>
      <c r="AF198" s="151" t="s">
        <v>31</v>
      </c>
      <c r="AG198" s="151" t="s">
        <v>31</v>
      </c>
      <c r="AH198" s="18"/>
      <c r="AI198" s="19"/>
      <c r="AJ198" s="19"/>
      <c r="AK198" s="19"/>
      <c r="AL198" s="18"/>
      <c r="AM198" s="18"/>
      <c r="AN198" s="18"/>
      <c r="AO198" s="18"/>
      <c r="AP198" s="18"/>
      <c r="AQ198" s="18"/>
      <c r="AR198" s="18"/>
      <c r="AS198" s="18"/>
      <c r="AT198" s="18"/>
      <c r="AU198" s="18"/>
      <c r="AV198" s="18"/>
      <c r="AW198" s="18"/>
      <c r="AX198" s="18"/>
      <c r="AY198" s="18"/>
      <c r="AZ198" s="18"/>
    </row>
    <row r="199" spans="1:52" x14ac:dyDescent="0.25">
      <c r="A199" s="168" t="s">
        <v>562</v>
      </c>
      <c r="B199" s="168"/>
      <c r="C199" s="160"/>
      <c r="D199" s="171" t="s">
        <v>10</v>
      </c>
      <c r="E199" s="170"/>
      <c r="F199" s="162" t="s">
        <v>31</v>
      </c>
      <c r="G199" s="149" t="s">
        <v>31</v>
      </c>
      <c r="H199" s="151" t="s">
        <v>31</v>
      </c>
      <c r="I199" s="151" t="s">
        <v>31</v>
      </c>
      <c r="J199" s="151" t="s">
        <v>31</v>
      </c>
      <c r="K199" s="151" t="s">
        <v>31</v>
      </c>
      <c r="L199" s="151" t="s">
        <v>31</v>
      </c>
      <c r="M199" s="151" t="s">
        <v>31</v>
      </c>
      <c r="N199" s="151" t="s">
        <v>31</v>
      </c>
      <c r="O199" s="151" t="s">
        <v>31</v>
      </c>
      <c r="P199" s="151" t="s">
        <v>31</v>
      </c>
      <c r="Q199" s="152" t="s">
        <v>31</v>
      </c>
      <c r="R199" s="310" t="s">
        <v>31</v>
      </c>
      <c r="S199" s="153" t="s">
        <v>31</v>
      </c>
      <c r="T199" s="153" t="s">
        <v>35</v>
      </c>
      <c r="U199" s="176" t="s">
        <v>31</v>
      </c>
      <c r="V199" s="149" t="s">
        <v>31</v>
      </c>
      <c r="W199" s="151" t="s">
        <v>31</v>
      </c>
      <c r="X199" s="151" t="s">
        <v>31</v>
      </c>
      <c r="Y199" s="151" t="s">
        <v>31</v>
      </c>
      <c r="Z199" s="151" t="s">
        <v>31</v>
      </c>
      <c r="AA199" s="151" t="s">
        <v>31</v>
      </c>
      <c r="AB199" s="151" t="s">
        <v>31</v>
      </c>
      <c r="AC199" s="151" t="s">
        <v>31</v>
      </c>
      <c r="AD199" s="151" t="s">
        <v>31</v>
      </c>
      <c r="AE199" s="151" t="s">
        <v>31</v>
      </c>
      <c r="AF199" s="151" t="s">
        <v>31</v>
      </c>
      <c r="AG199" s="151" t="s">
        <v>31</v>
      </c>
      <c r="AH199" s="18"/>
      <c r="AI199" s="19"/>
      <c r="AJ199" s="19"/>
      <c r="AK199" s="19"/>
      <c r="AL199" s="18"/>
      <c r="AM199" s="18"/>
      <c r="AN199" s="18"/>
      <c r="AO199" s="18"/>
      <c r="AP199" s="18"/>
      <c r="AQ199" s="18"/>
      <c r="AR199" s="18"/>
      <c r="AS199" s="18"/>
      <c r="AT199" s="18"/>
      <c r="AU199" s="18"/>
      <c r="AV199" s="18"/>
      <c r="AW199" s="18"/>
      <c r="AX199" s="18"/>
      <c r="AY199" s="18"/>
      <c r="AZ199" s="18"/>
    </row>
    <row r="200" spans="1:52" x14ac:dyDescent="0.25">
      <c r="A200" s="168" t="s">
        <v>564</v>
      </c>
      <c r="B200" s="168"/>
      <c r="C200" s="160"/>
      <c r="D200" s="171" t="s">
        <v>347</v>
      </c>
      <c r="E200" s="170"/>
      <c r="F200" s="162" t="s">
        <v>31</v>
      </c>
      <c r="G200" s="149" t="s">
        <v>31</v>
      </c>
      <c r="H200" s="151" t="s">
        <v>31</v>
      </c>
      <c r="I200" s="151" t="s">
        <v>31</v>
      </c>
      <c r="J200" s="151" t="s">
        <v>31</v>
      </c>
      <c r="K200" s="151" t="s">
        <v>31</v>
      </c>
      <c r="L200" s="151" t="s">
        <v>31</v>
      </c>
      <c r="M200" s="151" t="s">
        <v>31</v>
      </c>
      <c r="N200" s="151" t="s">
        <v>31</v>
      </c>
      <c r="O200" s="151" t="s">
        <v>31</v>
      </c>
      <c r="P200" s="151" t="s">
        <v>31</v>
      </c>
      <c r="Q200" s="152" t="s">
        <v>31</v>
      </c>
      <c r="R200" s="310" t="s">
        <v>31</v>
      </c>
      <c r="S200" s="153" t="s">
        <v>31</v>
      </c>
      <c r="T200" s="153" t="s">
        <v>35</v>
      </c>
      <c r="U200" s="176" t="s">
        <v>31</v>
      </c>
      <c r="V200" s="149" t="s">
        <v>31</v>
      </c>
      <c r="W200" s="151" t="s">
        <v>31</v>
      </c>
      <c r="X200" s="151" t="s">
        <v>31</v>
      </c>
      <c r="Y200" s="151" t="s">
        <v>31</v>
      </c>
      <c r="Z200" s="151" t="s">
        <v>31</v>
      </c>
      <c r="AA200" s="151" t="s">
        <v>31</v>
      </c>
      <c r="AB200" s="151" t="s">
        <v>31</v>
      </c>
      <c r="AC200" s="151" t="s">
        <v>31</v>
      </c>
      <c r="AD200" s="151" t="s">
        <v>31</v>
      </c>
      <c r="AE200" s="151" t="s">
        <v>31</v>
      </c>
      <c r="AF200" s="151" t="s">
        <v>31</v>
      </c>
      <c r="AG200" s="151" t="s">
        <v>31</v>
      </c>
      <c r="AH200" s="18"/>
      <c r="AI200" s="19"/>
      <c r="AJ200" s="19"/>
      <c r="AK200" s="19"/>
      <c r="AL200" s="18"/>
      <c r="AM200" s="18"/>
      <c r="AN200" s="18"/>
      <c r="AO200" s="18"/>
      <c r="AP200" s="18"/>
      <c r="AQ200" s="18"/>
      <c r="AR200" s="18"/>
      <c r="AS200" s="18"/>
      <c r="AT200" s="18"/>
      <c r="AU200" s="18"/>
      <c r="AV200" s="18"/>
      <c r="AW200" s="18"/>
      <c r="AX200" s="18"/>
      <c r="AY200" s="18"/>
      <c r="AZ200" s="18"/>
    </row>
    <row r="201" spans="1:52" x14ac:dyDescent="0.25">
      <c r="A201" s="168" t="s">
        <v>566</v>
      </c>
      <c r="B201" s="168"/>
      <c r="C201" s="160"/>
      <c r="D201" s="171" t="s">
        <v>10</v>
      </c>
      <c r="E201" s="170"/>
      <c r="F201" s="162" t="s">
        <v>31</v>
      </c>
      <c r="G201" s="149" t="s">
        <v>31</v>
      </c>
      <c r="H201" s="151" t="s">
        <v>31</v>
      </c>
      <c r="I201" s="151" t="s">
        <v>31</v>
      </c>
      <c r="J201" s="151" t="s">
        <v>31</v>
      </c>
      <c r="K201" s="151" t="s">
        <v>31</v>
      </c>
      <c r="L201" s="151" t="s">
        <v>31</v>
      </c>
      <c r="M201" s="151" t="s">
        <v>31</v>
      </c>
      <c r="N201" s="151" t="s">
        <v>31</v>
      </c>
      <c r="O201" s="151" t="s">
        <v>31</v>
      </c>
      <c r="P201" s="151" t="s">
        <v>31</v>
      </c>
      <c r="Q201" s="152" t="s">
        <v>31</v>
      </c>
      <c r="R201" s="310" t="s">
        <v>31</v>
      </c>
      <c r="S201" s="153" t="s">
        <v>31</v>
      </c>
      <c r="T201" s="153" t="s">
        <v>35</v>
      </c>
      <c r="U201" s="176" t="s">
        <v>31</v>
      </c>
      <c r="V201" s="149" t="s">
        <v>31</v>
      </c>
      <c r="W201" s="151" t="s">
        <v>31</v>
      </c>
      <c r="X201" s="151" t="s">
        <v>31</v>
      </c>
      <c r="Y201" s="151" t="s">
        <v>31</v>
      </c>
      <c r="Z201" s="151" t="s">
        <v>31</v>
      </c>
      <c r="AA201" s="151" t="s">
        <v>31</v>
      </c>
      <c r="AB201" s="151" t="s">
        <v>31</v>
      </c>
      <c r="AC201" s="151" t="s">
        <v>31</v>
      </c>
      <c r="AD201" s="151" t="s">
        <v>31</v>
      </c>
      <c r="AE201" s="151" t="s">
        <v>31</v>
      </c>
      <c r="AF201" s="151" t="s">
        <v>31</v>
      </c>
      <c r="AG201" s="151" t="s">
        <v>31</v>
      </c>
      <c r="AH201" s="18"/>
      <c r="AI201" s="19"/>
      <c r="AJ201" s="19"/>
      <c r="AK201" s="19"/>
      <c r="AL201" s="18"/>
      <c r="AM201" s="18"/>
      <c r="AN201" s="18"/>
      <c r="AO201" s="18"/>
      <c r="AP201" s="18"/>
      <c r="AQ201" s="18"/>
      <c r="AR201" s="18"/>
      <c r="AS201" s="18"/>
      <c r="AT201" s="18"/>
      <c r="AU201" s="18"/>
      <c r="AV201" s="18"/>
      <c r="AW201" s="18"/>
      <c r="AX201" s="18"/>
      <c r="AY201" s="18"/>
      <c r="AZ201" s="18"/>
    </row>
    <row r="202" spans="1:52" x14ac:dyDescent="0.25">
      <c r="A202" s="168" t="s">
        <v>567</v>
      </c>
      <c r="B202" s="168"/>
      <c r="C202" s="160"/>
      <c r="D202" s="171" t="s">
        <v>11</v>
      </c>
      <c r="E202" s="170"/>
      <c r="F202" s="162" t="s">
        <v>31</v>
      </c>
      <c r="G202" s="149" t="s">
        <v>31</v>
      </c>
      <c r="H202" s="151" t="s">
        <v>31</v>
      </c>
      <c r="I202" s="151" t="s">
        <v>31</v>
      </c>
      <c r="J202" s="151" t="s">
        <v>31</v>
      </c>
      <c r="K202" s="151" t="s">
        <v>31</v>
      </c>
      <c r="L202" s="151" t="s">
        <v>31</v>
      </c>
      <c r="M202" s="151" t="s">
        <v>31</v>
      </c>
      <c r="N202" s="151" t="s">
        <v>31</v>
      </c>
      <c r="O202" s="151" t="s">
        <v>31</v>
      </c>
      <c r="P202" s="151" t="s">
        <v>31</v>
      </c>
      <c r="Q202" s="152" t="s">
        <v>31</v>
      </c>
      <c r="R202" s="310" t="s">
        <v>31</v>
      </c>
      <c r="S202" s="153" t="s">
        <v>31</v>
      </c>
      <c r="T202" s="153" t="s">
        <v>35</v>
      </c>
      <c r="U202" s="176" t="s">
        <v>31</v>
      </c>
      <c r="V202" s="149" t="s">
        <v>31</v>
      </c>
      <c r="W202" s="151" t="s">
        <v>31</v>
      </c>
      <c r="X202" s="151" t="s">
        <v>31</v>
      </c>
      <c r="Y202" s="151" t="s">
        <v>31</v>
      </c>
      <c r="Z202" s="151" t="s">
        <v>31</v>
      </c>
      <c r="AA202" s="151" t="s">
        <v>31</v>
      </c>
      <c r="AB202" s="151" t="s">
        <v>31</v>
      </c>
      <c r="AC202" s="151" t="s">
        <v>31</v>
      </c>
      <c r="AD202" s="151" t="s">
        <v>31</v>
      </c>
      <c r="AE202" s="151" t="s">
        <v>31</v>
      </c>
      <c r="AF202" s="151" t="s">
        <v>31</v>
      </c>
      <c r="AG202" s="151" t="s">
        <v>31</v>
      </c>
      <c r="AH202" s="18"/>
      <c r="AI202" s="19"/>
      <c r="AJ202" s="19"/>
      <c r="AK202" s="19"/>
      <c r="AL202" s="18"/>
      <c r="AM202" s="18"/>
      <c r="AN202" s="18"/>
      <c r="AO202" s="18"/>
      <c r="AP202" s="18"/>
      <c r="AQ202" s="18"/>
      <c r="AR202" s="18"/>
      <c r="AS202" s="18"/>
      <c r="AT202" s="18"/>
      <c r="AU202" s="18"/>
      <c r="AV202" s="18"/>
      <c r="AW202" s="18"/>
      <c r="AX202" s="18"/>
      <c r="AY202" s="18"/>
      <c r="AZ202" s="18"/>
    </row>
    <row r="203" spans="1:52" x14ac:dyDescent="0.25">
      <c r="A203" s="168" t="s">
        <v>560</v>
      </c>
      <c r="B203" s="168"/>
      <c r="C203" s="160"/>
      <c r="D203" s="171" t="s">
        <v>10</v>
      </c>
      <c r="E203" s="170"/>
      <c r="F203" s="162" t="s">
        <v>31</v>
      </c>
      <c r="G203" s="149" t="s">
        <v>31</v>
      </c>
      <c r="H203" s="151" t="s">
        <v>31</v>
      </c>
      <c r="I203" s="151" t="s">
        <v>31</v>
      </c>
      <c r="J203" s="151" t="s">
        <v>31</v>
      </c>
      <c r="K203" s="151" t="s">
        <v>31</v>
      </c>
      <c r="L203" s="151" t="s">
        <v>31</v>
      </c>
      <c r="M203" s="151" t="s">
        <v>31</v>
      </c>
      <c r="N203" s="151" t="s">
        <v>31</v>
      </c>
      <c r="O203" s="151" t="s">
        <v>31</v>
      </c>
      <c r="P203" s="151" t="s">
        <v>31</v>
      </c>
      <c r="Q203" s="152" t="s">
        <v>31</v>
      </c>
      <c r="R203" s="310" t="s">
        <v>31</v>
      </c>
      <c r="S203" s="153" t="s">
        <v>35</v>
      </c>
      <c r="T203" s="151" t="s">
        <v>31</v>
      </c>
      <c r="U203" s="176" t="s">
        <v>31</v>
      </c>
      <c r="V203" s="149" t="s">
        <v>31</v>
      </c>
      <c r="W203" s="151" t="s">
        <v>31</v>
      </c>
      <c r="X203" s="151" t="s">
        <v>31</v>
      </c>
      <c r="Y203" s="151" t="s">
        <v>31</v>
      </c>
      <c r="Z203" s="151" t="s">
        <v>31</v>
      </c>
      <c r="AA203" s="151" t="s">
        <v>31</v>
      </c>
      <c r="AB203" s="151" t="s">
        <v>31</v>
      </c>
      <c r="AC203" s="151" t="s">
        <v>31</v>
      </c>
      <c r="AD203" s="151" t="s">
        <v>31</v>
      </c>
      <c r="AE203" s="151" t="s">
        <v>31</v>
      </c>
      <c r="AF203" s="151" t="s">
        <v>31</v>
      </c>
      <c r="AG203" s="151" t="s">
        <v>31</v>
      </c>
      <c r="AH203" s="18"/>
      <c r="AI203" s="19"/>
      <c r="AJ203" s="19"/>
      <c r="AK203" s="19"/>
      <c r="AL203" s="18"/>
      <c r="AM203" s="18"/>
      <c r="AN203" s="18"/>
      <c r="AO203" s="18"/>
      <c r="AP203" s="18"/>
      <c r="AQ203" s="18"/>
      <c r="AR203" s="18"/>
      <c r="AS203" s="18"/>
      <c r="AT203" s="18"/>
      <c r="AU203" s="18"/>
      <c r="AV203" s="18"/>
      <c r="AW203" s="18"/>
      <c r="AX203" s="18"/>
      <c r="AY203" s="18"/>
      <c r="AZ203" s="18"/>
    </row>
    <row r="204" spans="1:52" x14ac:dyDescent="0.25">
      <c r="A204" s="168" t="s">
        <v>499</v>
      </c>
      <c r="B204" s="168" t="s">
        <v>500</v>
      </c>
      <c r="C204" s="160"/>
      <c r="D204" s="171" t="s">
        <v>240</v>
      </c>
      <c r="E204" s="170"/>
      <c r="F204" s="162" t="s">
        <v>31</v>
      </c>
      <c r="G204" s="149" t="s">
        <v>31</v>
      </c>
      <c r="H204" s="151" t="s">
        <v>31</v>
      </c>
      <c r="I204" s="151" t="s">
        <v>31</v>
      </c>
      <c r="J204" s="151" t="s">
        <v>31</v>
      </c>
      <c r="K204" s="151" t="s">
        <v>31</v>
      </c>
      <c r="L204" s="151" t="s">
        <v>31</v>
      </c>
      <c r="M204" s="151" t="s">
        <v>31</v>
      </c>
      <c r="N204" s="151" t="s">
        <v>31</v>
      </c>
      <c r="O204" s="151" t="s">
        <v>31</v>
      </c>
      <c r="P204" s="151" t="s">
        <v>31</v>
      </c>
      <c r="Q204" s="152" t="s">
        <v>31</v>
      </c>
      <c r="R204" s="310" t="s">
        <v>31</v>
      </c>
      <c r="S204" s="153" t="s">
        <v>31</v>
      </c>
      <c r="T204" s="151" t="s">
        <v>31</v>
      </c>
      <c r="U204" s="176" t="s">
        <v>31</v>
      </c>
      <c r="V204" s="149" t="s">
        <v>31</v>
      </c>
      <c r="W204" s="151" t="s">
        <v>31</v>
      </c>
      <c r="X204" s="151" t="s">
        <v>31</v>
      </c>
      <c r="Y204" s="151" t="s">
        <v>31</v>
      </c>
      <c r="Z204" s="151" t="s">
        <v>31</v>
      </c>
      <c r="AA204" s="151" t="s">
        <v>31</v>
      </c>
      <c r="AB204" s="151" t="s">
        <v>31</v>
      </c>
      <c r="AC204" s="151" t="s">
        <v>31</v>
      </c>
      <c r="AD204" s="151" t="s">
        <v>31</v>
      </c>
      <c r="AE204" s="151" t="s">
        <v>31</v>
      </c>
      <c r="AF204" s="151" t="s">
        <v>31</v>
      </c>
      <c r="AG204" s="151" t="s">
        <v>31</v>
      </c>
      <c r="AH204" s="18"/>
      <c r="AI204" s="19"/>
      <c r="AJ204" s="19"/>
      <c r="AK204" s="19"/>
      <c r="AL204" s="18"/>
      <c r="AM204" s="18"/>
      <c r="AN204" s="18"/>
      <c r="AO204" s="18"/>
      <c r="AP204" s="18"/>
      <c r="AQ204" s="18"/>
      <c r="AR204" s="18"/>
      <c r="AS204" s="18"/>
      <c r="AT204" s="18"/>
      <c r="AU204" s="18"/>
      <c r="AV204" s="18"/>
      <c r="AW204" s="18"/>
      <c r="AX204" s="18"/>
      <c r="AY204" s="18"/>
      <c r="AZ204" s="18"/>
    </row>
    <row r="205" spans="1:52" ht="26" x14ac:dyDescent="0.25">
      <c r="A205" s="168" t="s">
        <v>501</v>
      </c>
      <c r="B205" s="168" t="s">
        <v>502</v>
      </c>
      <c r="C205" s="160"/>
      <c r="D205" s="171" t="s">
        <v>251</v>
      </c>
      <c r="E205" s="170"/>
      <c r="F205" s="162" t="s">
        <v>31</v>
      </c>
      <c r="G205" s="149" t="s">
        <v>31</v>
      </c>
      <c r="H205" s="151" t="s">
        <v>31</v>
      </c>
      <c r="I205" s="151" t="s">
        <v>31</v>
      </c>
      <c r="J205" s="151" t="s">
        <v>31</v>
      </c>
      <c r="K205" s="151" t="s">
        <v>31</v>
      </c>
      <c r="L205" s="151" t="s">
        <v>31</v>
      </c>
      <c r="M205" s="151" t="s">
        <v>31</v>
      </c>
      <c r="N205" s="151" t="s">
        <v>31</v>
      </c>
      <c r="O205" s="151" t="s">
        <v>31</v>
      </c>
      <c r="P205" s="151" t="s">
        <v>31</v>
      </c>
      <c r="Q205" s="152" t="s">
        <v>31</v>
      </c>
      <c r="R205" s="310" t="s">
        <v>31</v>
      </c>
      <c r="S205" s="153" t="s">
        <v>31</v>
      </c>
      <c r="T205" s="151" t="s">
        <v>31</v>
      </c>
      <c r="U205" s="176" t="s">
        <v>31</v>
      </c>
      <c r="V205" s="149" t="s">
        <v>31</v>
      </c>
      <c r="W205" s="151" t="s">
        <v>31</v>
      </c>
      <c r="X205" s="151" t="s">
        <v>31</v>
      </c>
      <c r="Y205" s="151" t="s">
        <v>31</v>
      </c>
      <c r="Z205" s="151" t="s">
        <v>31</v>
      </c>
      <c r="AA205" s="151" t="s">
        <v>31</v>
      </c>
      <c r="AB205" s="151" t="s">
        <v>31</v>
      </c>
      <c r="AC205" s="151" t="s">
        <v>31</v>
      </c>
      <c r="AD205" s="151" t="s">
        <v>31</v>
      </c>
      <c r="AE205" s="151" t="s">
        <v>31</v>
      </c>
      <c r="AF205" s="151" t="s">
        <v>31</v>
      </c>
      <c r="AG205" s="151" t="s">
        <v>31</v>
      </c>
      <c r="AH205" s="18"/>
      <c r="AI205" s="19"/>
      <c r="AJ205" s="19"/>
      <c r="AK205" s="19"/>
      <c r="AL205" s="18"/>
      <c r="AM205" s="18"/>
      <c r="AN205" s="18"/>
      <c r="AO205" s="18"/>
      <c r="AP205" s="18"/>
      <c r="AQ205" s="18"/>
      <c r="AR205" s="18"/>
      <c r="AS205" s="18"/>
      <c r="AT205" s="18"/>
      <c r="AU205" s="18"/>
      <c r="AV205" s="18"/>
      <c r="AW205" s="18"/>
      <c r="AX205" s="18"/>
      <c r="AY205" s="18"/>
      <c r="AZ205" s="18"/>
    </row>
    <row r="206" spans="1:52" ht="26" x14ac:dyDescent="0.25">
      <c r="A206" s="168" t="s">
        <v>503</v>
      </c>
      <c r="B206" s="168" t="s">
        <v>504</v>
      </c>
      <c r="C206" s="160"/>
      <c r="D206" s="171" t="s">
        <v>251</v>
      </c>
      <c r="E206" s="170"/>
      <c r="F206" s="162" t="s">
        <v>31</v>
      </c>
      <c r="G206" s="149" t="s">
        <v>31</v>
      </c>
      <c r="H206" s="151" t="s">
        <v>31</v>
      </c>
      <c r="I206" s="151" t="s">
        <v>31</v>
      </c>
      <c r="J206" s="151" t="s">
        <v>31</v>
      </c>
      <c r="K206" s="151" t="s">
        <v>31</v>
      </c>
      <c r="L206" s="151" t="s">
        <v>31</v>
      </c>
      <c r="M206" s="151" t="s">
        <v>31</v>
      </c>
      <c r="N206" s="151" t="s">
        <v>31</v>
      </c>
      <c r="O206" s="151" t="s">
        <v>31</v>
      </c>
      <c r="P206" s="151" t="s">
        <v>31</v>
      </c>
      <c r="Q206" s="152" t="s">
        <v>31</v>
      </c>
      <c r="R206" s="310" t="s">
        <v>31</v>
      </c>
      <c r="S206" s="153" t="s">
        <v>31</v>
      </c>
      <c r="T206" s="151" t="s">
        <v>31</v>
      </c>
      <c r="U206" s="176" t="s">
        <v>31</v>
      </c>
      <c r="V206" s="149" t="s">
        <v>31</v>
      </c>
      <c r="W206" s="151" t="s">
        <v>31</v>
      </c>
      <c r="X206" s="151" t="s">
        <v>31</v>
      </c>
      <c r="Y206" s="151" t="s">
        <v>31</v>
      </c>
      <c r="Z206" s="151" t="s">
        <v>31</v>
      </c>
      <c r="AA206" s="151" t="s">
        <v>31</v>
      </c>
      <c r="AB206" s="151" t="s">
        <v>31</v>
      </c>
      <c r="AC206" s="151" t="s">
        <v>31</v>
      </c>
      <c r="AD206" s="151" t="s">
        <v>31</v>
      </c>
      <c r="AE206" s="151" t="s">
        <v>31</v>
      </c>
      <c r="AF206" s="151" t="s">
        <v>31</v>
      </c>
      <c r="AG206" s="151" t="s">
        <v>31</v>
      </c>
      <c r="AH206" s="18"/>
      <c r="AI206" s="19"/>
      <c r="AJ206" s="19"/>
      <c r="AK206" s="19"/>
      <c r="AL206" s="18"/>
      <c r="AM206" s="18"/>
      <c r="AN206" s="18"/>
      <c r="AO206" s="18"/>
      <c r="AP206" s="18"/>
      <c r="AQ206" s="18"/>
      <c r="AR206" s="18"/>
      <c r="AS206" s="18"/>
      <c r="AT206" s="18"/>
      <c r="AU206" s="18"/>
      <c r="AV206" s="18"/>
      <c r="AW206" s="18"/>
      <c r="AX206" s="18"/>
      <c r="AY206" s="18"/>
      <c r="AZ206" s="18"/>
    </row>
    <row r="207" spans="1:52" x14ac:dyDescent="0.25">
      <c r="A207" s="168" t="s">
        <v>505</v>
      </c>
      <c r="B207" s="168" t="s">
        <v>506</v>
      </c>
      <c r="C207" s="160"/>
      <c r="D207" s="171" t="s">
        <v>240</v>
      </c>
      <c r="E207" s="170"/>
      <c r="F207" s="162" t="s">
        <v>31</v>
      </c>
      <c r="G207" s="149" t="s">
        <v>31</v>
      </c>
      <c r="H207" s="151" t="s">
        <v>31</v>
      </c>
      <c r="I207" s="151" t="s">
        <v>31</v>
      </c>
      <c r="J207" s="151" t="s">
        <v>31</v>
      </c>
      <c r="K207" s="151" t="s">
        <v>31</v>
      </c>
      <c r="L207" s="151" t="s">
        <v>31</v>
      </c>
      <c r="M207" s="151" t="s">
        <v>31</v>
      </c>
      <c r="N207" s="151" t="s">
        <v>31</v>
      </c>
      <c r="O207" s="151" t="s">
        <v>31</v>
      </c>
      <c r="P207" s="151" t="s">
        <v>31</v>
      </c>
      <c r="Q207" s="152" t="s">
        <v>31</v>
      </c>
      <c r="R207" s="310" t="s">
        <v>31</v>
      </c>
      <c r="S207" s="153" t="s">
        <v>31</v>
      </c>
      <c r="T207" s="151" t="s">
        <v>31</v>
      </c>
      <c r="U207" s="176" t="s">
        <v>31</v>
      </c>
      <c r="V207" s="149" t="s">
        <v>31</v>
      </c>
      <c r="W207" s="151" t="s">
        <v>31</v>
      </c>
      <c r="X207" s="151" t="s">
        <v>31</v>
      </c>
      <c r="Y207" s="151" t="s">
        <v>31</v>
      </c>
      <c r="Z207" s="151" t="s">
        <v>31</v>
      </c>
      <c r="AA207" s="151" t="s">
        <v>31</v>
      </c>
      <c r="AB207" s="151" t="s">
        <v>31</v>
      </c>
      <c r="AC207" s="151" t="s">
        <v>31</v>
      </c>
      <c r="AD207" s="151" t="s">
        <v>31</v>
      </c>
      <c r="AE207" s="151" t="s">
        <v>31</v>
      </c>
      <c r="AF207" s="151" t="s">
        <v>31</v>
      </c>
      <c r="AG207" s="151" t="s">
        <v>31</v>
      </c>
      <c r="AH207" s="18"/>
      <c r="AI207" s="19"/>
      <c r="AJ207" s="19"/>
      <c r="AK207" s="19"/>
      <c r="AL207" s="18"/>
      <c r="AM207" s="18"/>
      <c r="AN207" s="18"/>
      <c r="AO207" s="18"/>
      <c r="AP207" s="18"/>
      <c r="AQ207" s="18"/>
      <c r="AR207" s="18"/>
      <c r="AS207" s="18"/>
      <c r="AT207" s="18"/>
      <c r="AU207" s="18"/>
      <c r="AV207" s="18"/>
      <c r="AW207" s="18"/>
      <c r="AX207" s="18"/>
      <c r="AY207" s="18"/>
      <c r="AZ207" s="18"/>
    </row>
    <row r="208" spans="1:52" x14ac:dyDescent="0.25">
      <c r="A208" s="168" t="s">
        <v>507</v>
      </c>
      <c r="B208" s="168" t="s">
        <v>508</v>
      </c>
      <c r="C208" s="160"/>
      <c r="D208" s="171" t="s">
        <v>240</v>
      </c>
      <c r="E208" s="170"/>
      <c r="F208" s="162" t="s">
        <v>31</v>
      </c>
      <c r="G208" s="149" t="s">
        <v>31</v>
      </c>
      <c r="H208" s="151" t="s">
        <v>31</v>
      </c>
      <c r="I208" s="151" t="s">
        <v>31</v>
      </c>
      <c r="J208" s="151" t="s">
        <v>31</v>
      </c>
      <c r="K208" s="151" t="s">
        <v>31</v>
      </c>
      <c r="L208" s="151" t="s">
        <v>31</v>
      </c>
      <c r="M208" s="151" t="s">
        <v>31</v>
      </c>
      <c r="N208" s="151" t="s">
        <v>31</v>
      </c>
      <c r="O208" s="151" t="s">
        <v>31</v>
      </c>
      <c r="P208" s="151" t="s">
        <v>31</v>
      </c>
      <c r="Q208" s="152" t="s">
        <v>31</v>
      </c>
      <c r="R208" s="310" t="s">
        <v>31</v>
      </c>
      <c r="S208" s="153" t="s">
        <v>31</v>
      </c>
      <c r="T208" s="151" t="s">
        <v>31</v>
      </c>
      <c r="U208" s="176" t="s">
        <v>31</v>
      </c>
      <c r="V208" s="149" t="s">
        <v>31</v>
      </c>
      <c r="W208" s="151" t="s">
        <v>31</v>
      </c>
      <c r="X208" s="151" t="s">
        <v>31</v>
      </c>
      <c r="Y208" s="151" t="s">
        <v>31</v>
      </c>
      <c r="Z208" s="151" t="s">
        <v>31</v>
      </c>
      <c r="AA208" s="151" t="s">
        <v>31</v>
      </c>
      <c r="AB208" s="151" t="s">
        <v>31</v>
      </c>
      <c r="AC208" s="151" t="s">
        <v>31</v>
      </c>
      <c r="AD208" s="151" t="s">
        <v>31</v>
      </c>
      <c r="AE208" s="151" t="s">
        <v>31</v>
      </c>
      <c r="AF208" s="151" t="s">
        <v>31</v>
      </c>
      <c r="AG208" s="151" t="s">
        <v>31</v>
      </c>
      <c r="AH208" s="18"/>
      <c r="AI208" s="19"/>
      <c r="AJ208" s="19"/>
      <c r="AK208" s="19"/>
      <c r="AL208" s="18"/>
      <c r="AM208" s="18"/>
      <c r="AN208" s="18"/>
      <c r="AO208" s="18"/>
      <c r="AP208" s="18"/>
      <c r="AQ208" s="18"/>
      <c r="AR208" s="18"/>
      <c r="AS208" s="18"/>
      <c r="AT208" s="18"/>
      <c r="AU208" s="18"/>
      <c r="AV208" s="18"/>
      <c r="AW208" s="18"/>
      <c r="AX208" s="18"/>
      <c r="AY208" s="18"/>
      <c r="AZ208" s="18"/>
    </row>
    <row r="209" spans="1:52" x14ac:dyDescent="0.25">
      <c r="A209" s="168" t="s">
        <v>509</v>
      </c>
      <c r="B209" s="168" t="s">
        <v>510</v>
      </c>
      <c r="C209" s="160"/>
      <c r="D209" s="171" t="s">
        <v>240</v>
      </c>
      <c r="E209" s="170"/>
      <c r="F209" s="162" t="s">
        <v>31</v>
      </c>
      <c r="G209" s="149" t="s">
        <v>31</v>
      </c>
      <c r="H209" s="151" t="s">
        <v>31</v>
      </c>
      <c r="I209" s="151" t="s">
        <v>31</v>
      </c>
      <c r="J209" s="151" t="s">
        <v>31</v>
      </c>
      <c r="K209" s="151" t="s">
        <v>31</v>
      </c>
      <c r="L209" s="151" t="s">
        <v>31</v>
      </c>
      <c r="M209" s="151" t="s">
        <v>31</v>
      </c>
      <c r="N209" s="151" t="s">
        <v>31</v>
      </c>
      <c r="O209" s="151" t="s">
        <v>31</v>
      </c>
      <c r="P209" s="151" t="s">
        <v>31</v>
      </c>
      <c r="Q209" s="152" t="s">
        <v>31</v>
      </c>
      <c r="R209" s="310" t="s">
        <v>31</v>
      </c>
      <c r="S209" s="153" t="s">
        <v>31</v>
      </c>
      <c r="T209" s="151" t="s">
        <v>31</v>
      </c>
      <c r="U209" s="176" t="s">
        <v>31</v>
      </c>
      <c r="V209" s="149" t="s">
        <v>31</v>
      </c>
      <c r="W209" s="151" t="s">
        <v>31</v>
      </c>
      <c r="X209" s="151" t="s">
        <v>31</v>
      </c>
      <c r="Y209" s="151" t="s">
        <v>31</v>
      </c>
      <c r="Z209" s="151" t="s">
        <v>31</v>
      </c>
      <c r="AA209" s="151" t="s">
        <v>31</v>
      </c>
      <c r="AB209" s="151" t="s">
        <v>31</v>
      </c>
      <c r="AC209" s="151" t="s">
        <v>31</v>
      </c>
      <c r="AD209" s="151" t="s">
        <v>31</v>
      </c>
      <c r="AE209" s="151" t="s">
        <v>31</v>
      </c>
      <c r="AF209" s="151" t="s">
        <v>31</v>
      </c>
      <c r="AG209" s="151" t="s">
        <v>31</v>
      </c>
      <c r="AH209" s="18"/>
      <c r="AI209" s="19"/>
      <c r="AJ209" s="19"/>
      <c r="AK209" s="19"/>
      <c r="AL209" s="18"/>
      <c r="AM209" s="18"/>
      <c r="AN209" s="18"/>
      <c r="AO209" s="18"/>
      <c r="AP209" s="18"/>
      <c r="AQ209" s="18"/>
      <c r="AR209" s="18"/>
      <c r="AS209" s="18"/>
      <c r="AT209" s="18"/>
      <c r="AU209" s="18"/>
      <c r="AV209" s="18"/>
      <c r="AW209" s="18"/>
      <c r="AX209" s="18"/>
      <c r="AY209" s="18"/>
      <c r="AZ209" s="18"/>
    </row>
    <row r="210" spans="1:52" x14ac:dyDescent="0.25">
      <c r="A210" s="168" t="s">
        <v>511</v>
      </c>
      <c r="B210" s="168" t="s">
        <v>512</v>
      </c>
      <c r="C210" s="160"/>
      <c r="D210" s="171" t="s">
        <v>240</v>
      </c>
      <c r="E210" s="170"/>
      <c r="F210" s="162" t="s">
        <v>31</v>
      </c>
      <c r="G210" s="149" t="s">
        <v>31</v>
      </c>
      <c r="H210" s="151" t="s">
        <v>31</v>
      </c>
      <c r="I210" s="151" t="s">
        <v>31</v>
      </c>
      <c r="J210" s="151" t="s">
        <v>31</v>
      </c>
      <c r="K210" s="151" t="s">
        <v>31</v>
      </c>
      <c r="L210" s="151" t="s">
        <v>31</v>
      </c>
      <c r="M210" s="151" t="s">
        <v>31</v>
      </c>
      <c r="N210" s="151" t="s">
        <v>31</v>
      </c>
      <c r="O210" s="151" t="s">
        <v>31</v>
      </c>
      <c r="P210" s="151" t="s">
        <v>31</v>
      </c>
      <c r="Q210" s="152" t="s">
        <v>31</v>
      </c>
      <c r="R210" s="310" t="s">
        <v>31</v>
      </c>
      <c r="S210" s="153" t="s">
        <v>31</v>
      </c>
      <c r="T210" s="151" t="s">
        <v>31</v>
      </c>
      <c r="U210" s="176" t="s">
        <v>31</v>
      </c>
      <c r="V210" s="149" t="s">
        <v>31</v>
      </c>
      <c r="W210" s="151" t="s">
        <v>31</v>
      </c>
      <c r="X210" s="151" t="s">
        <v>31</v>
      </c>
      <c r="Y210" s="151" t="s">
        <v>31</v>
      </c>
      <c r="Z210" s="151" t="s">
        <v>31</v>
      </c>
      <c r="AA210" s="151" t="s">
        <v>31</v>
      </c>
      <c r="AB210" s="151" t="s">
        <v>31</v>
      </c>
      <c r="AC210" s="151" t="s">
        <v>31</v>
      </c>
      <c r="AD210" s="151" t="s">
        <v>31</v>
      </c>
      <c r="AE210" s="151" t="s">
        <v>31</v>
      </c>
      <c r="AF210" s="151" t="s">
        <v>31</v>
      </c>
      <c r="AG210" s="151" t="s">
        <v>31</v>
      </c>
      <c r="AH210" s="18"/>
      <c r="AI210" s="19"/>
      <c r="AJ210" s="19"/>
      <c r="AK210" s="19"/>
      <c r="AL210" s="18"/>
      <c r="AM210" s="18"/>
      <c r="AN210" s="18"/>
      <c r="AO210" s="18"/>
      <c r="AP210" s="18"/>
      <c r="AQ210" s="18"/>
      <c r="AR210" s="18"/>
      <c r="AS210" s="18"/>
      <c r="AT210" s="18"/>
      <c r="AU210" s="18"/>
      <c r="AV210" s="18"/>
      <c r="AW210" s="18"/>
      <c r="AX210" s="18"/>
      <c r="AY210" s="18"/>
      <c r="AZ210" s="18"/>
    </row>
    <row r="211" spans="1:52" x14ac:dyDescent="0.25">
      <c r="A211" s="20" t="s">
        <v>513</v>
      </c>
      <c r="B211" s="21" t="s">
        <v>514</v>
      </c>
      <c r="C211" s="112"/>
      <c r="D211" s="113" t="s">
        <v>11</v>
      </c>
      <c r="E211" s="118"/>
      <c r="F211" s="116" t="s">
        <v>31</v>
      </c>
      <c r="G211" s="24" t="s">
        <v>31</v>
      </c>
      <c r="H211" s="23" t="s">
        <v>31</v>
      </c>
      <c r="I211" s="23" t="s">
        <v>31</v>
      </c>
      <c r="J211" s="23" t="s">
        <v>31</v>
      </c>
      <c r="K211" s="23" t="s">
        <v>31</v>
      </c>
      <c r="L211" s="119" t="s">
        <v>31</v>
      </c>
      <c r="M211" s="23" t="s">
        <v>31</v>
      </c>
      <c r="N211" s="23" t="s">
        <v>31</v>
      </c>
      <c r="O211" s="23" t="s">
        <v>31</v>
      </c>
      <c r="P211" s="23" t="s">
        <v>31</v>
      </c>
      <c r="Q211" s="23" t="s">
        <v>31</v>
      </c>
      <c r="R211" s="310" t="s">
        <v>31</v>
      </c>
      <c r="S211" s="23" t="s">
        <v>31</v>
      </c>
      <c r="T211" s="23" t="s">
        <v>31</v>
      </c>
      <c r="U211" s="23" t="s">
        <v>31</v>
      </c>
      <c r="V211" s="23" t="s">
        <v>31</v>
      </c>
      <c r="W211" s="23" t="s">
        <v>31</v>
      </c>
      <c r="X211" s="23" t="s">
        <v>31</v>
      </c>
      <c r="Y211" s="23" t="s">
        <v>31</v>
      </c>
      <c r="Z211" s="23" t="s">
        <v>31</v>
      </c>
      <c r="AA211" s="22" t="s">
        <v>31</v>
      </c>
      <c r="AB211" s="23" t="s">
        <v>31</v>
      </c>
      <c r="AC211" s="23" t="s">
        <v>31</v>
      </c>
      <c r="AD211" s="23" t="s">
        <v>31</v>
      </c>
      <c r="AE211" s="23" t="s">
        <v>31</v>
      </c>
      <c r="AF211" s="23" t="s">
        <v>31</v>
      </c>
      <c r="AG211" s="119" t="s">
        <v>31</v>
      </c>
      <c r="AH211" s="18"/>
      <c r="AI211" s="19"/>
      <c r="AJ211" s="19"/>
      <c r="AK211" s="19"/>
      <c r="AL211" s="18"/>
      <c r="AM211" s="18"/>
      <c r="AN211" s="18"/>
      <c r="AO211" s="18"/>
      <c r="AP211" s="18"/>
      <c r="AQ211" s="18"/>
      <c r="AR211" s="18"/>
      <c r="AS211" s="18"/>
      <c r="AT211" s="18"/>
      <c r="AU211" s="18"/>
      <c r="AV211" s="18"/>
      <c r="AW211" s="18"/>
      <c r="AX211" s="18"/>
      <c r="AY211" s="18"/>
      <c r="AZ211" s="18"/>
    </row>
    <row r="212" spans="1:52" x14ac:dyDescent="0.25">
      <c r="A212" s="20" t="s">
        <v>515</v>
      </c>
      <c r="B212" s="21" t="s">
        <v>516</v>
      </c>
      <c r="C212" s="112"/>
      <c r="D212" s="113" t="s">
        <v>11</v>
      </c>
      <c r="E212" s="118"/>
      <c r="F212" s="116" t="s">
        <v>31</v>
      </c>
      <c r="G212" s="24" t="s">
        <v>31</v>
      </c>
      <c r="H212" s="23" t="s">
        <v>31</v>
      </c>
      <c r="I212" s="23" t="s">
        <v>31</v>
      </c>
      <c r="J212" s="23" t="s">
        <v>31</v>
      </c>
      <c r="K212" s="23" t="s">
        <v>31</v>
      </c>
      <c r="L212" s="119" t="s">
        <v>31</v>
      </c>
      <c r="M212" s="23" t="s">
        <v>31</v>
      </c>
      <c r="N212" s="23" t="s">
        <v>31</v>
      </c>
      <c r="O212" s="23" t="s">
        <v>31</v>
      </c>
      <c r="P212" s="23" t="s">
        <v>31</v>
      </c>
      <c r="Q212" s="23" t="s">
        <v>31</v>
      </c>
      <c r="R212" s="310" t="s">
        <v>31</v>
      </c>
      <c r="S212" s="23" t="s">
        <v>31</v>
      </c>
      <c r="T212" s="23" t="s">
        <v>31</v>
      </c>
      <c r="U212" s="23" t="s">
        <v>31</v>
      </c>
      <c r="V212" s="23" t="s">
        <v>31</v>
      </c>
      <c r="W212" s="23" t="s">
        <v>31</v>
      </c>
      <c r="X212" s="23" t="s">
        <v>31</v>
      </c>
      <c r="Y212" s="23" t="s">
        <v>31</v>
      </c>
      <c r="Z212" s="23" t="s">
        <v>31</v>
      </c>
      <c r="AA212" s="22" t="s">
        <v>31</v>
      </c>
      <c r="AB212" s="23" t="s">
        <v>31</v>
      </c>
      <c r="AC212" s="23" t="s">
        <v>31</v>
      </c>
      <c r="AD212" s="23" t="s">
        <v>31</v>
      </c>
      <c r="AE212" s="23" t="s">
        <v>31</v>
      </c>
      <c r="AF212" s="23" t="s">
        <v>31</v>
      </c>
      <c r="AG212" s="119" t="s">
        <v>31</v>
      </c>
      <c r="AH212" s="18"/>
      <c r="AI212" s="19"/>
      <c r="AJ212" s="19"/>
      <c r="AK212" s="19"/>
      <c r="AL212" s="18"/>
      <c r="AM212" s="18"/>
      <c r="AN212" s="18"/>
      <c r="AO212" s="18"/>
      <c r="AP212" s="18"/>
      <c r="AQ212" s="18"/>
      <c r="AR212" s="18"/>
      <c r="AS212" s="18"/>
      <c r="AT212" s="18"/>
      <c r="AU212" s="18"/>
      <c r="AV212" s="18"/>
      <c r="AW212" s="18"/>
      <c r="AX212" s="18"/>
      <c r="AY212" s="18"/>
      <c r="AZ212" s="18"/>
    </row>
    <row r="213" spans="1:52" x14ac:dyDescent="0.25">
      <c r="A213" s="20" t="s">
        <v>517</v>
      </c>
      <c r="B213" s="21" t="s">
        <v>518</v>
      </c>
      <c r="C213" s="112"/>
      <c r="D213" s="113" t="e">
        <v>#N/A</v>
      </c>
      <c r="E213" s="118"/>
      <c r="F213" s="116" t="s">
        <v>31</v>
      </c>
      <c r="G213" s="24" t="s">
        <v>31</v>
      </c>
      <c r="H213" s="23" t="s">
        <v>31</v>
      </c>
      <c r="I213" s="23" t="s">
        <v>31</v>
      </c>
      <c r="J213" s="23" t="s">
        <v>31</v>
      </c>
      <c r="K213" s="23" t="s">
        <v>31</v>
      </c>
      <c r="L213" s="119" t="s">
        <v>31</v>
      </c>
      <c r="M213" s="23" t="s">
        <v>31</v>
      </c>
      <c r="N213" s="23" t="s">
        <v>31</v>
      </c>
      <c r="O213" s="23" t="s">
        <v>31</v>
      </c>
      <c r="P213" s="23" t="s">
        <v>31</v>
      </c>
      <c r="Q213" s="23" t="s">
        <v>31</v>
      </c>
      <c r="R213" s="310" t="s">
        <v>31</v>
      </c>
      <c r="S213" s="23" t="s">
        <v>31</v>
      </c>
      <c r="T213" s="23" t="s">
        <v>31</v>
      </c>
      <c r="U213" s="23" t="s">
        <v>31</v>
      </c>
      <c r="V213" s="23" t="s">
        <v>31</v>
      </c>
      <c r="W213" s="23" t="s">
        <v>31</v>
      </c>
      <c r="X213" s="23" t="s">
        <v>31</v>
      </c>
      <c r="Y213" s="23" t="s">
        <v>31</v>
      </c>
      <c r="Z213" s="23" t="s">
        <v>31</v>
      </c>
      <c r="AA213" s="22" t="s">
        <v>31</v>
      </c>
      <c r="AB213" s="23" t="s">
        <v>31</v>
      </c>
      <c r="AC213" s="23" t="s">
        <v>31</v>
      </c>
      <c r="AD213" s="23" t="s">
        <v>31</v>
      </c>
      <c r="AE213" s="23" t="s">
        <v>31</v>
      </c>
      <c r="AF213" s="23" t="s">
        <v>31</v>
      </c>
      <c r="AG213" s="119" t="s">
        <v>31</v>
      </c>
      <c r="AH213" s="18"/>
      <c r="AI213" s="19"/>
      <c r="AJ213" s="19"/>
      <c r="AK213" s="19"/>
      <c r="AL213" s="18"/>
      <c r="AM213" s="18"/>
      <c r="AN213" s="18"/>
      <c r="AO213" s="18"/>
      <c r="AP213" s="18"/>
      <c r="AQ213" s="18"/>
      <c r="AR213" s="18"/>
      <c r="AS213" s="18"/>
      <c r="AT213" s="18"/>
      <c r="AU213" s="18"/>
      <c r="AV213" s="18"/>
      <c r="AW213" s="18"/>
      <c r="AX213" s="18"/>
      <c r="AY213" s="18"/>
      <c r="AZ213" s="18"/>
    </row>
    <row r="214" spans="1:52" x14ac:dyDescent="0.25">
      <c r="A214" s="20" t="s">
        <v>519</v>
      </c>
      <c r="B214" s="21" t="s">
        <v>520</v>
      </c>
      <c r="C214" s="112"/>
      <c r="D214" s="113" t="s">
        <v>11</v>
      </c>
      <c r="E214" s="118"/>
      <c r="F214" s="116" t="s">
        <v>31</v>
      </c>
      <c r="G214" s="24" t="s">
        <v>31</v>
      </c>
      <c r="H214" s="23" t="s">
        <v>31</v>
      </c>
      <c r="I214" s="23" t="s">
        <v>31</v>
      </c>
      <c r="J214" s="23" t="s">
        <v>31</v>
      </c>
      <c r="K214" s="23" t="s">
        <v>31</v>
      </c>
      <c r="L214" s="119" t="s">
        <v>31</v>
      </c>
      <c r="M214" s="23" t="s">
        <v>31</v>
      </c>
      <c r="N214" s="23" t="s">
        <v>31</v>
      </c>
      <c r="O214" s="23" t="s">
        <v>31</v>
      </c>
      <c r="P214" s="23" t="s">
        <v>31</v>
      </c>
      <c r="Q214" s="23" t="s">
        <v>31</v>
      </c>
      <c r="R214" s="310" t="s">
        <v>31</v>
      </c>
      <c r="S214" s="23" t="s">
        <v>31</v>
      </c>
      <c r="T214" s="23" t="s">
        <v>31</v>
      </c>
      <c r="U214" s="23" t="s">
        <v>31</v>
      </c>
      <c r="V214" s="23" t="s">
        <v>31</v>
      </c>
      <c r="W214" s="23" t="s">
        <v>31</v>
      </c>
      <c r="X214" s="23" t="s">
        <v>31</v>
      </c>
      <c r="Y214" s="23" t="s">
        <v>31</v>
      </c>
      <c r="Z214" s="23" t="s">
        <v>31</v>
      </c>
      <c r="AA214" s="22" t="s">
        <v>31</v>
      </c>
      <c r="AB214" s="23" t="s">
        <v>31</v>
      </c>
      <c r="AC214" s="23" t="s">
        <v>31</v>
      </c>
      <c r="AD214" s="23" t="s">
        <v>31</v>
      </c>
      <c r="AE214" s="23" t="s">
        <v>31</v>
      </c>
      <c r="AF214" s="23" t="s">
        <v>31</v>
      </c>
      <c r="AG214" s="119" t="s">
        <v>31</v>
      </c>
      <c r="AH214" s="18"/>
      <c r="AI214" s="19"/>
      <c r="AJ214" s="19"/>
      <c r="AK214" s="19"/>
      <c r="AL214" s="18"/>
      <c r="AM214" s="18"/>
      <c r="AN214" s="18"/>
      <c r="AO214" s="18"/>
      <c r="AP214" s="18"/>
      <c r="AQ214" s="18"/>
      <c r="AR214" s="18"/>
      <c r="AS214" s="18"/>
      <c r="AT214" s="18"/>
      <c r="AU214" s="18"/>
      <c r="AV214" s="18"/>
      <c r="AW214" s="18"/>
      <c r="AX214" s="18"/>
      <c r="AY214" s="18"/>
      <c r="AZ214" s="18"/>
    </row>
    <row r="215" spans="1:52" x14ac:dyDescent="0.25">
      <c r="A215" s="20" t="s">
        <v>521</v>
      </c>
      <c r="B215" s="21" t="s">
        <v>522</v>
      </c>
      <c r="C215" s="112"/>
      <c r="D215" s="113" t="s">
        <v>240</v>
      </c>
      <c r="E215" s="118"/>
      <c r="F215" s="116" t="s">
        <v>31</v>
      </c>
      <c r="G215" s="24" t="s">
        <v>31</v>
      </c>
      <c r="H215" s="23" t="s">
        <v>31</v>
      </c>
      <c r="I215" s="23" t="s">
        <v>31</v>
      </c>
      <c r="J215" s="23" t="s">
        <v>31</v>
      </c>
      <c r="K215" s="23" t="s">
        <v>31</v>
      </c>
      <c r="L215" s="119" t="s">
        <v>31</v>
      </c>
      <c r="M215" s="23" t="s">
        <v>31</v>
      </c>
      <c r="N215" s="23" t="s">
        <v>31</v>
      </c>
      <c r="O215" s="23" t="s">
        <v>31</v>
      </c>
      <c r="P215" s="23" t="s">
        <v>31</v>
      </c>
      <c r="Q215" s="23" t="s">
        <v>31</v>
      </c>
      <c r="R215" s="310" t="s">
        <v>31</v>
      </c>
      <c r="S215" s="23" t="s">
        <v>31</v>
      </c>
      <c r="T215" s="23" t="s">
        <v>31</v>
      </c>
      <c r="U215" s="23" t="s">
        <v>31</v>
      </c>
      <c r="V215" s="23" t="s">
        <v>31</v>
      </c>
      <c r="W215" s="23" t="s">
        <v>31</v>
      </c>
      <c r="X215" s="23" t="s">
        <v>31</v>
      </c>
      <c r="Y215" s="23" t="s">
        <v>31</v>
      </c>
      <c r="Z215" s="23" t="s">
        <v>31</v>
      </c>
      <c r="AA215" s="22" t="s">
        <v>31</v>
      </c>
      <c r="AB215" s="23" t="s">
        <v>31</v>
      </c>
      <c r="AC215" s="23" t="s">
        <v>31</v>
      </c>
      <c r="AD215" s="23" t="s">
        <v>31</v>
      </c>
      <c r="AE215" s="23" t="s">
        <v>31</v>
      </c>
      <c r="AF215" s="23" t="s">
        <v>31</v>
      </c>
      <c r="AG215" s="119" t="s">
        <v>31</v>
      </c>
      <c r="AH215" s="18"/>
      <c r="AI215" s="19"/>
      <c r="AJ215" s="19"/>
      <c r="AK215" s="19"/>
      <c r="AL215" s="18"/>
      <c r="AM215" s="18"/>
      <c r="AN215" s="18"/>
      <c r="AO215" s="18"/>
      <c r="AP215" s="18"/>
      <c r="AQ215" s="18"/>
      <c r="AR215" s="18"/>
      <c r="AS215" s="18"/>
      <c r="AT215" s="18"/>
      <c r="AU215" s="18"/>
      <c r="AV215" s="18"/>
      <c r="AW215" s="18"/>
      <c r="AX215" s="18"/>
      <c r="AY215" s="18"/>
      <c r="AZ215" s="18"/>
    </row>
    <row r="216" spans="1:52" x14ac:dyDescent="0.25">
      <c r="A216" s="20" t="s">
        <v>523</v>
      </c>
      <c r="B216" s="21" t="s">
        <v>524</v>
      </c>
      <c r="C216" s="112"/>
      <c r="D216" s="113" t="s">
        <v>10</v>
      </c>
      <c r="E216" s="118"/>
      <c r="F216" s="116" t="s">
        <v>31</v>
      </c>
      <c r="G216" s="24" t="s">
        <v>31</v>
      </c>
      <c r="H216" s="23" t="s">
        <v>31</v>
      </c>
      <c r="I216" s="23" t="s">
        <v>31</v>
      </c>
      <c r="J216" s="23" t="s">
        <v>31</v>
      </c>
      <c r="K216" s="23" t="s">
        <v>31</v>
      </c>
      <c r="L216" s="119" t="s">
        <v>31</v>
      </c>
      <c r="M216" s="23" t="s">
        <v>31</v>
      </c>
      <c r="N216" s="23" t="s">
        <v>31</v>
      </c>
      <c r="O216" s="23" t="s">
        <v>31</v>
      </c>
      <c r="P216" s="23" t="s">
        <v>31</v>
      </c>
      <c r="Q216" s="23" t="s">
        <v>31</v>
      </c>
      <c r="R216" s="310" t="s">
        <v>31</v>
      </c>
      <c r="S216" s="23" t="s">
        <v>31</v>
      </c>
      <c r="T216" s="23" t="s">
        <v>31</v>
      </c>
      <c r="U216" s="23" t="s">
        <v>31</v>
      </c>
      <c r="V216" s="23" t="s">
        <v>31</v>
      </c>
      <c r="W216" s="23" t="s">
        <v>31</v>
      </c>
      <c r="X216" s="23" t="s">
        <v>31</v>
      </c>
      <c r="Y216" s="23" t="s">
        <v>31</v>
      </c>
      <c r="Z216" s="23" t="s">
        <v>31</v>
      </c>
      <c r="AA216" s="22" t="s">
        <v>31</v>
      </c>
      <c r="AB216" s="23" t="s">
        <v>31</v>
      </c>
      <c r="AC216" s="23" t="s">
        <v>31</v>
      </c>
      <c r="AD216" s="23" t="s">
        <v>31</v>
      </c>
      <c r="AE216" s="23" t="s">
        <v>31</v>
      </c>
      <c r="AF216" s="23" t="s">
        <v>31</v>
      </c>
      <c r="AG216" s="119" t="s">
        <v>31</v>
      </c>
      <c r="AH216" s="18"/>
      <c r="AI216" s="19"/>
      <c r="AJ216" s="19"/>
      <c r="AK216" s="19"/>
      <c r="AL216" s="18"/>
      <c r="AM216" s="18"/>
      <c r="AN216" s="18"/>
      <c r="AO216" s="18"/>
      <c r="AP216" s="18"/>
      <c r="AQ216" s="18"/>
      <c r="AR216" s="18"/>
      <c r="AS216" s="18"/>
      <c r="AT216" s="18"/>
      <c r="AU216" s="18"/>
      <c r="AV216" s="18"/>
      <c r="AW216" s="18"/>
      <c r="AX216" s="18"/>
      <c r="AY216" s="18"/>
      <c r="AZ216" s="18"/>
    </row>
    <row r="217" spans="1:52" x14ac:dyDescent="0.25">
      <c r="A217" s="20" t="s">
        <v>525</v>
      </c>
      <c r="B217" s="21" t="s">
        <v>526</v>
      </c>
      <c r="C217" s="112"/>
      <c r="D217" s="113" t="s">
        <v>240</v>
      </c>
      <c r="E217" s="118"/>
      <c r="F217" s="116" t="s">
        <v>31</v>
      </c>
      <c r="G217" s="24" t="s">
        <v>31</v>
      </c>
      <c r="H217" s="23" t="s">
        <v>31</v>
      </c>
      <c r="I217" s="23" t="s">
        <v>31</v>
      </c>
      <c r="J217" s="23" t="s">
        <v>31</v>
      </c>
      <c r="K217" s="23" t="s">
        <v>31</v>
      </c>
      <c r="L217" s="119" t="s">
        <v>31</v>
      </c>
      <c r="M217" s="23" t="s">
        <v>31</v>
      </c>
      <c r="N217" s="23" t="s">
        <v>31</v>
      </c>
      <c r="O217" s="23" t="s">
        <v>31</v>
      </c>
      <c r="P217" s="23" t="s">
        <v>31</v>
      </c>
      <c r="Q217" s="23" t="s">
        <v>31</v>
      </c>
      <c r="R217" s="310" t="s">
        <v>31</v>
      </c>
      <c r="S217" s="23" t="s">
        <v>31</v>
      </c>
      <c r="T217" s="23" t="s">
        <v>31</v>
      </c>
      <c r="U217" s="23" t="s">
        <v>31</v>
      </c>
      <c r="V217" s="23" t="s">
        <v>31</v>
      </c>
      <c r="W217" s="23" t="s">
        <v>31</v>
      </c>
      <c r="X217" s="23" t="s">
        <v>31</v>
      </c>
      <c r="Y217" s="23" t="s">
        <v>31</v>
      </c>
      <c r="Z217" s="23" t="s">
        <v>31</v>
      </c>
      <c r="AA217" s="22" t="s">
        <v>31</v>
      </c>
      <c r="AB217" s="23" t="s">
        <v>31</v>
      </c>
      <c r="AC217" s="23" t="s">
        <v>31</v>
      </c>
      <c r="AD217" s="23" t="s">
        <v>31</v>
      </c>
      <c r="AE217" s="23" t="s">
        <v>31</v>
      </c>
      <c r="AF217" s="23" t="s">
        <v>31</v>
      </c>
      <c r="AG217" s="119" t="s">
        <v>31</v>
      </c>
      <c r="AH217" s="18"/>
      <c r="AI217" s="19"/>
      <c r="AJ217" s="19"/>
      <c r="AK217" s="19"/>
      <c r="AL217" s="18"/>
      <c r="AM217" s="18"/>
      <c r="AN217" s="18"/>
      <c r="AO217" s="18"/>
      <c r="AP217" s="18"/>
      <c r="AQ217" s="18"/>
      <c r="AR217" s="18"/>
      <c r="AS217" s="18"/>
      <c r="AT217" s="18"/>
      <c r="AU217" s="18"/>
      <c r="AV217" s="18"/>
      <c r="AW217" s="18"/>
      <c r="AX217" s="18"/>
      <c r="AY217" s="18"/>
      <c r="AZ217" s="18"/>
    </row>
    <row r="218" spans="1:52" ht="26" x14ac:dyDescent="0.25">
      <c r="A218" s="20" t="s">
        <v>527</v>
      </c>
      <c r="B218" s="21" t="s">
        <v>528</v>
      </c>
      <c r="C218" s="112"/>
      <c r="D218" s="113" t="s">
        <v>295</v>
      </c>
      <c r="E218" s="118"/>
      <c r="F218" s="116" t="s">
        <v>31</v>
      </c>
      <c r="G218" s="24" t="s">
        <v>31</v>
      </c>
      <c r="H218" s="23" t="s">
        <v>31</v>
      </c>
      <c r="I218" s="23" t="s">
        <v>31</v>
      </c>
      <c r="J218" s="23" t="s">
        <v>31</v>
      </c>
      <c r="K218" s="23" t="s">
        <v>31</v>
      </c>
      <c r="L218" s="119" t="s">
        <v>31</v>
      </c>
      <c r="M218" s="23" t="s">
        <v>31</v>
      </c>
      <c r="N218" s="23" t="s">
        <v>31</v>
      </c>
      <c r="O218" s="23" t="s">
        <v>31</v>
      </c>
      <c r="P218" s="23" t="s">
        <v>31</v>
      </c>
      <c r="Q218" s="23" t="s">
        <v>31</v>
      </c>
      <c r="R218" s="310" t="s">
        <v>31</v>
      </c>
      <c r="S218" s="23" t="s">
        <v>31</v>
      </c>
      <c r="T218" s="23" t="s">
        <v>31</v>
      </c>
      <c r="U218" s="23" t="s">
        <v>31</v>
      </c>
      <c r="V218" s="23" t="s">
        <v>31</v>
      </c>
      <c r="W218" s="23" t="s">
        <v>31</v>
      </c>
      <c r="X218" s="23" t="s">
        <v>31</v>
      </c>
      <c r="Y218" s="23" t="s">
        <v>31</v>
      </c>
      <c r="Z218" s="23" t="s">
        <v>31</v>
      </c>
      <c r="AA218" s="22" t="s">
        <v>31</v>
      </c>
      <c r="AB218" s="23" t="s">
        <v>31</v>
      </c>
      <c r="AC218" s="23" t="s">
        <v>31</v>
      </c>
      <c r="AD218" s="23" t="s">
        <v>31</v>
      </c>
      <c r="AE218" s="23" t="s">
        <v>31</v>
      </c>
      <c r="AF218" s="23" t="s">
        <v>31</v>
      </c>
      <c r="AG218" s="119" t="s">
        <v>31</v>
      </c>
      <c r="AH218" s="18"/>
      <c r="AI218" s="19"/>
      <c r="AJ218" s="19"/>
      <c r="AK218" s="19"/>
      <c r="AL218" s="18"/>
      <c r="AM218" s="18"/>
      <c r="AN218" s="18"/>
      <c r="AO218" s="18"/>
      <c r="AP218" s="18"/>
      <c r="AQ218" s="18"/>
      <c r="AR218" s="18"/>
      <c r="AS218" s="18"/>
      <c r="AT218" s="18"/>
      <c r="AU218" s="18"/>
      <c r="AV218" s="18"/>
      <c r="AW218" s="18"/>
      <c r="AX218" s="18"/>
      <c r="AY218" s="18"/>
      <c r="AZ218" s="18"/>
    </row>
    <row r="219" spans="1:52" x14ac:dyDescent="0.25">
      <c r="A219" s="20" t="s">
        <v>529</v>
      </c>
      <c r="B219" s="21" t="s">
        <v>530</v>
      </c>
      <c r="C219" s="112"/>
      <c r="D219" s="113" t="s">
        <v>10</v>
      </c>
      <c r="E219" s="118"/>
      <c r="F219" s="116" t="s">
        <v>31</v>
      </c>
      <c r="G219" s="24" t="s">
        <v>31</v>
      </c>
      <c r="H219" s="23" t="s">
        <v>31</v>
      </c>
      <c r="I219" s="23" t="s">
        <v>31</v>
      </c>
      <c r="J219" s="23" t="s">
        <v>31</v>
      </c>
      <c r="K219" s="23" t="s">
        <v>31</v>
      </c>
      <c r="L219" s="119" t="s">
        <v>31</v>
      </c>
      <c r="M219" s="23" t="s">
        <v>31</v>
      </c>
      <c r="N219" s="23" t="s">
        <v>31</v>
      </c>
      <c r="O219" s="23" t="s">
        <v>31</v>
      </c>
      <c r="P219" s="23" t="s">
        <v>31</v>
      </c>
      <c r="Q219" s="23" t="s">
        <v>31</v>
      </c>
      <c r="R219" s="310" t="s">
        <v>31</v>
      </c>
      <c r="S219" s="23" t="s">
        <v>31</v>
      </c>
      <c r="T219" s="23" t="s">
        <v>31</v>
      </c>
      <c r="U219" s="23" t="s">
        <v>31</v>
      </c>
      <c r="V219" s="23" t="s">
        <v>31</v>
      </c>
      <c r="W219" s="23" t="s">
        <v>31</v>
      </c>
      <c r="X219" s="23" t="s">
        <v>31</v>
      </c>
      <c r="Y219" s="23" t="s">
        <v>31</v>
      </c>
      <c r="Z219" s="23" t="s">
        <v>31</v>
      </c>
      <c r="AA219" s="22" t="s">
        <v>31</v>
      </c>
      <c r="AB219" s="23" t="s">
        <v>31</v>
      </c>
      <c r="AC219" s="23" t="s">
        <v>31</v>
      </c>
      <c r="AD219" s="23" t="s">
        <v>31</v>
      </c>
      <c r="AE219" s="23" t="s">
        <v>31</v>
      </c>
      <c r="AF219" s="23" t="s">
        <v>31</v>
      </c>
      <c r="AG219" s="119" t="s">
        <v>31</v>
      </c>
      <c r="AH219" s="18"/>
      <c r="AI219" s="19"/>
      <c r="AJ219" s="19"/>
      <c r="AK219" s="19"/>
      <c r="AL219" s="18"/>
      <c r="AM219" s="18"/>
      <c r="AN219" s="18"/>
      <c r="AO219" s="18"/>
      <c r="AP219" s="18"/>
      <c r="AQ219" s="18"/>
      <c r="AR219" s="18"/>
      <c r="AS219" s="18"/>
      <c r="AT219" s="18"/>
      <c r="AU219" s="18"/>
      <c r="AV219" s="18"/>
      <c r="AW219" s="18"/>
      <c r="AX219" s="18"/>
      <c r="AY219" s="18"/>
      <c r="AZ219" s="18"/>
    </row>
    <row r="220" spans="1:52" x14ac:dyDescent="0.25">
      <c r="A220" s="20" t="s">
        <v>531</v>
      </c>
      <c r="B220" s="21" t="s">
        <v>532</v>
      </c>
      <c r="C220" s="112"/>
      <c r="D220" s="113" t="s">
        <v>242</v>
      </c>
      <c r="E220" s="118"/>
      <c r="F220" s="116" t="s">
        <v>31</v>
      </c>
      <c r="G220" s="24" t="s">
        <v>31</v>
      </c>
      <c r="H220" s="23" t="s">
        <v>31</v>
      </c>
      <c r="I220" s="23" t="s">
        <v>31</v>
      </c>
      <c r="J220" s="23" t="s">
        <v>31</v>
      </c>
      <c r="K220" s="23" t="s">
        <v>31</v>
      </c>
      <c r="L220" s="119" t="s">
        <v>31</v>
      </c>
      <c r="M220" s="23" t="s">
        <v>31</v>
      </c>
      <c r="N220" s="23" t="s">
        <v>31</v>
      </c>
      <c r="O220" s="23" t="s">
        <v>31</v>
      </c>
      <c r="P220" s="23" t="s">
        <v>31</v>
      </c>
      <c r="Q220" s="23" t="s">
        <v>31</v>
      </c>
      <c r="R220" s="310" t="s">
        <v>31</v>
      </c>
      <c r="S220" s="23" t="s">
        <v>31</v>
      </c>
      <c r="T220" s="23" t="s">
        <v>31</v>
      </c>
      <c r="U220" s="23" t="s">
        <v>31</v>
      </c>
      <c r="V220" s="23" t="s">
        <v>31</v>
      </c>
      <c r="W220" s="23" t="s">
        <v>31</v>
      </c>
      <c r="X220" s="23" t="s">
        <v>31</v>
      </c>
      <c r="Y220" s="23" t="s">
        <v>31</v>
      </c>
      <c r="Z220" s="23" t="s">
        <v>31</v>
      </c>
      <c r="AA220" s="22" t="s">
        <v>31</v>
      </c>
      <c r="AB220" s="23" t="s">
        <v>31</v>
      </c>
      <c r="AC220" s="23" t="s">
        <v>31</v>
      </c>
      <c r="AD220" s="23" t="s">
        <v>31</v>
      </c>
      <c r="AE220" s="23" t="s">
        <v>31</v>
      </c>
      <c r="AF220" s="23" t="s">
        <v>31</v>
      </c>
      <c r="AG220" s="119" t="s">
        <v>31</v>
      </c>
      <c r="AH220" s="18"/>
      <c r="AI220" s="19"/>
      <c r="AJ220" s="19"/>
      <c r="AK220" s="19"/>
      <c r="AL220" s="18"/>
      <c r="AM220" s="18"/>
      <c r="AN220" s="18"/>
      <c r="AO220" s="18"/>
      <c r="AP220" s="18"/>
      <c r="AQ220" s="18"/>
      <c r="AR220" s="18"/>
      <c r="AS220" s="18"/>
      <c r="AT220" s="18"/>
      <c r="AU220" s="18"/>
      <c r="AV220" s="18"/>
      <c r="AW220" s="18"/>
      <c r="AX220" s="18"/>
      <c r="AY220" s="18"/>
      <c r="AZ220" s="18"/>
    </row>
    <row r="221" spans="1:52" x14ac:dyDescent="0.25">
      <c r="A221" s="20" t="s">
        <v>533</v>
      </c>
      <c r="B221" s="21" t="s">
        <v>534</v>
      </c>
      <c r="C221" s="112"/>
      <c r="D221" s="113" t="s">
        <v>10</v>
      </c>
      <c r="E221" s="118"/>
      <c r="F221" s="116" t="s">
        <v>31</v>
      </c>
      <c r="G221" s="24" t="s">
        <v>31</v>
      </c>
      <c r="H221" s="23" t="s">
        <v>31</v>
      </c>
      <c r="I221" s="23" t="s">
        <v>31</v>
      </c>
      <c r="J221" s="23" t="s">
        <v>31</v>
      </c>
      <c r="K221" s="23" t="s">
        <v>31</v>
      </c>
      <c r="L221" s="119" t="s">
        <v>31</v>
      </c>
      <c r="M221" s="23" t="s">
        <v>31</v>
      </c>
      <c r="N221" s="23" t="s">
        <v>31</v>
      </c>
      <c r="O221" s="23" t="s">
        <v>31</v>
      </c>
      <c r="P221" s="23" t="s">
        <v>31</v>
      </c>
      <c r="Q221" s="23" t="s">
        <v>31</v>
      </c>
      <c r="R221" s="310" t="s">
        <v>31</v>
      </c>
      <c r="S221" s="23" t="s">
        <v>31</v>
      </c>
      <c r="T221" s="23" t="s">
        <v>31</v>
      </c>
      <c r="U221" s="23" t="s">
        <v>31</v>
      </c>
      <c r="V221" s="23" t="s">
        <v>31</v>
      </c>
      <c r="W221" s="23" t="s">
        <v>31</v>
      </c>
      <c r="X221" s="23" t="s">
        <v>31</v>
      </c>
      <c r="Y221" s="23" t="s">
        <v>31</v>
      </c>
      <c r="Z221" s="23" t="s">
        <v>31</v>
      </c>
      <c r="AA221" s="22" t="s">
        <v>31</v>
      </c>
      <c r="AB221" s="23" t="s">
        <v>31</v>
      </c>
      <c r="AC221" s="23" t="s">
        <v>31</v>
      </c>
      <c r="AD221" s="23" t="s">
        <v>31</v>
      </c>
      <c r="AE221" s="23" t="s">
        <v>31</v>
      </c>
      <c r="AF221" s="23" t="s">
        <v>31</v>
      </c>
      <c r="AG221" s="119" t="s">
        <v>31</v>
      </c>
      <c r="AH221" s="18"/>
      <c r="AI221" s="19"/>
      <c r="AJ221" s="19"/>
      <c r="AK221" s="19"/>
      <c r="AL221" s="18"/>
      <c r="AM221" s="18"/>
      <c r="AN221" s="18"/>
      <c r="AO221" s="18"/>
      <c r="AP221" s="18"/>
      <c r="AQ221" s="18"/>
      <c r="AR221" s="18"/>
      <c r="AS221" s="18"/>
      <c r="AT221" s="18"/>
      <c r="AU221" s="18"/>
      <c r="AV221" s="18"/>
      <c r="AW221" s="18"/>
      <c r="AX221" s="18"/>
      <c r="AY221" s="18"/>
      <c r="AZ221" s="18"/>
    </row>
    <row r="222" spans="1:52" ht="26" x14ac:dyDescent="0.25">
      <c r="A222" s="20" t="s">
        <v>535</v>
      </c>
      <c r="B222" s="21" t="s">
        <v>536</v>
      </c>
      <c r="C222" s="112"/>
      <c r="D222" s="113" t="s">
        <v>295</v>
      </c>
      <c r="E222" s="118"/>
      <c r="F222" s="116" t="s">
        <v>31</v>
      </c>
      <c r="G222" s="24" t="s">
        <v>31</v>
      </c>
      <c r="H222" s="23" t="s">
        <v>31</v>
      </c>
      <c r="I222" s="23" t="s">
        <v>31</v>
      </c>
      <c r="J222" s="23" t="s">
        <v>31</v>
      </c>
      <c r="K222" s="23" t="s">
        <v>31</v>
      </c>
      <c r="L222" s="119" t="s">
        <v>31</v>
      </c>
      <c r="M222" s="23" t="s">
        <v>31</v>
      </c>
      <c r="N222" s="23" t="s">
        <v>31</v>
      </c>
      <c r="O222" s="23" t="s">
        <v>31</v>
      </c>
      <c r="P222" s="23" t="s">
        <v>31</v>
      </c>
      <c r="Q222" s="23" t="s">
        <v>31</v>
      </c>
      <c r="R222" s="310" t="s">
        <v>31</v>
      </c>
      <c r="S222" s="23" t="s">
        <v>31</v>
      </c>
      <c r="T222" s="23" t="s">
        <v>31</v>
      </c>
      <c r="U222" s="23" t="s">
        <v>31</v>
      </c>
      <c r="V222" s="23" t="s">
        <v>31</v>
      </c>
      <c r="W222" s="23" t="s">
        <v>31</v>
      </c>
      <c r="X222" s="23" t="s">
        <v>31</v>
      </c>
      <c r="Y222" s="23" t="s">
        <v>31</v>
      </c>
      <c r="Z222" s="23" t="s">
        <v>31</v>
      </c>
      <c r="AA222" s="22" t="s">
        <v>31</v>
      </c>
      <c r="AB222" s="23" t="s">
        <v>31</v>
      </c>
      <c r="AC222" s="23" t="s">
        <v>31</v>
      </c>
      <c r="AD222" s="23" t="s">
        <v>31</v>
      </c>
      <c r="AE222" s="23" t="s">
        <v>31</v>
      </c>
      <c r="AF222" s="23" t="s">
        <v>31</v>
      </c>
      <c r="AG222" s="119" t="s">
        <v>31</v>
      </c>
      <c r="AH222" s="18"/>
      <c r="AI222" s="19"/>
      <c r="AJ222" s="19"/>
      <c r="AK222" s="19"/>
      <c r="AL222" s="18"/>
      <c r="AM222" s="18"/>
      <c r="AN222" s="18"/>
      <c r="AO222" s="18"/>
      <c r="AP222" s="18"/>
      <c r="AQ222" s="18"/>
      <c r="AR222" s="18"/>
      <c r="AS222" s="18"/>
      <c r="AT222" s="18"/>
      <c r="AU222" s="18"/>
      <c r="AV222" s="18"/>
      <c r="AW222" s="18"/>
      <c r="AX222" s="18"/>
      <c r="AY222" s="18"/>
      <c r="AZ222" s="18"/>
    </row>
    <row r="223" spans="1:52" ht="26" x14ac:dyDescent="0.25">
      <c r="A223" s="20" t="s">
        <v>652</v>
      </c>
      <c r="B223" s="21"/>
      <c r="C223" s="112"/>
      <c r="D223" s="113" t="s">
        <v>251</v>
      </c>
      <c r="E223" s="118"/>
      <c r="F223" s="116" t="s">
        <v>31</v>
      </c>
      <c r="G223" s="24" t="s">
        <v>31</v>
      </c>
      <c r="H223" s="23" t="s">
        <v>31</v>
      </c>
      <c r="I223" s="23" t="s">
        <v>31</v>
      </c>
      <c r="J223" s="23" t="s">
        <v>31</v>
      </c>
      <c r="K223" s="23" t="s">
        <v>31</v>
      </c>
      <c r="L223" s="119" t="s">
        <v>31</v>
      </c>
      <c r="M223" s="23" t="s">
        <v>31</v>
      </c>
      <c r="N223" s="23" t="s">
        <v>31</v>
      </c>
      <c r="O223" s="23" t="s">
        <v>31</v>
      </c>
      <c r="P223" s="23" t="s">
        <v>31</v>
      </c>
      <c r="Q223" s="23" t="s">
        <v>31</v>
      </c>
      <c r="R223" s="310" t="s">
        <v>31</v>
      </c>
      <c r="S223" s="23" t="s">
        <v>31</v>
      </c>
      <c r="T223" s="23" t="s">
        <v>31</v>
      </c>
      <c r="U223" s="23" t="s">
        <v>31</v>
      </c>
      <c r="V223" s="23" t="s">
        <v>31</v>
      </c>
      <c r="W223" s="23" t="s">
        <v>31</v>
      </c>
      <c r="X223" s="23" t="s">
        <v>31</v>
      </c>
      <c r="Y223" s="23" t="s">
        <v>31</v>
      </c>
      <c r="Z223" s="23" t="s">
        <v>31</v>
      </c>
      <c r="AA223" s="22" t="s">
        <v>31</v>
      </c>
      <c r="AB223" s="23" t="s">
        <v>31</v>
      </c>
      <c r="AC223" s="23" t="s">
        <v>31</v>
      </c>
      <c r="AD223" s="23" t="s">
        <v>31</v>
      </c>
      <c r="AE223" s="23" t="s">
        <v>31</v>
      </c>
      <c r="AF223" s="23" t="s">
        <v>31</v>
      </c>
      <c r="AG223" s="119" t="s">
        <v>31</v>
      </c>
      <c r="AH223" s="18"/>
      <c r="AI223" s="19"/>
      <c r="AJ223" s="19"/>
      <c r="AK223" s="19"/>
      <c r="AL223" s="18"/>
      <c r="AM223" s="18"/>
      <c r="AN223" s="18"/>
      <c r="AO223" s="18"/>
      <c r="AP223" s="18"/>
      <c r="AQ223" s="18"/>
      <c r="AR223" s="18"/>
      <c r="AS223" s="18"/>
      <c r="AT223" s="18"/>
      <c r="AU223" s="18"/>
      <c r="AV223" s="18"/>
      <c r="AW223" s="18"/>
      <c r="AX223" s="18"/>
      <c r="AY223" s="18"/>
      <c r="AZ223" s="18"/>
    </row>
    <row r="224" spans="1:52" x14ac:dyDescent="0.25">
      <c r="A224" s="20" t="s">
        <v>572</v>
      </c>
      <c r="B224" s="21"/>
      <c r="C224" s="112"/>
      <c r="D224" s="113" t="s">
        <v>10</v>
      </c>
      <c r="E224" s="118"/>
      <c r="F224" s="116" t="s">
        <v>31</v>
      </c>
      <c r="G224" s="24" t="s">
        <v>31</v>
      </c>
      <c r="H224" s="23" t="s">
        <v>31</v>
      </c>
      <c r="I224" s="23" t="s">
        <v>31</v>
      </c>
      <c r="J224" s="23" t="s">
        <v>31</v>
      </c>
      <c r="K224" s="23" t="s">
        <v>31</v>
      </c>
      <c r="L224" s="119" t="s">
        <v>31</v>
      </c>
      <c r="M224" s="23" t="s">
        <v>31</v>
      </c>
      <c r="N224" s="23" t="s">
        <v>31</v>
      </c>
      <c r="O224" s="23" t="s">
        <v>31</v>
      </c>
      <c r="P224" s="23" t="s">
        <v>31</v>
      </c>
      <c r="Q224" s="23" t="s">
        <v>31</v>
      </c>
      <c r="R224" s="310" t="s">
        <v>31</v>
      </c>
      <c r="S224" s="23" t="s">
        <v>31</v>
      </c>
      <c r="T224" s="23" t="s">
        <v>31</v>
      </c>
      <c r="U224" s="23" t="s">
        <v>31</v>
      </c>
      <c r="V224" s="23" t="s">
        <v>31</v>
      </c>
      <c r="W224" s="23" t="s">
        <v>31</v>
      </c>
      <c r="X224" s="23" t="s">
        <v>31</v>
      </c>
      <c r="Y224" s="23" t="s">
        <v>31</v>
      </c>
      <c r="Z224" s="23" t="s">
        <v>31</v>
      </c>
      <c r="AA224" s="22" t="s">
        <v>31</v>
      </c>
      <c r="AB224" s="23" t="s">
        <v>31</v>
      </c>
      <c r="AC224" s="23" t="s">
        <v>31</v>
      </c>
      <c r="AD224" s="23" t="s">
        <v>31</v>
      </c>
      <c r="AE224" s="23" t="s">
        <v>31</v>
      </c>
      <c r="AF224" s="23" t="s">
        <v>31</v>
      </c>
      <c r="AG224" s="119" t="s">
        <v>31</v>
      </c>
      <c r="AH224" s="18"/>
      <c r="AI224" s="19"/>
      <c r="AJ224" s="19"/>
      <c r="AK224" s="19"/>
      <c r="AL224" s="18"/>
      <c r="AM224" s="18"/>
      <c r="AN224" s="18"/>
      <c r="AO224" s="18"/>
      <c r="AP224" s="18"/>
      <c r="AQ224" s="18"/>
      <c r="AR224" s="18"/>
      <c r="AS224" s="18"/>
      <c r="AT224" s="18"/>
      <c r="AU224" s="18"/>
      <c r="AV224" s="18"/>
      <c r="AW224" s="18"/>
      <c r="AX224" s="18"/>
      <c r="AY224" s="18"/>
      <c r="AZ224" s="18"/>
    </row>
    <row r="225" spans="1:52" x14ac:dyDescent="0.25">
      <c r="A225" s="20" t="s">
        <v>653</v>
      </c>
      <c r="B225" s="21"/>
      <c r="C225" s="112"/>
      <c r="D225" s="113" t="s">
        <v>11</v>
      </c>
      <c r="E225" s="118"/>
      <c r="F225" s="116" t="s">
        <v>31</v>
      </c>
      <c r="G225" s="24" t="s">
        <v>31</v>
      </c>
      <c r="H225" s="23" t="s">
        <v>31</v>
      </c>
      <c r="I225" s="23" t="s">
        <v>31</v>
      </c>
      <c r="J225" s="23" t="s">
        <v>31</v>
      </c>
      <c r="K225" s="23" t="s">
        <v>31</v>
      </c>
      <c r="L225" s="119" t="s">
        <v>31</v>
      </c>
      <c r="M225" s="23" t="s">
        <v>31</v>
      </c>
      <c r="N225" s="23" t="s">
        <v>31</v>
      </c>
      <c r="O225" s="23" t="s">
        <v>31</v>
      </c>
      <c r="P225" s="23" t="s">
        <v>31</v>
      </c>
      <c r="Q225" s="23" t="s">
        <v>31</v>
      </c>
      <c r="R225" s="310" t="s">
        <v>31</v>
      </c>
      <c r="S225" s="23" t="s">
        <v>31</v>
      </c>
      <c r="T225" s="23" t="s">
        <v>31</v>
      </c>
      <c r="U225" s="23" t="s">
        <v>31</v>
      </c>
      <c r="V225" s="23" t="s">
        <v>31</v>
      </c>
      <c r="W225" s="23" t="s">
        <v>31</v>
      </c>
      <c r="X225" s="23" t="s">
        <v>31</v>
      </c>
      <c r="Y225" s="23" t="s">
        <v>31</v>
      </c>
      <c r="Z225" s="23" t="s">
        <v>31</v>
      </c>
      <c r="AA225" s="22" t="s">
        <v>31</v>
      </c>
      <c r="AB225" s="23" t="s">
        <v>31</v>
      </c>
      <c r="AC225" s="23" t="s">
        <v>31</v>
      </c>
      <c r="AD225" s="23" t="s">
        <v>31</v>
      </c>
      <c r="AE225" s="23" t="s">
        <v>31</v>
      </c>
      <c r="AF225" s="23" t="s">
        <v>31</v>
      </c>
      <c r="AG225" s="119" t="s">
        <v>31</v>
      </c>
      <c r="AH225" s="18"/>
      <c r="AI225" s="19"/>
      <c r="AJ225" s="19"/>
      <c r="AK225" s="19"/>
      <c r="AL225" s="18"/>
      <c r="AM225" s="18"/>
      <c r="AN225" s="18"/>
      <c r="AO225" s="18"/>
      <c r="AP225" s="18"/>
      <c r="AQ225" s="18"/>
      <c r="AR225" s="18"/>
      <c r="AS225" s="18"/>
      <c r="AT225" s="18"/>
      <c r="AU225" s="18"/>
      <c r="AV225" s="18"/>
      <c r="AW225" s="18"/>
      <c r="AX225" s="18"/>
      <c r="AY225" s="18"/>
      <c r="AZ225" s="18"/>
    </row>
    <row r="226" spans="1:52" x14ac:dyDescent="0.25">
      <c r="A226" s="20" t="s">
        <v>537</v>
      </c>
      <c r="B226" s="21" t="s">
        <v>538</v>
      </c>
      <c r="C226" s="112"/>
      <c r="D226" s="113" t="e">
        <v>#N/A</v>
      </c>
      <c r="E226" s="118"/>
      <c r="F226" s="116" t="s">
        <v>31</v>
      </c>
      <c r="G226" s="24" t="s">
        <v>31</v>
      </c>
      <c r="H226" s="23" t="s">
        <v>31</v>
      </c>
      <c r="I226" s="23" t="s">
        <v>31</v>
      </c>
      <c r="J226" s="23" t="s">
        <v>31</v>
      </c>
      <c r="K226" s="23" t="s">
        <v>31</v>
      </c>
      <c r="L226" s="119" t="s">
        <v>31</v>
      </c>
      <c r="M226" s="23" t="s">
        <v>31</v>
      </c>
      <c r="N226" s="23" t="s">
        <v>31</v>
      </c>
      <c r="O226" s="23" t="s">
        <v>31</v>
      </c>
      <c r="P226" s="23" t="s">
        <v>31</v>
      </c>
      <c r="Q226" s="23" t="s">
        <v>31</v>
      </c>
      <c r="R226" s="310" t="s">
        <v>31</v>
      </c>
      <c r="S226" s="23" t="s">
        <v>31</v>
      </c>
      <c r="T226" s="23" t="s">
        <v>31</v>
      </c>
      <c r="U226" s="23" t="s">
        <v>31</v>
      </c>
      <c r="V226" s="23" t="s">
        <v>31</v>
      </c>
      <c r="W226" s="23" t="s">
        <v>31</v>
      </c>
      <c r="X226" s="23" t="s">
        <v>31</v>
      </c>
      <c r="Y226" s="23" t="s">
        <v>31</v>
      </c>
      <c r="Z226" s="23" t="s">
        <v>31</v>
      </c>
      <c r="AA226" s="22" t="s">
        <v>31</v>
      </c>
      <c r="AB226" s="23" t="s">
        <v>31</v>
      </c>
      <c r="AC226" s="23" t="s">
        <v>31</v>
      </c>
      <c r="AD226" s="23" t="s">
        <v>31</v>
      </c>
      <c r="AE226" s="23" t="s">
        <v>31</v>
      </c>
      <c r="AF226" s="23" t="s">
        <v>31</v>
      </c>
      <c r="AG226" s="119" t="s">
        <v>31</v>
      </c>
      <c r="AH226" s="18"/>
      <c r="AI226" s="19"/>
      <c r="AJ226" s="19"/>
      <c r="AK226" s="19"/>
      <c r="AL226" s="18"/>
      <c r="AM226" s="18"/>
      <c r="AN226" s="18"/>
      <c r="AO226" s="18"/>
      <c r="AP226" s="18"/>
      <c r="AQ226" s="18"/>
      <c r="AR226" s="18"/>
      <c r="AS226" s="18"/>
      <c r="AT226" s="18"/>
      <c r="AU226" s="18"/>
      <c r="AV226" s="18"/>
      <c r="AW226" s="18"/>
      <c r="AX226" s="18"/>
      <c r="AY226" s="18"/>
      <c r="AZ226" s="18"/>
    </row>
    <row r="227" spans="1:52" x14ac:dyDescent="0.25">
      <c r="A227" s="20" t="s">
        <v>539</v>
      </c>
      <c r="B227" s="21" t="s">
        <v>540</v>
      </c>
      <c r="C227" s="112"/>
      <c r="D227" s="113" t="e">
        <v>#N/A</v>
      </c>
      <c r="E227" s="118"/>
      <c r="F227" s="116" t="s">
        <v>31</v>
      </c>
      <c r="G227" s="24" t="s">
        <v>31</v>
      </c>
      <c r="H227" s="23" t="s">
        <v>31</v>
      </c>
      <c r="I227" s="23" t="s">
        <v>31</v>
      </c>
      <c r="J227" s="23" t="s">
        <v>31</v>
      </c>
      <c r="K227" s="23" t="s">
        <v>31</v>
      </c>
      <c r="L227" s="119" t="s">
        <v>31</v>
      </c>
      <c r="M227" s="23" t="s">
        <v>31</v>
      </c>
      <c r="N227" s="23" t="s">
        <v>31</v>
      </c>
      <c r="O227" s="23" t="s">
        <v>31</v>
      </c>
      <c r="P227" s="23" t="s">
        <v>31</v>
      </c>
      <c r="Q227" s="23" t="s">
        <v>31</v>
      </c>
      <c r="R227" s="310" t="s">
        <v>31</v>
      </c>
      <c r="S227" s="23" t="s">
        <v>31</v>
      </c>
      <c r="T227" s="23" t="s">
        <v>31</v>
      </c>
      <c r="U227" s="23" t="s">
        <v>31</v>
      </c>
      <c r="V227" s="23" t="s">
        <v>31</v>
      </c>
      <c r="W227" s="23" t="s">
        <v>31</v>
      </c>
      <c r="X227" s="23" t="s">
        <v>31</v>
      </c>
      <c r="Y227" s="23" t="s">
        <v>31</v>
      </c>
      <c r="Z227" s="23" t="s">
        <v>31</v>
      </c>
      <c r="AA227" s="22" t="s">
        <v>31</v>
      </c>
      <c r="AB227" s="23" t="s">
        <v>31</v>
      </c>
      <c r="AC227" s="23" t="s">
        <v>31</v>
      </c>
      <c r="AD227" s="23" t="s">
        <v>31</v>
      </c>
      <c r="AE227" s="23" t="s">
        <v>31</v>
      </c>
      <c r="AF227" s="23" t="s">
        <v>31</v>
      </c>
      <c r="AG227" s="119" t="s">
        <v>31</v>
      </c>
      <c r="AH227" s="18"/>
      <c r="AI227" s="19"/>
      <c r="AJ227" s="19"/>
      <c r="AK227" s="19"/>
      <c r="AL227" s="18"/>
      <c r="AM227" s="18"/>
      <c r="AN227" s="18"/>
      <c r="AO227" s="18"/>
      <c r="AP227" s="18"/>
      <c r="AQ227" s="18"/>
      <c r="AR227" s="18"/>
      <c r="AS227" s="18"/>
      <c r="AT227" s="18"/>
      <c r="AU227" s="18"/>
      <c r="AV227" s="18"/>
      <c r="AW227" s="18"/>
      <c r="AX227" s="18"/>
      <c r="AY227" s="18"/>
      <c r="AZ227" s="18"/>
    </row>
    <row r="228" spans="1:52" x14ac:dyDescent="0.25">
      <c r="A228" s="20" t="s">
        <v>311</v>
      </c>
      <c r="B228" s="21" t="s">
        <v>312</v>
      </c>
      <c r="C228" s="112"/>
      <c r="D228" s="113" t="s">
        <v>11</v>
      </c>
      <c r="E228" s="118"/>
      <c r="F228" s="116" t="s">
        <v>31</v>
      </c>
      <c r="G228" s="24" t="s">
        <v>31</v>
      </c>
      <c r="H228" s="23" t="s">
        <v>31</v>
      </c>
      <c r="I228" s="23" t="s">
        <v>31</v>
      </c>
      <c r="J228" s="23" t="s">
        <v>31</v>
      </c>
      <c r="K228" s="23" t="s">
        <v>31</v>
      </c>
      <c r="L228" s="119" t="s">
        <v>31</v>
      </c>
      <c r="M228" s="23" t="s">
        <v>31</v>
      </c>
      <c r="N228" s="23" t="s">
        <v>31</v>
      </c>
      <c r="O228" s="23" t="s">
        <v>31</v>
      </c>
      <c r="P228" s="23" t="s">
        <v>31</v>
      </c>
      <c r="Q228" s="23" t="s">
        <v>31</v>
      </c>
      <c r="R228" s="310" t="s">
        <v>31</v>
      </c>
      <c r="S228" s="23" t="s">
        <v>31</v>
      </c>
      <c r="T228" s="23" t="s">
        <v>31</v>
      </c>
      <c r="U228" s="23" t="s">
        <v>31</v>
      </c>
      <c r="V228" s="23" t="s">
        <v>31</v>
      </c>
      <c r="W228" s="23" t="s">
        <v>31</v>
      </c>
      <c r="X228" s="23" t="s">
        <v>31</v>
      </c>
      <c r="Y228" s="23" t="s">
        <v>31</v>
      </c>
      <c r="Z228" s="23" t="s">
        <v>31</v>
      </c>
      <c r="AA228" s="22" t="s">
        <v>31</v>
      </c>
      <c r="AB228" s="23" t="s">
        <v>31</v>
      </c>
      <c r="AC228" s="23" t="s">
        <v>31</v>
      </c>
      <c r="AD228" s="23" t="s">
        <v>31</v>
      </c>
      <c r="AE228" s="23" t="s">
        <v>31</v>
      </c>
      <c r="AF228" s="23" t="s">
        <v>31</v>
      </c>
      <c r="AG228" s="119" t="s">
        <v>42</v>
      </c>
      <c r="AH228" s="18"/>
      <c r="AI228" s="19"/>
      <c r="AJ228" s="19"/>
      <c r="AK228" s="19"/>
      <c r="AL228" s="18"/>
      <c r="AM228" s="18"/>
      <c r="AN228" s="18"/>
      <c r="AO228" s="18"/>
      <c r="AP228" s="18"/>
      <c r="AQ228" s="18"/>
      <c r="AR228" s="18"/>
      <c r="AS228" s="18"/>
      <c r="AT228" s="18"/>
      <c r="AU228" s="18"/>
      <c r="AV228" s="18"/>
      <c r="AW228" s="18"/>
      <c r="AX228" s="18"/>
      <c r="AY228" s="18"/>
      <c r="AZ228" s="18"/>
    </row>
    <row r="229" spans="1:52" x14ac:dyDescent="0.25">
      <c r="A229" s="20" t="s">
        <v>313</v>
      </c>
      <c r="B229" s="21" t="s">
        <v>314</v>
      </c>
      <c r="C229" s="112"/>
      <c r="D229" s="113" t="s">
        <v>11</v>
      </c>
      <c r="E229" s="118"/>
      <c r="F229" s="116" t="s">
        <v>31</v>
      </c>
      <c r="G229" s="24" t="s">
        <v>31</v>
      </c>
      <c r="H229" s="23" t="s">
        <v>31</v>
      </c>
      <c r="I229" s="23" t="s">
        <v>31</v>
      </c>
      <c r="J229" s="23" t="s">
        <v>31</v>
      </c>
      <c r="K229" s="23" t="s">
        <v>31</v>
      </c>
      <c r="L229" s="119" t="s">
        <v>31</v>
      </c>
      <c r="M229" s="23" t="s">
        <v>31</v>
      </c>
      <c r="N229" s="23" t="s">
        <v>31</v>
      </c>
      <c r="O229" s="23" t="s">
        <v>31</v>
      </c>
      <c r="P229" s="23" t="s">
        <v>31</v>
      </c>
      <c r="Q229" s="23" t="s">
        <v>31</v>
      </c>
      <c r="R229" s="310" t="s">
        <v>31</v>
      </c>
      <c r="S229" s="23" t="s">
        <v>31</v>
      </c>
      <c r="T229" s="23" t="s">
        <v>31</v>
      </c>
      <c r="U229" s="23" t="s">
        <v>31</v>
      </c>
      <c r="V229" s="23" t="s">
        <v>31</v>
      </c>
      <c r="W229" s="23" t="s">
        <v>31</v>
      </c>
      <c r="X229" s="23" t="s">
        <v>31</v>
      </c>
      <c r="Y229" s="23" t="s">
        <v>31</v>
      </c>
      <c r="Z229" s="23" t="s">
        <v>31</v>
      </c>
      <c r="AA229" s="22" t="s">
        <v>31</v>
      </c>
      <c r="AB229" s="23" t="s">
        <v>31</v>
      </c>
      <c r="AC229" s="23" t="s">
        <v>31</v>
      </c>
      <c r="AD229" s="23" t="s">
        <v>31</v>
      </c>
      <c r="AE229" s="23" t="s">
        <v>31</v>
      </c>
      <c r="AF229" s="23" t="s">
        <v>31</v>
      </c>
      <c r="AG229" s="119" t="s">
        <v>42</v>
      </c>
      <c r="AH229" s="18"/>
      <c r="AI229" s="19"/>
      <c r="AJ229" s="19"/>
      <c r="AK229" s="19"/>
      <c r="AL229" s="18"/>
      <c r="AM229" s="18"/>
      <c r="AN229" s="18"/>
      <c r="AO229" s="18"/>
      <c r="AP229" s="18"/>
      <c r="AQ229" s="18"/>
      <c r="AR229" s="18"/>
      <c r="AS229" s="18"/>
      <c r="AT229" s="18"/>
      <c r="AU229" s="18"/>
      <c r="AV229" s="18"/>
      <c r="AW229" s="18"/>
      <c r="AX229" s="18"/>
      <c r="AY229" s="18"/>
      <c r="AZ229" s="18"/>
    </row>
    <row r="230" spans="1:52" x14ac:dyDescent="0.25">
      <c r="A230" s="20"/>
      <c r="B230" s="21"/>
      <c r="C230" s="112"/>
      <c r="D230" s="113"/>
      <c r="E230" s="118"/>
      <c r="F230" s="116"/>
      <c r="G230" s="24"/>
      <c r="H230" s="23"/>
      <c r="I230" s="23"/>
      <c r="J230" s="23"/>
      <c r="K230" s="23"/>
      <c r="L230" s="119"/>
      <c r="M230" s="23"/>
      <c r="N230" s="23"/>
      <c r="O230" s="23"/>
      <c r="P230" s="23"/>
      <c r="Q230" s="23"/>
      <c r="R230" s="311"/>
      <c r="S230" s="23"/>
      <c r="T230" s="23"/>
      <c r="U230" s="23"/>
      <c r="V230" s="23"/>
      <c r="W230" s="23"/>
      <c r="X230" s="23"/>
      <c r="Y230" s="23"/>
      <c r="Z230" s="23"/>
      <c r="AA230" s="22"/>
      <c r="AB230" s="23"/>
      <c r="AC230" s="23"/>
      <c r="AD230" s="23"/>
      <c r="AE230" s="23"/>
      <c r="AF230" s="23"/>
      <c r="AG230" s="119"/>
      <c r="AH230" s="18"/>
      <c r="AI230" s="19"/>
      <c r="AJ230" s="19"/>
      <c r="AK230" s="19"/>
      <c r="AL230" s="18"/>
      <c r="AM230" s="18"/>
      <c r="AN230" s="18"/>
      <c r="AO230" s="18"/>
      <c r="AP230" s="18"/>
      <c r="AQ230" s="18"/>
      <c r="AR230" s="18"/>
      <c r="AS230" s="18"/>
      <c r="AT230" s="18"/>
      <c r="AU230" s="18"/>
      <c r="AV230" s="18"/>
      <c r="AW230" s="18"/>
      <c r="AX230" s="18"/>
      <c r="AY230" s="18"/>
      <c r="AZ230" s="18"/>
    </row>
    <row r="231" spans="1:52" x14ac:dyDescent="0.25">
      <c r="A231" s="20"/>
      <c r="B231" s="21"/>
      <c r="C231" s="112"/>
      <c r="D231" s="113"/>
      <c r="E231" s="118"/>
      <c r="F231" s="116"/>
      <c r="G231" s="24"/>
      <c r="H231" s="23"/>
      <c r="I231" s="23"/>
      <c r="J231" s="23"/>
      <c r="K231" s="23"/>
      <c r="L231" s="119"/>
      <c r="M231" s="23"/>
      <c r="N231" s="23"/>
      <c r="O231" s="23"/>
      <c r="P231" s="23"/>
      <c r="Q231" s="23"/>
      <c r="R231" s="311"/>
      <c r="S231" s="23"/>
      <c r="T231" s="23"/>
      <c r="U231" s="23"/>
      <c r="V231" s="23"/>
      <c r="W231" s="23"/>
      <c r="X231" s="23"/>
      <c r="Y231" s="23"/>
      <c r="Z231" s="23"/>
      <c r="AA231" s="22"/>
      <c r="AB231" s="23"/>
      <c r="AC231" s="23"/>
      <c r="AD231" s="23"/>
      <c r="AE231" s="23"/>
      <c r="AF231" s="23"/>
      <c r="AG231" s="119"/>
      <c r="AH231" s="18"/>
      <c r="AI231" s="19"/>
      <c r="AJ231" s="19"/>
      <c r="AK231" s="19"/>
      <c r="AL231" s="18"/>
      <c r="AM231" s="18"/>
      <c r="AN231" s="18"/>
      <c r="AO231" s="18"/>
      <c r="AP231" s="18"/>
      <c r="AQ231" s="18"/>
      <c r="AR231" s="18"/>
      <c r="AS231" s="18"/>
      <c r="AT231" s="18"/>
      <c r="AU231" s="18"/>
      <c r="AV231" s="18"/>
      <c r="AW231" s="18"/>
      <c r="AX231" s="18"/>
      <c r="AY231" s="18"/>
      <c r="AZ231" s="18"/>
    </row>
    <row r="232" spans="1:52" x14ac:dyDescent="0.25">
      <c r="A232" s="20"/>
      <c r="B232" s="21"/>
      <c r="C232" s="112"/>
      <c r="D232" s="113"/>
      <c r="E232" s="118"/>
      <c r="F232" s="116"/>
      <c r="G232" s="24"/>
      <c r="H232" s="23"/>
      <c r="I232" s="23"/>
      <c r="J232" s="23"/>
      <c r="K232" s="23"/>
      <c r="L232" s="119"/>
      <c r="M232" s="23"/>
      <c r="N232" s="23"/>
      <c r="O232" s="23"/>
      <c r="P232" s="23"/>
      <c r="Q232" s="23"/>
      <c r="R232" s="311"/>
      <c r="S232" s="23"/>
      <c r="T232" s="23"/>
      <c r="U232" s="23"/>
      <c r="V232" s="23"/>
      <c r="W232" s="23"/>
      <c r="X232" s="23"/>
      <c r="Y232" s="23"/>
      <c r="Z232" s="23"/>
      <c r="AA232" s="22"/>
      <c r="AB232" s="23"/>
      <c r="AC232" s="23"/>
      <c r="AD232" s="23"/>
      <c r="AE232" s="23"/>
      <c r="AF232" s="23"/>
      <c r="AG232" s="119"/>
      <c r="AH232" s="18"/>
      <c r="AI232" s="19"/>
      <c r="AJ232" s="19"/>
      <c r="AK232" s="19"/>
      <c r="AL232" s="18"/>
      <c r="AM232" s="18"/>
      <c r="AN232" s="18"/>
      <c r="AO232" s="18"/>
      <c r="AP232" s="18"/>
      <c r="AQ232" s="18"/>
      <c r="AR232" s="18"/>
      <c r="AS232" s="18"/>
      <c r="AT232" s="18"/>
      <c r="AU232" s="18"/>
      <c r="AV232" s="18"/>
      <c r="AW232" s="18"/>
      <c r="AX232" s="18"/>
      <c r="AY232" s="18"/>
      <c r="AZ232" s="18"/>
    </row>
    <row r="233" spans="1:52" x14ac:dyDescent="0.25">
      <c r="A233" s="20"/>
      <c r="B233" s="21"/>
      <c r="C233" s="112"/>
      <c r="D233" s="113"/>
      <c r="E233" s="118"/>
      <c r="F233" s="116"/>
      <c r="G233" s="24"/>
      <c r="H233" s="23"/>
      <c r="I233" s="23"/>
      <c r="J233" s="23"/>
      <c r="K233" s="23"/>
      <c r="L233" s="119"/>
      <c r="M233" s="23"/>
      <c r="N233" s="23"/>
      <c r="O233" s="23"/>
      <c r="P233" s="23"/>
      <c r="Q233" s="23"/>
      <c r="R233" s="311"/>
      <c r="S233" s="23"/>
      <c r="T233" s="23"/>
      <c r="U233" s="23"/>
      <c r="V233" s="23"/>
      <c r="W233" s="23"/>
      <c r="X233" s="23"/>
      <c r="Y233" s="23"/>
      <c r="Z233" s="23"/>
      <c r="AA233" s="22"/>
      <c r="AB233" s="23"/>
      <c r="AC233" s="23"/>
      <c r="AD233" s="23"/>
      <c r="AE233" s="23"/>
      <c r="AF233" s="23"/>
      <c r="AG233" s="119"/>
      <c r="AH233" s="18"/>
      <c r="AI233" s="19"/>
      <c r="AJ233" s="19"/>
      <c r="AK233" s="19"/>
      <c r="AL233" s="18"/>
      <c r="AM233" s="18"/>
      <c r="AN233" s="18"/>
      <c r="AO233" s="18"/>
      <c r="AP233" s="18"/>
      <c r="AQ233" s="18"/>
      <c r="AR233" s="18"/>
      <c r="AS233" s="18"/>
      <c r="AT233" s="18"/>
      <c r="AU233" s="18"/>
      <c r="AV233" s="18"/>
      <c r="AW233" s="18"/>
      <c r="AX233" s="18"/>
      <c r="AY233" s="18"/>
      <c r="AZ233" s="18"/>
    </row>
    <row r="234" spans="1:52" x14ac:dyDescent="0.25">
      <c r="A234" s="20"/>
      <c r="B234" s="21"/>
      <c r="C234" s="112"/>
      <c r="D234" s="113"/>
      <c r="E234" s="118"/>
      <c r="F234" s="116"/>
      <c r="G234" s="24"/>
      <c r="H234" s="23"/>
      <c r="I234" s="23"/>
      <c r="J234" s="23"/>
      <c r="K234" s="23"/>
      <c r="L234" s="119"/>
      <c r="M234" s="23"/>
      <c r="N234" s="23"/>
      <c r="O234" s="23"/>
      <c r="P234" s="23"/>
      <c r="Q234" s="23"/>
      <c r="R234" s="311"/>
      <c r="S234" s="23"/>
      <c r="T234" s="23"/>
      <c r="U234" s="23"/>
      <c r="V234" s="23"/>
      <c r="W234" s="23"/>
      <c r="X234" s="23"/>
      <c r="Y234" s="23"/>
      <c r="Z234" s="23"/>
      <c r="AA234" s="22"/>
      <c r="AB234" s="23"/>
      <c r="AC234" s="23"/>
      <c r="AD234" s="23"/>
      <c r="AE234" s="23"/>
      <c r="AF234" s="23"/>
      <c r="AG234" s="119"/>
      <c r="AH234" s="18"/>
      <c r="AI234" s="19"/>
      <c r="AJ234" s="19"/>
      <c r="AK234" s="19"/>
      <c r="AL234" s="18"/>
      <c r="AM234" s="18"/>
      <c r="AN234" s="18"/>
      <c r="AO234" s="18"/>
      <c r="AP234" s="18"/>
      <c r="AQ234" s="18"/>
      <c r="AR234" s="18"/>
      <c r="AS234" s="18"/>
      <c r="AT234" s="18"/>
      <c r="AU234" s="18"/>
      <c r="AV234" s="18"/>
      <c r="AW234" s="18"/>
      <c r="AX234" s="18"/>
      <c r="AY234" s="18"/>
      <c r="AZ234" s="18"/>
    </row>
    <row r="235" spans="1:52" x14ac:dyDescent="0.25">
      <c r="A235" s="20"/>
      <c r="B235" s="21"/>
      <c r="C235" s="112"/>
      <c r="D235" s="113"/>
      <c r="E235" s="118"/>
      <c r="F235" s="116"/>
      <c r="G235" s="24"/>
      <c r="H235" s="23"/>
      <c r="I235" s="23"/>
      <c r="J235" s="23"/>
      <c r="K235" s="23"/>
      <c r="L235" s="119"/>
      <c r="M235" s="23"/>
      <c r="N235" s="23"/>
      <c r="O235" s="23"/>
      <c r="P235" s="23"/>
      <c r="Q235" s="23"/>
      <c r="R235" s="311"/>
      <c r="S235" s="23"/>
      <c r="T235" s="23"/>
      <c r="U235" s="23"/>
      <c r="V235" s="23"/>
      <c r="W235" s="23"/>
      <c r="X235" s="23"/>
      <c r="Y235" s="23"/>
      <c r="Z235" s="23"/>
      <c r="AA235" s="22"/>
      <c r="AB235" s="23"/>
      <c r="AC235" s="23"/>
      <c r="AD235" s="23"/>
      <c r="AE235" s="23"/>
      <c r="AF235" s="23"/>
      <c r="AG235" s="119"/>
      <c r="AH235" s="18"/>
      <c r="AI235" s="19"/>
      <c r="AJ235" s="19"/>
      <c r="AK235" s="19"/>
      <c r="AL235" s="18"/>
      <c r="AM235" s="18"/>
      <c r="AN235" s="18"/>
      <c r="AO235" s="18"/>
      <c r="AP235" s="18"/>
      <c r="AQ235" s="18"/>
      <c r="AR235" s="18"/>
      <c r="AS235" s="18"/>
      <c r="AT235" s="18"/>
      <c r="AU235" s="18"/>
      <c r="AV235" s="18"/>
      <c r="AW235" s="18"/>
      <c r="AX235" s="18"/>
      <c r="AY235" s="18"/>
      <c r="AZ235" s="18"/>
    </row>
    <row r="236" spans="1:52" x14ac:dyDescent="0.25">
      <c r="A236" s="20"/>
      <c r="B236" s="21"/>
      <c r="C236" s="112"/>
      <c r="D236" s="113"/>
      <c r="E236" s="118"/>
      <c r="F236" s="116"/>
      <c r="G236" s="24"/>
      <c r="H236" s="23"/>
      <c r="I236" s="23"/>
      <c r="J236" s="23"/>
      <c r="K236" s="23"/>
      <c r="L236" s="119"/>
      <c r="M236" s="23"/>
      <c r="N236" s="23"/>
      <c r="O236" s="23"/>
      <c r="P236" s="23"/>
      <c r="Q236" s="23"/>
      <c r="R236" s="311"/>
      <c r="S236" s="23"/>
      <c r="T236" s="23"/>
      <c r="U236" s="23"/>
      <c r="V236" s="23"/>
      <c r="W236" s="23"/>
      <c r="X236" s="23"/>
      <c r="Y236" s="23"/>
      <c r="Z236" s="23"/>
      <c r="AA236" s="22"/>
      <c r="AB236" s="23"/>
      <c r="AC236" s="23"/>
      <c r="AD236" s="23"/>
      <c r="AE236" s="23"/>
      <c r="AF236" s="23"/>
      <c r="AG236" s="119"/>
      <c r="AH236" s="18"/>
      <c r="AI236" s="19"/>
      <c r="AJ236" s="19"/>
      <c r="AK236" s="19"/>
      <c r="AL236" s="18"/>
      <c r="AM236" s="18"/>
      <c r="AN236" s="18"/>
      <c r="AO236" s="18"/>
      <c r="AP236" s="18"/>
      <c r="AQ236" s="18"/>
      <c r="AR236" s="18"/>
      <c r="AS236" s="18"/>
      <c r="AT236" s="18"/>
      <c r="AU236" s="18"/>
      <c r="AV236" s="18"/>
      <c r="AW236" s="18"/>
      <c r="AX236" s="18"/>
      <c r="AY236" s="18"/>
      <c r="AZ236" s="18"/>
    </row>
    <row r="237" spans="1:52" x14ac:dyDescent="0.25">
      <c r="A237" s="20"/>
      <c r="B237" s="21"/>
      <c r="C237" s="112"/>
      <c r="D237" s="113"/>
      <c r="E237" s="118"/>
      <c r="F237" s="116"/>
      <c r="G237" s="24"/>
      <c r="H237" s="23"/>
      <c r="I237" s="23"/>
      <c r="J237" s="23"/>
      <c r="K237" s="23"/>
      <c r="L237" s="119"/>
      <c r="M237" s="23"/>
      <c r="N237" s="23"/>
      <c r="O237" s="23"/>
      <c r="P237" s="23"/>
      <c r="Q237" s="23"/>
      <c r="R237" s="311"/>
      <c r="S237" s="23"/>
      <c r="T237" s="23"/>
      <c r="U237" s="23"/>
      <c r="V237" s="23"/>
      <c r="W237" s="23"/>
      <c r="X237" s="23"/>
      <c r="Y237" s="23"/>
      <c r="Z237" s="23"/>
      <c r="AA237" s="22"/>
      <c r="AB237" s="23"/>
      <c r="AC237" s="23"/>
      <c r="AD237" s="23"/>
      <c r="AE237" s="23"/>
      <c r="AF237" s="23"/>
      <c r="AG237" s="119"/>
      <c r="AH237" s="18"/>
      <c r="AI237" s="19"/>
      <c r="AJ237" s="19"/>
      <c r="AK237" s="19"/>
      <c r="AL237" s="18"/>
      <c r="AM237" s="18"/>
      <c r="AN237" s="18"/>
      <c r="AO237" s="18"/>
      <c r="AP237" s="18"/>
      <c r="AQ237" s="18"/>
      <c r="AR237" s="18"/>
      <c r="AS237" s="18"/>
      <c r="AT237" s="18"/>
      <c r="AU237" s="18"/>
      <c r="AV237" s="18"/>
      <c r="AW237" s="18"/>
      <c r="AX237" s="18"/>
      <c r="AY237" s="18"/>
      <c r="AZ237" s="18"/>
    </row>
    <row r="238" spans="1:52" x14ac:dyDescent="0.25">
      <c r="A238" s="20"/>
      <c r="B238" s="21"/>
      <c r="C238" s="112"/>
      <c r="D238" s="113"/>
      <c r="E238" s="118"/>
      <c r="F238" s="116"/>
      <c r="G238" s="24"/>
      <c r="H238" s="23"/>
      <c r="I238" s="23"/>
      <c r="J238" s="23"/>
      <c r="K238" s="23"/>
      <c r="L238" s="119"/>
      <c r="M238" s="23"/>
      <c r="N238" s="23"/>
      <c r="O238" s="23"/>
      <c r="P238" s="23"/>
      <c r="Q238" s="23"/>
      <c r="R238" s="311"/>
      <c r="S238" s="23"/>
      <c r="T238" s="23"/>
      <c r="U238" s="23"/>
      <c r="V238" s="23"/>
      <c r="W238" s="23"/>
      <c r="X238" s="23"/>
      <c r="Y238" s="23"/>
      <c r="Z238" s="23"/>
      <c r="AA238" s="22"/>
      <c r="AB238" s="23"/>
      <c r="AC238" s="23"/>
      <c r="AD238" s="23"/>
      <c r="AE238" s="23"/>
      <c r="AF238" s="23"/>
      <c r="AG238" s="119"/>
      <c r="AH238" s="18"/>
      <c r="AI238" s="19"/>
      <c r="AJ238" s="19"/>
      <c r="AK238" s="19"/>
      <c r="AL238" s="18"/>
      <c r="AM238" s="18"/>
      <c r="AN238" s="18"/>
      <c r="AO238" s="18"/>
      <c r="AP238" s="18"/>
      <c r="AQ238" s="18"/>
      <c r="AR238" s="18"/>
      <c r="AS238" s="18"/>
      <c r="AT238" s="18"/>
      <c r="AU238" s="18"/>
      <c r="AV238" s="18"/>
      <c r="AW238" s="18"/>
      <c r="AX238" s="18"/>
      <c r="AY238" s="18"/>
      <c r="AZ238" s="18"/>
    </row>
    <row r="239" spans="1:52" x14ac:dyDescent="0.25">
      <c r="A239" s="20"/>
      <c r="B239" s="21"/>
      <c r="C239" s="112"/>
      <c r="D239" s="113"/>
      <c r="E239" s="118"/>
      <c r="F239" s="116"/>
      <c r="G239" s="24"/>
      <c r="H239" s="23"/>
      <c r="I239" s="23"/>
      <c r="J239" s="23"/>
      <c r="K239" s="23"/>
      <c r="L239" s="119"/>
      <c r="M239" s="23"/>
      <c r="N239" s="23"/>
      <c r="O239" s="23"/>
      <c r="P239" s="23"/>
      <c r="Q239" s="23"/>
      <c r="R239" s="311"/>
      <c r="S239" s="23"/>
      <c r="T239" s="23"/>
      <c r="U239" s="23"/>
      <c r="V239" s="23"/>
      <c r="W239" s="23"/>
      <c r="X239" s="23"/>
      <c r="Y239" s="23"/>
      <c r="Z239" s="23"/>
      <c r="AA239" s="22"/>
      <c r="AB239" s="23"/>
      <c r="AC239" s="23"/>
      <c r="AD239" s="23"/>
      <c r="AE239" s="23"/>
      <c r="AF239" s="23"/>
      <c r="AG239" s="119"/>
      <c r="AH239" s="18"/>
      <c r="AI239" s="19"/>
      <c r="AJ239" s="19"/>
      <c r="AK239" s="19"/>
      <c r="AL239" s="18"/>
      <c r="AM239" s="18"/>
      <c r="AN239" s="18"/>
      <c r="AO239" s="18"/>
      <c r="AP239" s="18"/>
      <c r="AQ239" s="18"/>
      <c r="AR239" s="18"/>
      <c r="AS239" s="18"/>
      <c r="AT239" s="18"/>
      <c r="AU239" s="18"/>
      <c r="AV239" s="18"/>
      <c r="AW239" s="18"/>
      <c r="AX239" s="18"/>
      <c r="AY239" s="18"/>
      <c r="AZ239" s="18"/>
    </row>
    <row r="240" spans="1:52" x14ac:dyDescent="0.25">
      <c r="A240" s="20"/>
      <c r="B240" s="21"/>
      <c r="C240" s="112"/>
      <c r="D240" s="113"/>
      <c r="E240" s="118"/>
      <c r="F240" s="116"/>
      <c r="G240" s="24"/>
      <c r="H240" s="23"/>
      <c r="I240" s="23"/>
      <c r="J240" s="23"/>
      <c r="K240" s="23"/>
      <c r="L240" s="119"/>
      <c r="M240" s="23"/>
      <c r="N240" s="23"/>
      <c r="O240" s="23"/>
      <c r="P240" s="23"/>
      <c r="Q240" s="23"/>
      <c r="R240" s="311"/>
      <c r="S240" s="23"/>
      <c r="T240" s="23"/>
      <c r="U240" s="23"/>
      <c r="V240" s="23"/>
      <c r="W240" s="23"/>
      <c r="X240" s="23"/>
      <c r="Y240" s="23"/>
      <c r="Z240" s="23"/>
      <c r="AA240" s="22"/>
      <c r="AB240" s="23"/>
      <c r="AC240" s="23"/>
      <c r="AD240" s="23"/>
      <c r="AE240" s="23"/>
      <c r="AF240" s="23"/>
      <c r="AG240" s="119"/>
      <c r="AH240" s="18"/>
      <c r="AI240" s="19"/>
      <c r="AJ240" s="19"/>
      <c r="AK240" s="19"/>
      <c r="AL240" s="18"/>
      <c r="AM240" s="18"/>
      <c r="AN240" s="18"/>
      <c r="AO240" s="18"/>
      <c r="AP240" s="18"/>
      <c r="AQ240" s="18"/>
      <c r="AR240" s="18"/>
      <c r="AS240" s="18"/>
      <c r="AT240" s="18"/>
      <c r="AU240" s="18"/>
      <c r="AV240" s="18"/>
      <c r="AW240" s="18"/>
      <c r="AX240" s="18"/>
      <c r="AY240" s="18"/>
      <c r="AZ240" s="18"/>
    </row>
    <row r="241" spans="1:52" x14ac:dyDescent="0.25">
      <c r="A241" s="20"/>
      <c r="B241" s="21"/>
      <c r="C241" s="112"/>
      <c r="D241" s="113"/>
      <c r="E241" s="118"/>
      <c r="F241" s="116"/>
      <c r="G241" s="24"/>
      <c r="H241" s="23"/>
      <c r="I241" s="23"/>
      <c r="J241" s="23"/>
      <c r="K241" s="23"/>
      <c r="L241" s="119"/>
      <c r="M241" s="23"/>
      <c r="N241" s="23"/>
      <c r="O241" s="23"/>
      <c r="P241" s="23"/>
      <c r="Q241" s="23"/>
      <c r="R241" s="311"/>
      <c r="S241" s="23"/>
      <c r="T241" s="23"/>
      <c r="U241" s="23"/>
      <c r="V241" s="23"/>
      <c r="W241" s="23"/>
      <c r="X241" s="23"/>
      <c r="Y241" s="23"/>
      <c r="Z241" s="23"/>
      <c r="AA241" s="22"/>
      <c r="AB241" s="23"/>
      <c r="AC241" s="23"/>
      <c r="AD241" s="23"/>
      <c r="AE241" s="23"/>
      <c r="AF241" s="23"/>
      <c r="AG241" s="119"/>
      <c r="AH241" s="18"/>
      <c r="AI241" s="19"/>
      <c r="AJ241" s="19"/>
      <c r="AK241" s="19"/>
      <c r="AL241" s="18"/>
      <c r="AM241" s="18"/>
      <c r="AN241" s="18"/>
      <c r="AO241" s="18"/>
      <c r="AP241" s="18"/>
      <c r="AQ241" s="18"/>
      <c r="AR241" s="18"/>
      <c r="AS241" s="18"/>
      <c r="AT241" s="18"/>
      <c r="AU241" s="18"/>
      <c r="AV241" s="18"/>
      <c r="AW241" s="18"/>
      <c r="AX241" s="18"/>
      <c r="AY241" s="18"/>
      <c r="AZ241" s="18"/>
    </row>
    <row r="242" spans="1:52" x14ac:dyDescent="0.25">
      <c r="A242" s="20"/>
      <c r="B242" s="21"/>
      <c r="C242" s="112"/>
      <c r="D242" s="113"/>
      <c r="E242" s="118"/>
      <c r="F242" s="116"/>
      <c r="G242" s="24"/>
      <c r="H242" s="23"/>
      <c r="I242" s="23"/>
      <c r="J242" s="23"/>
      <c r="K242" s="23"/>
      <c r="L242" s="119"/>
      <c r="M242" s="23"/>
      <c r="N242" s="23"/>
      <c r="O242" s="23"/>
      <c r="P242" s="23"/>
      <c r="Q242" s="23"/>
      <c r="R242" s="311"/>
      <c r="S242" s="23"/>
      <c r="T242" s="23"/>
      <c r="U242" s="23"/>
      <c r="V242" s="23"/>
      <c r="W242" s="23"/>
      <c r="X242" s="23"/>
      <c r="Y242" s="23"/>
      <c r="Z242" s="23"/>
      <c r="AA242" s="22"/>
      <c r="AB242" s="23"/>
      <c r="AC242" s="23"/>
      <c r="AD242" s="23"/>
      <c r="AE242" s="23"/>
      <c r="AF242" s="23"/>
      <c r="AG242" s="119"/>
      <c r="AH242" s="18"/>
      <c r="AI242" s="19"/>
      <c r="AJ242" s="19"/>
      <c r="AK242" s="19"/>
      <c r="AL242" s="18"/>
      <c r="AM242" s="18"/>
      <c r="AN242" s="18"/>
      <c r="AO242" s="18"/>
      <c r="AP242" s="18"/>
      <c r="AQ242" s="18"/>
      <c r="AR242" s="18"/>
      <c r="AS242" s="18"/>
      <c r="AT242" s="18"/>
      <c r="AU242" s="18"/>
      <c r="AV242" s="18"/>
      <c r="AW242" s="18"/>
      <c r="AX242" s="18"/>
      <c r="AY242" s="18"/>
      <c r="AZ242" s="18"/>
    </row>
    <row r="243" spans="1:52" x14ac:dyDescent="0.25">
      <c r="A243" s="20"/>
      <c r="B243" s="21"/>
      <c r="C243" s="112"/>
      <c r="D243" s="113"/>
      <c r="E243" s="118"/>
      <c r="F243" s="116"/>
      <c r="G243" s="24"/>
      <c r="H243" s="23"/>
      <c r="I243" s="23"/>
      <c r="J243" s="23"/>
      <c r="K243" s="23"/>
      <c r="L243" s="119"/>
      <c r="M243" s="23"/>
      <c r="N243" s="23"/>
      <c r="O243" s="23"/>
      <c r="P243" s="23"/>
      <c r="Q243" s="23"/>
      <c r="R243" s="311"/>
      <c r="S243" s="23"/>
      <c r="T243" s="23"/>
      <c r="U243" s="23"/>
      <c r="V243" s="23"/>
      <c r="W243" s="23"/>
      <c r="X243" s="23"/>
      <c r="Y243" s="23"/>
      <c r="Z243" s="23"/>
      <c r="AA243" s="22"/>
      <c r="AB243" s="23"/>
      <c r="AC243" s="23"/>
      <c r="AD243" s="23"/>
      <c r="AE243" s="23"/>
      <c r="AF243" s="23"/>
      <c r="AG243" s="119"/>
      <c r="AH243" s="18"/>
      <c r="AI243" s="19"/>
      <c r="AJ243" s="19"/>
      <c r="AK243" s="19"/>
      <c r="AL243" s="18"/>
      <c r="AM243" s="18"/>
      <c r="AN243" s="18"/>
      <c r="AO243" s="18"/>
      <c r="AP243" s="18"/>
      <c r="AQ243" s="18"/>
      <c r="AR243" s="18"/>
      <c r="AS243" s="18"/>
      <c r="AT243" s="18"/>
      <c r="AU243" s="18"/>
      <c r="AV243" s="18"/>
      <c r="AW243" s="18"/>
      <c r="AX243" s="18"/>
      <c r="AY243" s="18"/>
      <c r="AZ243" s="18"/>
    </row>
    <row r="244" spans="1:52" x14ac:dyDescent="0.25">
      <c r="A244" s="20"/>
      <c r="B244" s="21"/>
      <c r="C244" s="112"/>
      <c r="D244" s="113"/>
      <c r="E244" s="118"/>
      <c r="F244" s="116"/>
      <c r="G244" s="24"/>
      <c r="H244" s="23"/>
      <c r="I244" s="23"/>
      <c r="J244" s="23"/>
      <c r="K244" s="23"/>
      <c r="L244" s="119"/>
      <c r="M244" s="23"/>
      <c r="N244" s="23"/>
      <c r="O244" s="23"/>
      <c r="P244" s="23"/>
      <c r="Q244" s="23"/>
      <c r="R244" s="311"/>
      <c r="S244" s="23"/>
      <c r="T244" s="23"/>
      <c r="U244" s="23"/>
      <c r="V244" s="23"/>
      <c r="W244" s="23"/>
      <c r="X244" s="23"/>
      <c r="Y244" s="23"/>
      <c r="Z244" s="23"/>
      <c r="AA244" s="22"/>
      <c r="AB244" s="23"/>
      <c r="AC244" s="23"/>
      <c r="AD244" s="23"/>
      <c r="AE244" s="23"/>
      <c r="AF244" s="23"/>
      <c r="AG244" s="119"/>
      <c r="AH244" s="18"/>
      <c r="AI244" s="19"/>
      <c r="AJ244" s="19"/>
      <c r="AK244" s="19"/>
      <c r="AL244" s="18"/>
      <c r="AM244" s="18"/>
      <c r="AN244" s="18"/>
      <c r="AO244" s="18"/>
      <c r="AP244" s="18"/>
      <c r="AQ244" s="18"/>
      <c r="AR244" s="18"/>
      <c r="AS244" s="18"/>
      <c r="AT244" s="18"/>
      <c r="AU244" s="18"/>
      <c r="AV244" s="18"/>
      <c r="AW244" s="18"/>
      <c r="AX244" s="18"/>
      <c r="AY244" s="18"/>
      <c r="AZ244" s="18"/>
    </row>
    <row r="245" spans="1:52" x14ac:dyDescent="0.25">
      <c r="A245" s="20"/>
      <c r="B245" s="21"/>
      <c r="C245" s="112"/>
      <c r="D245" s="113"/>
      <c r="E245" s="118"/>
      <c r="F245" s="116"/>
      <c r="G245" s="24"/>
      <c r="H245" s="23"/>
      <c r="I245" s="23"/>
      <c r="J245" s="23"/>
      <c r="K245" s="23"/>
      <c r="L245" s="119"/>
      <c r="M245" s="23"/>
      <c r="N245" s="23"/>
      <c r="O245" s="23"/>
      <c r="P245" s="23"/>
      <c r="Q245" s="23"/>
      <c r="R245" s="311"/>
      <c r="S245" s="23"/>
      <c r="T245" s="23"/>
      <c r="U245" s="23"/>
      <c r="V245" s="23"/>
      <c r="W245" s="23"/>
      <c r="X245" s="23"/>
      <c r="Y245" s="23"/>
      <c r="Z245" s="23"/>
      <c r="AA245" s="22"/>
      <c r="AB245" s="23"/>
      <c r="AC245" s="23"/>
      <c r="AD245" s="23"/>
      <c r="AE245" s="23"/>
      <c r="AF245" s="23"/>
      <c r="AG245" s="119"/>
      <c r="AH245" s="18"/>
      <c r="AI245" s="19"/>
      <c r="AJ245" s="19"/>
      <c r="AK245" s="19"/>
      <c r="AL245" s="18"/>
      <c r="AM245" s="18"/>
      <c r="AN245" s="18"/>
      <c r="AO245" s="18"/>
      <c r="AP245" s="18"/>
      <c r="AQ245" s="18"/>
      <c r="AR245" s="18"/>
      <c r="AS245" s="18"/>
      <c r="AT245" s="18"/>
      <c r="AU245" s="18"/>
      <c r="AV245" s="18"/>
      <c r="AW245" s="18"/>
      <c r="AX245" s="18"/>
      <c r="AY245" s="18"/>
      <c r="AZ245" s="18"/>
    </row>
    <row r="246" spans="1:52" x14ac:dyDescent="0.25">
      <c r="A246" s="20"/>
      <c r="B246" s="21"/>
      <c r="C246" s="112"/>
      <c r="D246" s="113"/>
      <c r="E246" s="118"/>
      <c r="F246" s="116"/>
      <c r="G246" s="24"/>
      <c r="H246" s="23"/>
      <c r="I246" s="23"/>
      <c r="J246" s="23"/>
      <c r="K246" s="23"/>
      <c r="L246" s="119"/>
      <c r="M246" s="23"/>
      <c r="N246" s="23"/>
      <c r="O246" s="23"/>
      <c r="P246" s="23"/>
      <c r="Q246" s="23"/>
      <c r="R246" s="311"/>
      <c r="S246" s="23"/>
      <c r="T246" s="23"/>
      <c r="U246" s="23"/>
      <c r="V246" s="23"/>
      <c r="W246" s="23"/>
      <c r="X246" s="23"/>
      <c r="Y246" s="23"/>
      <c r="Z246" s="23"/>
      <c r="AA246" s="22"/>
      <c r="AB246" s="23"/>
      <c r="AC246" s="23"/>
      <c r="AD246" s="23"/>
      <c r="AE246" s="23"/>
      <c r="AF246" s="23"/>
      <c r="AG246" s="119"/>
      <c r="AH246" s="18"/>
      <c r="AI246" s="19"/>
      <c r="AJ246" s="19"/>
      <c r="AK246" s="19"/>
      <c r="AL246" s="18"/>
      <c r="AM246" s="18"/>
      <c r="AN246" s="18"/>
      <c r="AO246" s="18"/>
      <c r="AP246" s="18"/>
      <c r="AQ246" s="18"/>
      <c r="AR246" s="18"/>
      <c r="AS246" s="18"/>
      <c r="AT246" s="18"/>
      <c r="AU246" s="18"/>
      <c r="AV246" s="18"/>
      <c r="AW246" s="18"/>
      <c r="AX246" s="18"/>
      <c r="AY246" s="18"/>
      <c r="AZ246" s="18"/>
    </row>
    <row r="247" spans="1:52" x14ac:dyDescent="0.25">
      <c r="A247" s="20"/>
      <c r="B247" s="21"/>
      <c r="C247" s="112"/>
      <c r="D247" s="113"/>
      <c r="E247" s="118"/>
      <c r="F247" s="116"/>
      <c r="G247" s="24"/>
      <c r="H247" s="23"/>
      <c r="I247" s="23"/>
      <c r="J247" s="23"/>
      <c r="K247" s="23"/>
      <c r="L247" s="119"/>
      <c r="M247" s="23"/>
      <c r="N247" s="23"/>
      <c r="O247" s="23"/>
      <c r="P247" s="23"/>
      <c r="Q247" s="23"/>
      <c r="R247" s="311"/>
      <c r="S247" s="23"/>
      <c r="T247" s="23"/>
      <c r="U247" s="23"/>
      <c r="V247" s="23"/>
      <c r="W247" s="23"/>
      <c r="X247" s="23"/>
      <c r="Y247" s="23"/>
      <c r="Z247" s="23"/>
      <c r="AA247" s="22"/>
      <c r="AB247" s="23"/>
      <c r="AC247" s="23"/>
      <c r="AD247" s="23"/>
      <c r="AE247" s="23"/>
      <c r="AF247" s="23"/>
      <c r="AG247" s="119"/>
      <c r="AH247" s="18"/>
      <c r="AI247" s="19"/>
      <c r="AJ247" s="19"/>
      <c r="AK247" s="19"/>
      <c r="AL247" s="18"/>
      <c r="AM247" s="18"/>
      <c r="AN247" s="18"/>
      <c r="AO247" s="18"/>
      <c r="AP247" s="18"/>
      <c r="AQ247" s="18"/>
      <c r="AR247" s="18"/>
      <c r="AS247" s="18"/>
      <c r="AT247" s="18"/>
      <c r="AU247" s="18"/>
      <c r="AV247" s="18"/>
      <c r="AW247" s="18"/>
      <c r="AX247" s="18"/>
      <c r="AY247" s="18"/>
      <c r="AZ247" s="18"/>
    </row>
    <row r="248" spans="1:52" x14ac:dyDescent="0.25">
      <c r="A248" s="20"/>
      <c r="B248" s="21"/>
      <c r="C248" s="112"/>
      <c r="D248" s="113"/>
      <c r="E248" s="118"/>
      <c r="F248" s="116"/>
      <c r="G248" s="24"/>
      <c r="H248" s="23"/>
      <c r="I248" s="23"/>
      <c r="J248" s="23"/>
      <c r="K248" s="23"/>
      <c r="L248" s="119"/>
      <c r="M248" s="23"/>
      <c r="N248" s="23"/>
      <c r="O248" s="23"/>
      <c r="P248" s="23"/>
      <c r="Q248" s="23"/>
      <c r="R248" s="311"/>
      <c r="S248" s="23"/>
      <c r="T248" s="23"/>
      <c r="U248" s="23"/>
      <c r="V248" s="23"/>
      <c r="W248" s="23"/>
      <c r="X248" s="23"/>
      <c r="Y248" s="23"/>
      <c r="Z248" s="23"/>
      <c r="AA248" s="22"/>
      <c r="AB248" s="23"/>
      <c r="AC248" s="23"/>
      <c r="AD248" s="23"/>
      <c r="AE248" s="23"/>
      <c r="AF248" s="23"/>
      <c r="AG248" s="119"/>
      <c r="AH248" s="18"/>
      <c r="AI248" s="19"/>
      <c r="AJ248" s="19"/>
      <c r="AK248" s="19"/>
      <c r="AL248" s="18"/>
      <c r="AM248" s="18"/>
      <c r="AN248" s="18"/>
      <c r="AO248" s="18"/>
      <c r="AP248" s="18"/>
      <c r="AQ248" s="18"/>
      <c r="AR248" s="18"/>
      <c r="AS248" s="18"/>
      <c r="AT248" s="18"/>
      <c r="AU248" s="18"/>
      <c r="AV248" s="18"/>
      <c r="AW248" s="18"/>
      <c r="AX248" s="18"/>
      <c r="AY248" s="18"/>
      <c r="AZ248" s="18"/>
    </row>
    <row r="249" spans="1:52" x14ac:dyDescent="0.25">
      <c r="A249" s="20"/>
      <c r="B249" s="21"/>
      <c r="C249" s="112"/>
      <c r="D249" s="113"/>
      <c r="E249" s="118"/>
      <c r="F249" s="116"/>
      <c r="G249" s="24"/>
      <c r="H249" s="23"/>
      <c r="I249" s="23"/>
      <c r="J249" s="23"/>
      <c r="K249" s="23"/>
      <c r="L249" s="119"/>
      <c r="M249" s="23"/>
      <c r="N249" s="23"/>
      <c r="O249" s="23"/>
      <c r="P249" s="23"/>
      <c r="Q249" s="23"/>
      <c r="R249" s="311"/>
      <c r="S249" s="23"/>
      <c r="T249" s="23"/>
      <c r="U249" s="23"/>
      <c r="V249" s="23"/>
      <c r="W249" s="23"/>
      <c r="X249" s="23"/>
      <c r="Y249" s="23"/>
      <c r="Z249" s="23"/>
      <c r="AA249" s="22"/>
      <c r="AB249" s="23"/>
      <c r="AC249" s="23"/>
      <c r="AD249" s="23"/>
      <c r="AE249" s="23"/>
      <c r="AF249" s="23"/>
      <c r="AG249" s="119"/>
      <c r="AH249" s="18"/>
      <c r="AI249" s="19"/>
      <c r="AJ249" s="19"/>
      <c r="AK249" s="19"/>
      <c r="AL249" s="18"/>
      <c r="AM249" s="18"/>
      <c r="AN249" s="18"/>
      <c r="AO249" s="18"/>
      <c r="AP249" s="18"/>
      <c r="AQ249" s="18"/>
      <c r="AR249" s="18"/>
      <c r="AS249" s="18"/>
      <c r="AT249" s="18"/>
      <c r="AU249" s="18"/>
      <c r="AV249" s="18"/>
      <c r="AW249" s="18"/>
      <c r="AX249" s="18"/>
      <c r="AY249" s="18"/>
      <c r="AZ249" s="18"/>
    </row>
    <row r="250" spans="1:52" x14ac:dyDescent="0.25">
      <c r="A250" s="20"/>
      <c r="B250" s="21"/>
      <c r="C250" s="112"/>
      <c r="D250" s="113"/>
      <c r="E250" s="118"/>
      <c r="F250" s="116"/>
      <c r="G250" s="24"/>
      <c r="H250" s="23"/>
      <c r="I250" s="23"/>
      <c r="J250" s="23"/>
      <c r="K250" s="23"/>
      <c r="L250" s="119"/>
      <c r="M250" s="23"/>
      <c r="N250" s="23"/>
      <c r="O250" s="23"/>
      <c r="P250" s="23"/>
      <c r="Q250" s="23"/>
      <c r="R250" s="311"/>
      <c r="S250" s="23"/>
      <c r="T250" s="23"/>
      <c r="U250" s="23"/>
      <c r="V250" s="23"/>
      <c r="W250" s="23"/>
      <c r="X250" s="23"/>
      <c r="Y250" s="23"/>
      <c r="Z250" s="23"/>
      <c r="AA250" s="22"/>
      <c r="AB250" s="23"/>
      <c r="AC250" s="23"/>
      <c r="AD250" s="23"/>
      <c r="AE250" s="23"/>
      <c r="AF250" s="23"/>
      <c r="AG250" s="119"/>
      <c r="AH250" s="18"/>
      <c r="AI250" s="19"/>
      <c r="AJ250" s="19"/>
      <c r="AK250" s="19"/>
      <c r="AL250" s="18"/>
      <c r="AM250" s="18"/>
      <c r="AN250" s="18"/>
      <c r="AO250" s="18"/>
      <c r="AP250" s="18"/>
      <c r="AQ250" s="18"/>
      <c r="AR250" s="18"/>
      <c r="AS250" s="18"/>
      <c r="AT250" s="18"/>
      <c r="AU250" s="18"/>
      <c r="AV250" s="18"/>
      <c r="AW250" s="18"/>
      <c r="AX250" s="18"/>
      <c r="AY250" s="18"/>
      <c r="AZ250" s="18"/>
    </row>
    <row r="251" spans="1:52" x14ac:dyDescent="0.25">
      <c r="A251" s="20"/>
      <c r="B251" s="21"/>
      <c r="C251" s="112"/>
      <c r="D251" s="113"/>
      <c r="E251" s="118"/>
      <c r="F251" s="116"/>
      <c r="G251" s="24"/>
      <c r="H251" s="23"/>
      <c r="I251" s="23"/>
      <c r="J251" s="23"/>
      <c r="K251" s="23"/>
      <c r="L251" s="119"/>
      <c r="M251" s="23"/>
      <c r="N251" s="23"/>
      <c r="O251" s="23"/>
      <c r="P251" s="23"/>
      <c r="Q251" s="23"/>
      <c r="R251" s="311"/>
      <c r="S251" s="23"/>
      <c r="T251" s="23"/>
      <c r="U251" s="23"/>
      <c r="V251" s="23"/>
      <c r="W251" s="23"/>
      <c r="X251" s="23"/>
      <c r="Y251" s="23"/>
      <c r="Z251" s="23"/>
      <c r="AA251" s="22"/>
      <c r="AB251" s="23"/>
      <c r="AC251" s="23"/>
      <c r="AD251" s="23"/>
      <c r="AE251" s="23"/>
      <c r="AF251" s="23"/>
      <c r="AG251" s="119"/>
      <c r="AH251" s="18"/>
      <c r="AI251" s="19"/>
      <c r="AJ251" s="19"/>
      <c r="AK251" s="19"/>
      <c r="AL251" s="18"/>
      <c r="AM251" s="18"/>
      <c r="AN251" s="18"/>
      <c r="AO251" s="18"/>
      <c r="AP251" s="18"/>
      <c r="AQ251" s="18"/>
      <c r="AR251" s="18"/>
      <c r="AS251" s="18"/>
      <c r="AT251" s="18"/>
      <c r="AU251" s="18"/>
      <c r="AV251" s="18"/>
      <c r="AW251" s="18"/>
      <c r="AX251" s="18"/>
      <c r="AY251" s="18"/>
      <c r="AZ251" s="18"/>
    </row>
    <row r="252" spans="1:52" x14ac:dyDescent="0.25">
      <c r="A252" s="20"/>
      <c r="B252" s="21"/>
      <c r="C252" s="112"/>
      <c r="D252" s="113"/>
      <c r="E252" s="118"/>
      <c r="F252" s="116"/>
      <c r="G252" s="24"/>
      <c r="H252" s="23"/>
      <c r="I252" s="23"/>
      <c r="J252" s="23"/>
      <c r="K252" s="23"/>
      <c r="L252" s="119"/>
      <c r="M252" s="23"/>
      <c r="N252" s="23"/>
      <c r="O252" s="23"/>
      <c r="P252" s="23"/>
      <c r="Q252" s="23"/>
      <c r="R252" s="311"/>
      <c r="S252" s="23"/>
      <c r="T252" s="23"/>
      <c r="U252" s="23"/>
      <c r="V252" s="23"/>
      <c r="W252" s="23"/>
      <c r="X252" s="23"/>
      <c r="Y252" s="23"/>
      <c r="Z252" s="23"/>
      <c r="AA252" s="22"/>
      <c r="AB252" s="23"/>
      <c r="AC252" s="23"/>
      <c r="AD252" s="23"/>
      <c r="AE252" s="23"/>
      <c r="AF252" s="23"/>
      <c r="AG252" s="119"/>
      <c r="AH252" s="18"/>
      <c r="AI252" s="19"/>
      <c r="AJ252" s="19"/>
      <c r="AK252" s="19"/>
      <c r="AL252" s="18"/>
      <c r="AM252" s="18"/>
      <c r="AN252" s="18"/>
      <c r="AO252" s="18"/>
      <c r="AP252" s="18"/>
      <c r="AQ252" s="18"/>
      <c r="AR252" s="18"/>
      <c r="AS252" s="18"/>
      <c r="AT252" s="18"/>
      <c r="AU252" s="18"/>
      <c r="AV252" s="18"/>
      <c r="AW252" s="18"/>
      <c r="AX252" s="18"/>
      <c r="AY252" s="18"/>
      <c r="AZ252" s="18"/>
    </row>
    <row r="253" spans="1:52" x14ac:dyDescent="0.25">
      <c r="A253" s="20"/>
      <c r="B253" s="21"/>
      <c r="C253" s="112"/>
      <c r="D253" s="113"/>
      <c r="E253" s="118"/>
      <c r="F253" s="116"/>
      <c r="G253" s="24"/>
      <c r="H253" s="23"/>
      <c r="I253" s="23"/>
      <c r="J253" s="23"/>
      <c r="K253" s="23"/>
      <c r="L253" s="119"/>
      <c r="M253" s="23"/>
      <c r="N253" s="23"/>
      <c r="O253" s="23"/>
      <c r="P253" s="23"/>
      <c r="Q253" s="23"/>
      <c r="R253" s="311"/>
      <c r="S253" s="23"/>
      <c r="T253" s="23"/>
      <c r="U253" s="23"/>
      <c r="V253" s="23"/>
      <c r="W253" s="23"/>
      <c r="X253" s="23"/>
      <c r="Y253" s="23"/>
      <c r="Z253" s="23"/>
      <c r="AA253" s="22"/>
      <c r="AB253" s="23"/>
      <c r="AC253" s="23"/>
      <c r="AD253" s="23"/>
      <c r="AE253" s="23"/>
      <c r="AF253" s="23"/>
      <c r="AG253" s="119"/>
      <c r="AH253" s="18"/>
      <c r="AI253" s="19"/>
      <c r="AJ253" s="19"/>
      <c r="AK253" s="19"/>
      <c r="AL253" s="18"/>
      <c r="AM253" s="18"/>
      <c r="AN253" s="18"/>
      <c r="AO253" s="18"/>
      <c r="AP253" s="18"/>
      <c r="AQ253" s="18"/>
      <c r="AR253" s="18"/>
      <c r="AS253" s="18"/>
      <c r="AT253" s="18"/>
      <c r="AU253" s="18"/>
      <c r="AV253" s="18"/>
      <c r="AW253" s="18"/>
      <c r="AX253" s="18"/>
      <c r="AY253" s="18"/>
      <c r="AZ253" s="18"/>
    </row>
    <row r="254" spans="1:52" x14ac:dyDescent="0.25">
      <c r="A254" s="20"/>
      <c r="B254" s="21"/>
      <c r="C254" s="112"/>
      <c r="D254" s="113"/>
      <c r="E254" s="118"/>
      <c r="F254" s="116"/>
      <c r="G254" s="24"/>
      <c r="H254" s="23"/>
      <c r="I254" s="23"/>
      <c r="J254" s="23"/>
      <c r="K254" s="23"/>
      <c r="L254" s="119"/>
      <c r="M254" s="23"/>
      <c r="N254" s="23"/>
      <c r="O254" s="23"/>
      <c r="P254" s="23"/>
      <c r="Q254" s="23"/>
      <c r="R254" s="311"/>
      <c r="S254" s="23"/>
      <c r="T254" s="23"/>
      <c r="U254" s="23"/>
      <c r="V254" s="23"/>
      <c r="W254" s="23"/>
      <c r="X254" s="23"/>
      <c r="Y254" s="23"/>
      <c r="Z254" s="23"/>
      <c r="AA254" s="22"/>
      <c r="AB254" s="23"/>
      <c r="AC254" s="23"/>
      <c r="AD254" s="23"/>
      <c r="AE254" s="23"/>
      <c r="AF254" s="23"/>
      <c r="AG254" s="119"/>
      <c r="AH254" s="18"/>
      <c r="AI254" s="19"/>
      <c r="AJ254" s="19"/>
      <c r="AK254" s="19"/>
      <c r="AL254" s="18"/>
      <c r="AM254" s="18"/>
      <c r="AN254" s="18"/>
      <c r="AO254" s="18"/>
      <c r="AP254" s="18"/>
      <c r="AQ254" s="18"/>
      <c r="AR254" s="18"/>
      <c r="AS254" s="18"/>
      <c r="AT254" s="18"/>
      <c r="AU254" s="18"/>
      <c r="AV254" s="18"/>
      <c r="AW254" s="18"/>
      <c r="AX254" s="18"/>
      <c r="AY254" s="18"/>
      <c r="AZ254" s="18"/>
    </row>
    <row r="255" spans="1:52" x14ac:dyDescent="0.25">
      <c r="A255" s="20"/>
      <c r="B255" s="21"/>
      <c r="C255" s="112"/>
      <c r="D255" s="113"/>
      <c r="E255" s="118"/>
      <c r="F255" s="116"/>
      <c r="G255" s="24"/>
      <c r="H255" s="23"/>
      <c r="I255" s="23"/>
      <c r="J255" s="23"/>
      <c r="K255" s="23"/>
      <c r="L255" s="119"/>
      <c r="M255" s="23"/>
      <c r="N255" s="23"/>
      <c r="O255" s="23"/>
      <c r="P255" s="23"/>
      <c r="Q255" s="23"/>
      <c r="R255" s="311"/>
      <c r="S255" s="23"/>
      <c r="T255" s="23"/>
      <c r="U255" s="23"/>
      <c r="V255" s="23"/>
      <c r="W255" s="23"/>
      <c r="X255" s="23"/>
      <c r="Y255" s="23"/>
      <c r="Z255" s="23"/>
      <c r="AA255" s="22"/>
      <c r="AB255" s="23"/>
      <c r="AC255" s="23"/>
      <c r="AD255" s="23"/>
      <c r="AE255" s="23"/>
      <c r="AF255" s="23"/>
      <c r="AG255" s="119"/>
      <c r="AH255" s="18"/>
      <c r="AI255" s="19"/>
      <c r="AJ255" s="19"/>
      <c r="AK255" s="19"/>
      <c r="AL255" s="18"/>
      <c r="AM255" s="18"/>
      <c r="AN255" s="18"/>
      <c r="AO255" s="18"/>
      <c r="AP255" s="18"/>
      <c r="AQ255" s="18"/>
      <c r="AR255" s="18"/>
      <c r="AS255" s="18"/>
      <c r="AT255" s="18"/>
      <c r="AU255" s="18"/>
      <c r="AV255" s="18"/>
      <c r="AW255" s="18"/>
      <c r="AX255" s="18"/>
      <c r="AY255" s="18"/>
      <c r="AZ255" s="18"/>
    </row>
    <row r="256" spans="1:52" x14ac:dyDescent="0.25">
      <c r="A256" s="20"/>
      <c r="B256" s="21"/>
      <c r="C256" s="112"/>
      <c r="D256" s="113"/>
      <c r="E256" s="118"/>
      <c r="F256" s="116"/>
      <c r="G256" s="24"/>
      <c r="H256" s="23"/>
      <c r="I256" s="23"/>
      <c r="J256" s="23"/>
      <c r="K256" s="23"/>
      <c r="L256" s="119"/>
      <c r="M256" s="23"/>
      <c r="N256" s="23"/>
      <c r="O256" s="23"/>
      <c r="P256" s="23"/>
      <c r="Q256" s="23"/>
      <c r="R256" s="311"/>
      <c r="S256" s="23"/>
      <c r="T256" s="23"/>
      <c r="U256" s="23"/>
      <c r="V256" s="23"/>
      <c r="W256" s="23"/>
      <c r="X256" s="23"/>
      <c r="Y256" s="23"/>
      <c r="Z256" s="23"/>
      <c r="AA256" s="22"/>
      <c r="AB256" s="23"/>
      <c r="AC256" s="23"/>
      <c r="AD256" s="23"/>
      <c r="AE256" s="23"/>
      <c r="AF256" s="23"/>
      <c r="AG256" s="119"/>
      <c r="AH256" s="18"/>
      <c r="AI256" s="19"/>
      <c r="AJ256" s="19"/>
      <c r="AK256" s="19"/>
      <c r="AL256" s="18"/>
      <c r="AM256" s="18"/>
      <c r="AN256" s="18"/>
      <c r="AO256" s="18"/>
      <c r="AP256" s="18"/>
      <c r="AQ256" s="18"/>
      <c r="AR256" s="18"/>
      <c r="AS256" s="18"/>
      <c r="AT256" s="18"/>
      <c r="AU256" s="18"/>
      <c r="AV256" s="18"/>
      <c r="AW256" s="18"/>
      <c r="AX256" s="18"/>
      <c r="AY256" s="18"/>
      <c r="AZ256" s="18"/>
    </row>
    <row r="257" spans="1:52" x14ac:dyDescent="0.25">
      <c r="A257" s="20"/>
      <c r="B257" s="21"/>
      <c r="C257" s="112"/>
      <c r="D257" s="113"/>
      <c r="E257" s="118"/>
      <c r="F257" s="116"/>
      <c r="G257" s="24"/>
      <c r="H257" s="23"/>
      <c r="I257" s="23"/>
      <c r="J257" s="23"/>
      <c r="K257" s="23"/>
      <c r="L257" s="119"/>
      <c r="M257" s="23"/>
      <c r="N257" s="23"/>
      <c r="O257" s="23"/>
      <c r="P257" s="23"/>
      <c r="Q257" s="23"/>
      <c r="R257" s="311"/>
      <c r="S257" s="23"/>
      <c r="T257" s="23"/>
      <c r="U257" s="23"/>
      <c r="V257" s="23"/>
      <c r="W257" s="23"/>
      <c r="X257" s="23"/>
      <c r="Y257" s="23"/>
      <c r="Z257" s="23"/>
      <c r="AA257" s="22"/>
      <c r="AB257" s="23"/>
      <c r="AC257" s="23"/>
      <c r="AD257" s="23"/>
      <c r="AE257" s="23"/>
      <c r="AF257" s="23"/>
      <c r="AG257" s="119"/>
      <c r="AH257" s="18"/>
      <c r="AI257" s="19"/>
      <c r="AJ257" s="19"/>
      <c r="AK257" s="19"/>
      <c r="AL257" s="18"/>
      <c r="AM257" s="18"/>
      <c r="AN257" s="18"/>
      <c r="AO257" s="18"/>
      <c r="AP257" s="18"/>
      <c r="AQ257" s="18"/>
      <c r="AR257" s="18"/>
      <c r="AS257" s="18"/>
      <c r="AT257" s="18"/>
      <c r="AU257" s="18"/>
      <c r="AV257" s="18"/>
      <c r="AW257" s="18"/>
      <c r="AX257" s="18"/>
      <c r="AY257" s="18"/>
      <c r="AZ257" s="18"/>
    </row>
    <row r="258" spans="1:52" x14ac:dyDescent="0.25">
      <c r="A258" s="20"/>
      <c r="B258" s="21"/>
      <c r="C258" s="112"/>
      <c r="D258" s="113"/>
      <c r="E258" s="118"/>
      <c r="F258" s="116"/>
      <c r="G258" s="24"/>
      <c r="H258" s="23"/>
      <c r="I258" s="23"/>
      <c r="J258" s="23"/>
      <c r="K258" s="23"/>
      <c r="L258" s="119"/>
      <c r="M258" s="23"/>
      <c r="N258" s="23"/>
      <c r="O258" s="23"/>
      <c r="P258" s="23"/>
      <c r="Q258" s="23"/>
      <c r="R258" s="311"/>
      <c r="S258" s="23"/>
      <c r="T258" s="23"/>
      <c r="U258" s="23"/>
      <c r="V258" s="23"/>
      <c r="W258" s="23"/>
      <c r="X258" s="23"/>
      <c r="Y258" s="23"/>
      <c r="Z258" s="23"/>
      <c r="AA258" s="22"/>
      <c r="AB258" s="23"/>
      <c r="AC258" s="23"/>
      <c r="AD258" s="23"/>
      <c r="AE258" s="23"/>
      <c r="AF258" s="23"/>
      <c r="AG258" s="119"/>
      <c r="AH258" s="18"/>
      <c r="AI258" s="19"/>
      <c r="AJ258" s="19"/>
      <c r="AK258" s="19"/>
      <c r="AL258" s="18"/>
      <c r="AM258" s="18"/>
      <c r="AN258" s="18"/>
      <c r="AO258" s="18"/>
      <c r="AP258" s="18"/>
      <c r="AQ258" s="18"/>
      <c r="AR258" s="18"/>
      <c r="AS258" s="18"/>
      <c r="AT258" s="18"/>
      <c r="AU258" s="18"/>
      <c r="AV258" s="18"/>
      <c r="AW258" s="18"/>
      <c r="AX258" s="18"/>
      <c r="AY258" s="18"/>
      <c r="AZ258" s="18"/>
    </row>
    <row r="259" spans="1:52" x14ac:dyDescent="0.25">
      <c r="A259" s="20"/>
      <c r="B259" s="21"/>
      <c r="C259" s="112"/>
      <c r="D259" s="113"/>
      <c r="E259" s="118"/>
      <c r="F259" s="116"/>
      <c r="G259" s="24"/>
      <c r="H259" s="23"/>
      <c r="I259" s="23"/>
      <c r="J259" s="23"/>
      <c r="K259" s="23"/>
      <c r="L259" s="119"/>
      <c r="M259" s="23"/>
      <c r="N259" s="23"/>
      <c r="O259" s="23"/>
      <c r="P259" s="23"/>
      <c r="Q259" s="23"/>
      <c r="R259" s="311"/>
      <c r="S259" s="23"/>
      <c r="T259" s="23"/>
      <c r="U259" s="23"/>
      <c r="V259" s="23"/>
      <c r="W259" s="23"/>
      <c r="X259" s="23"/>
      <c r="Y259" s="23"/>
      <c r="Z259" s="23"/>
      <c r="AA259" s="22"/>
      <c r="AB259" s="23"/>
      <c r="AC259" s="23"/>
      <c r="AD259" s="23"/>
      <c r="AE259" s="23"/>
      <c r="AF259" s="23"/>
      <c r="AG259" s="119"/>
      <c r="AH259" s="18"/>
      <c r="AI259" s="19"/>
      <c r="AJ259" s="19"/>
      <c r="AK259" s="19"/>
      <c r="AL259" s="18"/>
      <c r="AM259" s="18"/>
      <c r="AN259" s="18"/>
      <c r="AO259" s="18"/>
      <c r="AP259" s="18"/>
      <c r="AQ259" s="18"/>
      <c r="AR259" s="18"/>
      <c r="AS259" s="18"/>
      <c r="AT259" s="18"/>
      <c r="AU259" s="18"/>
      <c r="AV259" s="18"/>
      <c r="AW259" s="18"/>
      <c r="AX259" s="18"/>
      <c r="AY259" s="18"/>
      <c r="AZ259" s="18"/>
    </row>
    <row r="260" spans="1:52" x14ac:dyDescent="0.25">
      <c r="A260" s="20"/>
      <c r="B260" s="21"/>
      <c r="C260" s="112"/>
      <c r="D260" s="113"/>
      <c r="E260" s="118"/>
      <c r="F260" s="116"/>
      <c r="G260" s="24"/>
      <c r="H260" s="23"/>
      <c r="I260" s="23"/>
      <c r="J260" s="23"/>
      <c r="K260" s="23"/>
      <c r="L260" s="119"/>
      <c r="M260" s="23"/>
      <c r="N260" s="23"/>
      <c r="O260" s="23"/>
      <c r="P260" s="23"/>
      <c r="Q260" s="23"/>
      <c r="R260" s="311"/>
      <c r="S260" s="23"/>
      <c r="T260" s="23"/>
      <c r="U260" s="23"/>
      <c r="V260" s="23"/>
      <c r="W260" s="23"/>
      <c r="X260" s="23"/>
      <c r="Y260" s="23"/>
      <c r="Z260" s="23"/>
      <c r="AA260" s="22"/>
      <c r="AB260" s="23"/>
      <c r="AC260" s="23"/>
      <c r="AD260" s="23"/>
      <c r="AE260" s="23"/>
      <c r="AF260" s="23"/>
      <c r="AG260" s="119"/>
      <c r="AH260" s="18"/>
      <c r="AI260" s="19"/>
      <c r="AJ260" s="19"/>
      <c r="AK260" s="19"/>
      <c r="AL260" s="18"/>
      <c r="AM260" s="18"/>
      <c r="AN260" s="18"/>
      <c r="AO260" s="18"/>
      <c r="AP260" s="18"/>
      <c r="AQ260" s="18"/>
      <c r="AR260" s="18"/>
      <c r="AS260" s="18"/>
      <c r="AT260" s="18"/>
      <c r="AU260" s="18"/>
      <c r="AV260" s="18"/>
      <c r="AW260" s="18"/>
      <c r="AX260" s="18"/>
      <c r="AY260" s="18"/>
      <c r="AZ260" s="18"/>
    </row>
    <row r="261" spans="1:52" x14ac:dyDescent="0.25">
      <c r="A261" s="20"/>
      <c r="B261" s="21"/>
      <c r="C261" s="112"/>
      <c r="D261" s="113"/>
      <c r="E261" s="118"/>
      <c r="F261" s="116"/>
      <c r="G261" s="24"/>
      <c r="H261" s="23"/>
      <c r="I261" s="23"/>
      <c r="J261" s="23"/>
      <c r="K261" s="23"/>
      <c r="L261" s="119"/>
      <c r="M261" s="23"/>
      <c r="N261" s="23"/>
      <c r="O261" s="23"/>
      <c r="P261" s="23"/>
      <c r="Q261" s="23"/>
      <c r="R261" s="311"/>
      <c r="S261" s="23"/>
      <c r="T261" s="23"/>
      <c r="U261" s="23"/>
      <c r="V261" s="23"/>
      <c r="W261" s="23"/>
      <c r="X261" s="23"/>
      <c r="Y261" s="23"/>
      <c r="Z261" s="23"/>
      <c r="AA261" s="22"/>
      <c r="AB261" s="23"/>
      <c r="AC261" s="23"/>
      <c r="AD261" s="23"/>
      <c r="AE261" s="23"/>
      <c r="AF261" s="23"/>
      <c r="AG261" s="119"/>
      <c r="AH261" s="18"/>
      <c r="AI261" s="19"/>
      <c r="AJ261" s="19"/>
      <c r="AK261" s="19"/>
      <c r="AL261" s="18"/>
      <c r="AM261" s="18"/>
      <c r="AN261" s="18"/>
      <c r="AO261" s="18"/>
      <c r="AP261" s="18"/>
      <c r="AQ261" s="18"/>
      <c r="AR261" s="18"/>
      <c r="AS261" s="18"/>
      <c r="AT261" s="18"/>
      <c r="AU261" s="18"/>
      <c r="AV261" s="18"/>
      <c r="AW261" s="18"/>
      <c r="AX261" s="18"/>
      <c r="AY261" s="18"/>
      <c r="AZ261" s="18"/>
    </row>
    <row r="262" spans="1:52" x14ac:dyDescent="0.25">
      <c r="A262" s="20"/>
      <c r="B262" s="21"/>
      <c r="C262" s="112"/>
      <c r="D262" s="113"/>
      <c r="E262" s="118"/>
      <c r="F262" s="116"/>
      <c r="G262" s="24"/>
      <c r="H262" s="23"/>
      <c r="I262" s="23"/>
      <c r="J262" s="23"/>
      <c r="K262" s="23"/>
      <c r="L262" s="119"/>
      <c r="M262" s="23"/>
      <c r="N262" s="23"/>
      <c r="O262" s="23"/>
      <c r="P262" s="23"/>
      <c r="Q262" s="23"/>
      <c r="R262" s="311"/>
      <c r="S262" s="23"/>
      <c r="T262" s="23"/>
      <c r="U262" s="23"/>
      <c r="V262" s="23"/>
      <c r="W262" s="23"/>
      <c r="X262" s="23"/>
      <c r="Y262" s="23"/>
      <c r="Z262" s="23"/>
      <c r="AA262" s="22"/>
      <c r="AB262" s="23"/>
      <c r="AC262" s="23"/>
      <c r="AD262" s="23"/>
      <c r="AE262" s="23"/>
      <c r="AF262" s="23"/>
      <c r="AG262" s="119"/>
      <c r="AH262" s="18"/>
      <c r="AI262" s="19"/>
      <c r="AJ262" s="19"/>
      <c r="AK262" s="19"/>
      <c r="AL262" s="18"/>
      <c r="AM262" s="18"/>
      <c r="AN262" s="18"/>
      <c r="AO262" s="18"/>
      <c r="AP262" s="18"/>
      <c r="AQ262" s="18"/>
      <c r="AR262" s="18"/>
      <c r="AS262" s="18"/>
      <c r="AT262" s="18"/>
      <c r="AU262" s="18"/>
      <c r="AV262" s="18"/>
      <c r="AW262" s="18"/>
      <c r="AX262" s="18"/>
      <c r="AY262" s="18"/>
      <c r="AZ262" s="18"/>
    </row>
    <row r="263" spans="1:52" x14ac:dyDescent="0.25">
      <c r="A263" s="20"/>
      <c r="B263" s="21"/>
      <c r="C263" s="112"/>
      <c r="D263" s="113"/>
      <c r="E263" s="118"/>
      <c r="F263" s="116"/>
      <c r="G263" s="24"/>
      <c r="H263" s="23"/>
      <c r="I263" s="23"/>
      <c r="J263" s="23"/>
      <c r="K263" s="23"/>
      <c r="L263" s="119"/>
      <c r="M263" s="23"/>
      <c r="N263" s="23"/>
      <c r="O263" s="23"/>
      <c r="P263" s="23"/>
      <c r="Q263" s="23"/>
      <c r="R263" s="311"/>
      <c r="S263" s="23"/>
      <c r="T263" s="23"/>
      <c r="U263" s="23"/>
      <c r="V263" s="23"/>
      <c r="W263" s="23"/>
      <c r="X263" s="23"/>
      <c r="Y263" s="23"/>
      <c r="Z263" s="23"/>
      <c r="AA263" s="22"/>
      <c r="AB263" s="23"/>
      <c r="AC263" s="23"/>
      <c r="AD263" s="23"/>
      <c r="AE263" s="23"/>
      <c r="AF263" s="23"/>
      <c r="AG263" s="119"/>
      <c r="AH263" s="18"/>
      <c r="AI263" s="19"/>
      <c r="AJ263" s="19"/>
      <c r="AK263" s="19"/>
      <c r="AL263" s="18"/>
      <c r="AM263" s="18"/>
      <c r="AN263" s="18"/>
      <c r="AO263" s="18"/>
      <c r="AP263" s="18"/>
      <c r="AQ263" s="18"/>
      <c r="AR263" s="18"/>
      <c r="AS263" s="18"/>
      <c r="AT263" s="18"/>
      <c r="AU263" s="18"/>
      <c r="AV263" s="18"/>
      <c r="AW263" s="18"/>
      <c r="AX263" s="18"/>
      <c r="AY263" s="18"/>
      <c r="AZ263" s="18"/>
    </row>
    <row r="264" spans="1:52" x14ac:dyDescent="0.25">
      <c r="A264" s="20"/>
      <c r="B264" s="21"/>
      <c r="C264" s="112"/>
      <c r="D264" s="113"/>
      <c r="E264" s="118"/>
      <c r="F264" s="116"/>
      <c r="G264" s="24"/>
      <c r="H264" s="23"/>
      <c r="I264" s="23"/>
      <c r="J264" s="23"/>
      <c r="K264" s="23"/>
      <c r="L264" s="119"/>
      <c r="M264" s="23"/>
      <c r="N264" s="23"/>
      <c r="O264" s="23"/>
      <c r="P264" s="23"/>
      <c r="Q264" s="23"/>
      <c r="R264" s="311"/>
      <c r="S264" s="23"/>
      <c r="T264" s="23"/>
      <c r="U264" s="23"/>
      <c r="V264" s="23"/>
      <c r="W264" s="23"/>
      <c r="X264" s="23"/>
      <c r="Y264" s="23"/>
      <c r="Z264" s="23"/>
      <c r="AA264" s="22"/>
      <c r="AB264" s="23"/>
      <c r="AC264" s="23"/>
      <c r="AD264" s="23"/>
      <c r="AE264" s="23"/>
      <c r="AF264" s="23"/>
      <c r="AG264" s="119"/>
      <c r="AH264" s="18"/>
      <c r="AI264" s="19"/>
      <c r="AJ264" s="19"/>
      <c r="AK264" s="19"/>
      <c r="AL264" s="18"/>
      <c r="AM264" s="18"/>
      <c r="AN264" s="18"/>
      <c r="AO264" s="18"/>
      <c r="AP264" s="18"/>
      <c r="AQ264" s="18"/>
      <c r="AR264" s="18"/>
      <c r="AS264" s="18"/>
      <c r="AT264" s="18"/>
      <c r="AU264" s="18"/>
      <c r="AV264" s="18"/>
      <c r="AW264" s="18"/>
      <c r="AX264" s="18"/>
      <c r="AY264" s="18"/>
      <c r="AZ264" s="18"/>
    </row>
    <row r="265" spans="1:52" x14ac:dyDescent="0.25">
      <c r="A265" s="20"/>
      <c r="B265" s="21"/>
      <c r="C265" s="112"/>
      <c r="D265" s="113"/>
      <c r="E265" s="118"/>
      <c r="F265" s="116"/>
      <c r="G265" s="24"/>
      <c r="H265" s="23"/>
      <c r="I265" s="23"/>
      <c r="J265" s="23"/>
      <c r="K265" s="23"/>
      <c r="L265" s="119"/>
      <c r="M265" s="23"/>
      <c r="N265" s="23"/>
      <c r="O265" s="23"/>
      <c r="P265" s="23"/>
      <c r="Q265" s="23"/>
      <c r="R265" s="311"/>
      <c r="S265" s="23"/>
      <c r="T265" s="23"/>
      <c r="U265" s="23"/>
      <c r="V265" s="23"/>
      <c r="W265" s="23"/>
      <c r="X265" s="23"/>
      <c r="Y265" s="23"/>
      <c r="Z265" s="23"/>
      <c r="AA265" s="22"/>
      <c r="AB265" s="23"/>
      <c r="AC265" s="23"/>
      <c r="AD265" s="23"/>
      <c r="AE265" s="23"/>
      <c r="AF265" s="23"/>
      <c r="AG265" s="119"/>
      <c r="AH265" s="18"/>
      <c r="AI265" s="19"/>
      <c r="AJ265" s="19"/>
      <c r="AK265" s="19"/>
      <c r="AL265" s="18"/>
      <c r="AM265" s="18"/>
      <c r="AN265" s="18"/>
      <c r="AO265" s="18"/>
      <c r="AP265" s="18"/>
      <c r="AQ265" s="18"/>
      <c r="AR265" s="18"/>
      <c r="AS265" s="18"/>
      <c r="AT265" s="18"/>
      <c r="AU265" s="18"/>
      <c r="AV265" s="18"/>
      <c r="AW265" s="18"/>
      <c r="AX265" s="18"/>
      <c r="AY265" s="18"/>
      <c r="AZ265" s="18"/>
    </row>
    <row r="266" spans="1:52" x14ac:dyDescent="0.25">
      <c r="A266" s="20"/>
      <c r="B266" s="21"/>
      <c r="C266" s="112"/>
      <c r="D266" s="113"/>
      <c r="E266" s="118"/>
      <c r="F266" s="116"/>
      <c r="G266" s="24"/>
      <c r="H266" s="23"/>
      <c r="I266" s="23"/>
      <c r="J266" s="23"/>
      <c r="K266" s="23"/>
      <c r="L266" s="119"/>
      <c r="M266" s="23"/>
      <c r="N266" s="23"/>
      <c r="O266" s="23"/>
      <c r="P266" s="23"/>
      <c r="Q266" s="23"/>
      <c r="R266" s="311"/>
      <c r="S266" s="23"/>
      <c r="T266" s="23"/>
      <c r="U266" s="23"/>
      <c r="V266" s="23"/>
      <c r="W266" s="23"/>
      <c r="X266" s="23"/>
      <c r="Y266" s="23"/>
      <c r="Z266" s="23"/>
      <c r="AA266" s="22"/>
      <c r="AB266" s="23"/>
      <c r="AC266" s="23"/>
      <c r="AD266" s="23"/>
      <c r="AE266" s="23"/>
      <c r="AF266" s="23"/>
      <c r="AG266" s="119"/>
      <c r="AH266" s="18"/>
      <c r="AI266" s="19"/>
      <c r="AJ266" s="19"/>
      <c r="AK266" s="19"/>
      <c r="AL266" s="18"/>
      <c r="AM266" s="18"/>
      <c r="AN266" s="18"/>
      <c r="AO266" s="18"/>
      <c r="AP266" s="18"/>
      <c r="AQ266" s="18"/>
      <c r="AR266" s="18"/>
      <c r="AS266" s="18"/>
      <c r="AT266" s="18"/>
      <c r="AU266" s="18"/>
      <c r="AV266" s="18"/>
      <c r="AW266" s="18"/>
      <c r="AX266" s="18"/>
      <c r="AY266" s="18"/>
      <c r="AZ266" s="18"/>
    </row>
    <row r="267" spans="1:52" x14ac:dyDescent="0.25">
      <c r="A267" s="20"/>
      <c r="B267" s="21"/>
      <c r="C267" s="112"/>
      <c r="D267" s="113"/>
      <c r="E267" s="118"/>
      <c r="F267" s="116"/>
      <c r="G267" s="24"/>
      <c r="H267" s="23"/>
      <c r="I267" s="23"/>
      <c r="J267" s="23"/>
      <c r="K267" s="23"/>
      <c r="L267" s="119"/>
      <c r="M267" s="23"/>
      <c r="N267" s="23"/>
      <c r="O267" s="23"/>
      <c r="P267" s="23"/>
      <c r="Q267" s="23"/>
      <c r="R267" s="311"/>
      <c r="S267" s="23"/>
      <c r="T267" s="23"/>
      <c r="U267" s="23"/>
      <c r="V267" s="23"/>
      <c r="W267" s="23"/>
      <c r="X267" s="23"/>
      <c r="Y267" s="23"/>
      <c r="Z267" s="23"/>
      <c r="AA267" s="22"/>
      <c r="AB267" s="23"/>
      <c r="AC267" s="23"/>
      <c r="AD267" s="23"/>
      <c r="AE267" s="23"/>
      <c r="AF267" s="23"/>
      <c r="AG267" s="119"/>
      <c r="AH267" s="18"/>
      <c r="AI267" s="19"/>
      <c r="AJ267" s="19"/>
      <c r="AK267" s="19"/>
      <c r="AL267" s="18"/>
      <c r="AM267" s="18"/>
      <c r="AN267" s="18"/>
      <c r="AO267" s="18"/>
      <c r="AP267" s="18"/>
      <c r="AQ267" s="18"/>
      <c r="AR267" s="18"/>
      <c r="AS267" s="18"/>
      <c r="AT267" s="18"/>
      <c r="AU267" s="18"/>
      <c r="AV267" s="18"/>
      <c r="AW267" s="18"/>
      <c r="AX267" s="18"/>
      <c r="AY267" s="18"/>
      <c r="AZ267" s="18"/>
    </row>
    <row r="268" spans="1:52" x14ac:dyDescent="0.25">
      <c r="A268" s="20"/>
      <c r="B268" s="21"/>
      <c r="C268" s="112"/>
      <c r="D268" s="113"/>
      <c r="E268" s="118"/>
      <c r="F268" s="116"/>
      <c r="G268" s="24"/>
      <c r="H268" s="23"/>
      <c r="I268" s="23"/>
      <c r="J268" s="23"/>
      <c r="K268" s="23"/>
      <c r="L268" s="119"/>
      <c r="M268" s="23"/>
      <c r="N268" s="23"/>
      <c r="O268" s="23"/>
      <c r="P268" s="23"/>
      <c r="Q268" s="23"/>
      <c r="R268" s="311"/>
      <c r="S268" s="23"/>
      <c r="T268" s="23"/>
      <c r="U268" s="23"/>
      <c r="V268" s="23"/>
      <c r="W268" s="23"/>
      <c r="X268" s="23"/>
      <c r="Y268" s="23"/>
      <c r="Z268" s="23"/>
      <c r="AA268" s="22"/>
      <c r="AB268" s="23"/>
      <c r="AC268" s="23"/>
      <c r="AD268" s="23"/>
      <c r="AE268" s="23"/>
      <c r="AF268" s="23"/>
      <c r="AG268" s="119"/>
      <c r="AH268" s="18"/>
      <c r="AI268" s="19"/>
      <c r="AJ268" s="19"/>
      <c r="AK268" s="19"/>
      <c r="AL268" s="18"/>
      <c r="AM268" s="18"/>
      <c r="AN268" s="18"/>
      <c r="AO268" s="18"/>
      <c r="AP268" s="18"/>
      <c r="AQ268" s="18"/>
      <c r="AR268" s="18"/>
      <c r="AS268" s="18"/>
      <c r="AT268" s="18"/>
      <c r="AU268" s="18"/>
      <c r="AV268" s="18"/>
      <c r="AW268" s="18"/>
      <c r="AX268" s="18"/>
      <c r="AY268" s="18"/>
      <c r="AZ268" s="18"/>
    </row>
    <row r="269" spans="1:52" x14ac:dyDescent="0.25">
      <c r="A269" s="20"/>
      <c r="B269" s="21"/>
      <c r="C269" s="112"/>
      <c r="D269" s="113"/>
      <c r="E269" s="118"/>
      <c r="F269" s="116"/>
      <c r="G269" s="24"/>
      <c r="H269" s="23"/>
      <c r="I269" s="23"/>
      <c r="J269" s="23"/>
      <c r="K269" s="23"/>
      <c r="L269" s="119"/>
      <c r="M269" s="23"/>
      <c r="N269" s="23"/>
      <c r="O269" s="23"/>
      <c r="P269" s="23"/>
      <c r="Q269" s="23"/>
      <c r="R269" s="311"/>
      <c r="S269" s="23"/>
      <c r="T269" s="23"/>
      <c r="U269" s="23"/>
      <c r="V269" s="23"/>
      <c r="W269" s="23"/>
      <c r="X269" s="23"/>
      <c r="Y269" s="23"/>
      <c r="Z269" s="23"/>
      <c r="AA269" s="22"/>
      <c r="AB269" s="23"/>
      <c r="AC269" s="23"/>
      <c r="AD269" s="23"/>
      <c r="AE269" s="23"/>
      <c r="AF269" s="23"/>
      <c r="AG269" s="119"/>
      <c r="AH269" s="18"/>
      <c r="AI269" s="19"/>
      <c r="AJ269" s="19"/>
      <c r="AK269" s="19"/>
      <c r="AL269" s="18"/>
      <c r="AM269" s="18"/>
      <c r="AN269" s="18"/>
      <c r="AO269" s="18"/>
      <c r="AP269" s="18"/>
      <c r="AQ269" s="18"/>
      <c r="AR269" s="18"/>
      <c r="AS269" s="18"/>
      <c r="AT269" s="18"/>
      <c r="AU269" s="18"/>
      <c r="AV269" s="18"/>
      <c r="AW269" s="18"/>
      <c r="AX269" s="18"/>
      <c r="AY269" s="18"/>
      <c r="AZ269" s="18"/>
    </row>
    <row r="270" spans="1:52" x14ac:dyDescent="0.25">
      <c r="A270" s="20"/>
      <c r="B270" s="21"/>
      <c r="C270" s="112"/>
      <c r="D270" s="113"/>
      <c r="E270" s="118"/>
      <c r="F270" s="116"/>
      <c r="G270" s="24"/>
      <c r="H270" s="23"/>
      <c r="I270" s="23"/>
      <c r="J270" s="23"/>
      <c r="K270" s="23"/>
      <c r="L270" s="119"/>
      <c r="M270" s="23"/>
      <c r="N270" s="23"/>
      <c r="O270" s="23"/>
      <c r="P270" s="23"/>
      <c r="Q270" s="23"/>
      <c r="R270" s="311"/>
      <c r="S270" s="23"/>
      <c r="T270" s="23"/>
      <c r="U270" s="23"/>
      <c r="V270" s="23"/>
      <c r="W270" s="23"/>
      <c r="X270" s="23"/>
      <c r="Y270" s="23"/>
      <c r="Z270" s="23"/>
      <c r="AA270" s="22"/>
      <c r="AB270" s="23"/>
      <c r="AC270" s="23"/>
      <c r="AD270" s="23"/>
      <c r="AE270" s="23"/>
      <c r="AF270" s="23"/>
      <c r="AG270" s="119"/>
      <c r="AH270" s="18"/>
      <c r="AI270" s="19"/>
      <c r="AJ270" s="19"/>
      <c r="AK270" s="19"/>
      <c r="AL270" s="18"/>
      <c r="AM270" s="18"/>
      <c r="AN270" s="18"/>
      <c r="AO270" s="18"/>
      <c r="AP270" s="18"/>
      <c r="AQ270" s="18"/>
      <c r="AR270" s="18"/>
      <c r="AS270" s="18"/>
      <c r="AT270" s="18"/>
      <c r="AU270" s="18"/>
      <c r="AV270" s="18"/>
      <c r="AW270" s="18"/>
      <c r="AX270" s="18"/>
      <c r="AY270" s="18"/>
      <c r="AZ270" s="18"/>
    </row>
    <row r="271" spans="1:52" x14ac:dyDescent="0.25">
      <c r="A271" s="20"/>
      <c r="B271" s="21"/>
      <c r="C271" s="112"/>
      <c r="D271" s="113"/>
      <c r="E271" s="118"/>
      <c r="F271" s="116"/>
      <c r="G271" s="24"/>
      <c r="H271" s="23"/>
      <c r="I271" s="23"/>
      <c r="J271" s="23"/>
      <c r="K271" s="23"/>
      <c r="L271" s="119"/>
      <c r="M271" s="23"/>
      <c r="N271" s="23"/>
      <c r="O271" s="23"/>
      <c r="P271" s="23"/>
      <c r="Q271" s="23"/>
      <c r="R271" s="311"/>
      <c r="S271" s="23"/>
      <c r="T271" s="23"/>
      <c r="U271" s="23"/>
      <c r="V271" s="23"/>
      <c r="W271" s="23"/>
      <c r="X271" s="23"/>
      <c r="Y271" s="23"/>
      <c r="Z271" s="23"/>
      <c r="AA271" s="22"/>
      <c r="AB271" s="23"/>
      <c r="AC271" s="23"/>
      <c r="AD271" s="23"/>
      <c r="AE271" s="23"/>
      <c r="AF271" s="23"/>
      <c r="AG271" s="119"/>
      <c r="AH271" s="18"/>
      <c r="AI271" s="19"/>
      <c r="AJ271" s="19"/>
      <c r="AK271" s="19"/>
      <c r="AL271" s="18"/>
      <c r="AM271" s="18"/>
      <c r="AN271" s="18"/>
      <c r="AO271" s="18"/>
      <c r="AP271" s="18"/>
      <c r="AQ271" s="18"/>
      <c r="AR271" s="18"/>
      <c r="AS271" s="18"/>
      <c r="AT271" s="18"/>
      <c r="AU271" s="18"/>
      <c r="AV271" s="18"/>
      <c r="AW271" s="18"/>
      <c r="AX271" s="18"/>
      <c r="AY271" s="18"/>
      <c r="AZ271" s="18"/>
    </row>
    <row r="272" spans="1:52" x14ac:dyDescent="0.25">
      <c r="A272" s="20"/>
      <c r="B272" s="21"/>
      <c r="C272" s="112"/>
      <c r="D272" s="113"/>
      <c r="E272" s="118"/>
      <c r="F272" s="116"/>
      <c r="G272" s="24"/>
      <c r="H272" s="23"/>
      <c r="I272" s="23"/>
      <c r="J272" s="23"/>
      <c r="K272" s="23"/>
      <c r="L272" s="119"/>
      <c r="M272" s="23"/>
      <c r="N272" s="23"/>
      <c r="O272" s="23"/>
      <c r="P272" s="23"/>
      <c r="Q272" s="23"/>
      <c r="R272" s="311"/>
      <c r="S272" s="23"/>
      <c r="T272" s="23"/>
      <c r="U272" s="23"/>
      <c r="V272" s="23"/>
      <c r="W272" s="23"/>
      <c r="X272" s="23"/>
      <c r="Y272" s="23"/>
      <c r="Z272" s="23"/>
      <c r="AA272" s="22"/>
      <c r="AB272" s="23"/>
      <c r="AC272" s="23"/>
      <c r="AD272" s="23"/>
      <c r="AE272" s="23"/>
      <c r="AF272" s="23"/>
      <c r="AG272" s="119"/>
      <c r="AH272" s="18"/>
      <c r="AI272" s="19"/>
      <c r="AJ272" s="19"/>
      <c r="AK272" s="19"/>
      <c r="AL272" s="18"/>
      <c r="AM272" s="18"/>
      <c r="AN272" s="18"/>
      <c r="AO272" s="18"/>
      <c r="AP272" s="18"/>
      <c r="AQ272" s="18"/>
      <c r="AR272" s="18"/>
      <c r="AS272" s="18"/>
      <c r="AT272" s="18"/>
      <c r="AU272" s="18"/>
      <c r="AV272" s="18"/>
      <c r="AW272" s="18"/>
      <c r="AX272" s="18"/>
      <c r="AY272" s="18"/>
      <c r="AZ272" s="18"/>
    </row>
    <row r="273" spans="1:52" x14ac:dyDescent="0.25">
      <c r="A273" s="20"/>
      <c r="B273" s="21"/>
      <c r="C273" s="112"/>
      <c r="D273" s="113"/>
      <c r="E273" s="118"/>
      <c r="F273" s="116"/>
      <c r="G273" s="24"/>
      <c r="H273" s="23"/>
      <c r="I273" s="23"/>
      <c r="J273" s="23"/>
      <c r="K273" s="23"/>
      <c r="L273" s="119"/>
      <c r="M273" s="23"/>
      <c r="N273" s="23"/>
      <c r="O273" s="23"/>
      <c r="P273" s="23"/>
      <c r="Q273" s="23"/>
      <c r="R273" s="311"/>
      <c r="S273" s="23"/>
      <c r="T273" s="23"/>
      <c r="U273" s="23"/>
      <c r="V273" s="23"/>
      <c r="W273" s="23"/>
      <c r="X273" s="23"/>
      <c r="Y273" s="23"/>
      <c r="Z273" s="23"/>
      <c r="AA273" s="22"/>
      <c r="AB273" s="23"/>
      <c r="AC273" s="23"/>
      <c r="AD273" s="23"/>
      <c r="AE273" s="23"/>
      <c r="AF273" s="23"/>
      <c r="AG273" s="119"/>
      <c r="AH273" s="18"/>
      <c r="AI273" s="19"/>
      <c r="AJ273" s="19"/>
      <c r="AK273" s="19"/>
      <c r="AL273" s="18"/>
      <c r="AM273" s="18"/>
      <c r="AN273" s="18"/>
      <c r="AO273" s="18"/>
      <c r="AP273" s="18"/>
      <c r="AQ273" s="18"/>
      <c r="AR273" s="18"/>
      <c r="AS273" s="18"/>
      <c r="AT273" s="18"/>
      <c r="AU273" s="18"/>
      <c r="AV273" s="18"/>
      <c r="AW273" s="18"/>
      <c r="AX273" s="18"/>
      <c r="AY273" s="18"/>
      <c r="AZ273" s="18"/>
    </row>
    <row r="274" spans="1:52" x14ac:dyDescent="0.25">
      <c r="A274" s="20"/>
      <c r="B274" s="21"/>
      <c r="C274" s="112"/>
      <c r="D274" s="113"/>
      <c r="E274" s="118"/>
      <c r="F274" s="116"/>
      <c r="G274" s="24"/>
      <c r="H274" s="23"/>
      <c r="I274" s="23"/>
      <c r="J274" s="23"/>
      <c r="K274" s="23"/>
      <c r="L274" s="119"/>
      <c r="M274" s="23"/>
      <c r="N274" s="23"/>
      <c r="O274" s="23"/>
      <c r="P274" s="23"/>
      <c r="Q274" s="23"/>
      <c r="R274" s="311"/>
      <c r="S274" s="23"/>
      <c r="T274" s="23"/>
      <c r="U274" s="23"/>
      <c r="V274" s="23"/>
      <c r="W274" s="23"/>
      <c r="X274" s="23"/>
      <c r="Y274" s="23"/>
      <c r="Z274" s="23"/>
      <c r="AA274" s="22"/>
      <c r="AB274" s="23"/>
      <c r="AC274" s="23"/>
      <c r="AD274" s="23"/>
      <c r="AE274" s="23"/>
      <c r="AF274" s="23"/>
      <c r="AG274" s="119"/>
      <c r="AH274" s="18"/>
      <c r="AI274" s="19"/>
      <c r="AJ274" s="19"/>
      <c r="AK274" s="19"/>
      <c r="AL274" s="18"/>
      <c r="AM274" s="18"/>
      <c r="AN274" s="18"/>
      <c r="AO274" s="18"/>
      <c r="AP274" s="18"/>
      <c r="AQ274" s="18"/>
      <c r="AR274" s="18"/>
      <c r="AS274" s="18"/>
      <c r="AT274" s="18"/>
      <c r="AU274" s="18"/>
      <c r="AV274" s="18"/>
      <c r="AW274" s="18"/>
      <c r="AX274" s="18"/>
      <c r="AY274" s="18"/>
      <c r="AZ274" s="18"/>
    </row>
    <row r="275" spans="1:52" x14ac:dyDescent="0.25">
      <c r="A275" s="20"/>
      <c r="B275" s="21"/>
      <c r="C275" s="112"/>
      <c r="D275" s="113"/>
      <c r="E275" s="118"/>
      <c r="F275" s="116"/>
      <c r="G275" s="24"/>
      <c r="H275" s="23"/>
      <c r="I275" s="23"/>
      <c r="J275" s="23"/>
      <c r="K275" s="23"/>
      <c r="L275" s="119"/>
      <c r="M275" s="23"/>
      <c r="N275" s="23"/>
      <c r="O275" s="23"/>
      <c r="P275" s="23"/>
      <c r="Q275" s="23"/>
      <c r="R275" s="311"/>
      <c r="S275" s="23"/>
      <c r="T275" s="23"/>
      <c r="U275" s="23"/>
      <c r="V275" s="23"/>
      <c r="W275" s="23"/>
      <c r="X275" s="23"/>
      <c r="Y275" s="23"/>
      <c r="Z275" s="23"/>
      <c r="AA275" s="22"/>
      <c r="AB275" s="23"/>
      <c r="AC275" s="23"/>
      <c r="AD275" s="23"/>
      <c r="AE275" s="23"/>
      <c r="AF275" s="23"/>
      <c r="AG275" s="119"/>
      <c r="AH275" s="18"/>
      <c r="AI275" s="19"/>
      <c r="AJ275" s="19"/>
      <c r="AK275" s="19"/>
      <c r="AL275" s="18"/>
      <c r="AM275" s="18"/>
      <c r="AN275" s="18"/>
      <c r="AO275" s="18"/>
      <c r="AP275" s="18"/>
      <c r="AQ275" s="18"/>
      <c r="AR275" s="18"/>
      <c r="AS275" s="18"/>
      <c r="AT275" s="18"/>
      <c r="AU275" s="18"/>
      <c r="AV275" s="18"/>
      <c r="AW275" s="18"/>
      <c r="AX275" s="18"/>
      <c r="AY275" s="18"/>
      <c r="AZ275" s="18"/>
    </row>
    <row r="276" spans="1:52" x14ac:dyDescent="0.25">
      <c r="A276" s="20"/>
      <c r="B276" s="21"/>
      <c r="C276" s="112"/>
      <c r="D276" s="113"/>
      <c r="E276" s="118"/>
      <c r="F276" s="116"/>
      <c r="G276" s="24"/>
      <c r="H276" s="23"/>
      <c r="I276" s="23"/>
      <c r="J276" s="23"/>
      <c r="K276" s="23"/>
      <c r="L276" s="119"/>
      <c r="M276" s="23"/>
      <c r="N276" s="23"/>
      <c r="O276" s="23"/>
      <c r="P276" s="23"/>
      <c r="Q276" s="23"/>
      <c r="R276" s="311"/>
      <c r="S276" s="23"/>
      <c r="T276" s="23"/>
      <c r="U276" s="23"/>
      <c r="V276" s="23"/>
      <c r="W276" s="23"/>
      <c r="X276" s="23"/>
      <c r="Y276" s="23"/>
      <c r="Z276" s="23"/>
      <c r="AA276" s="22"/>
      <c r="AB276" s="23"/>
      <c r="AC276" s="23"/>
      <c r="AD276" s="23"/>
      <c r="AE276" s="23"/>
      <c r="AF276" s="23"/>
      <c r="AG276" s="119"/>
      <c r="AH276" s="18"/>
      <c r="AI276" s="19"/>
      <c r="AJ276" s="19"/>
      <c r="AK276" s="19"/>
      <c r="AL276" s="18"/>
      <c r="AM276" s="18"/>
      <c r="AN276" s="18"/>
      <c r="AO276" s="18"/>
      <c r="AP276" s="18"/>
      <c r="AQ276" s="18"/>
      <c r="AR276" s="18"/>
      <c r="AS276" s="18"/>
      <c r="AT276" s="18"/>
      <c r="AU276" s="18"/>
      <c r="AV276" s="18"/>
      <c r="AW276" s="18"/>
      <c r="AX276" s="18"/>
      <c r="AY276" s="18"/>
      <c r="AZ276" s="18"/>
    </row>
    <row r="277" spans="1:52" x14ac:dyDescent="0.25">
      <c r="A277" s="20"/>
      <c r="B277" s="21"/>
      <c r="C277" s="112"/>
      <c r="D277" s="113"/>
      <c r="E277" s="118"/>
      <c r="F277" s="116"/>
      <c r="G277" s="24"/>
      <c r="H277" s="23"/>
      <c r="I277" s="23"/>
      <c r="J277" s="23"/>
      <c r="K277" s="23"/>
      <c r="L277" s="119"/>
      <c r="M277" s="23"/>
      <c r="N277" s="23"/>
      <c r="O277" s="23"/>
      <c r="P277" s="23"/>
      <c r="Q277" s="23"/>
      <c r="R277" s="311"/>
      <c r="S277" s="23"/>
      <c r="T277" s="23"/>
      <c r="U277" s="23"/>
      <c r="V277" s="23"/>
      <c r="W277" s="23"/>
      <c r="X277" s="23"/>
      <c r="Y277" s="23"/>
      <c r="Z277" s="23"/>
      <c r="AA277" s="22"/>
      <c r="AB277" s="23"/>
      <c r="AC277" s="23"/>
      <c r="AD277" s="23"/>
      <c r="AE277" s="23"/>
      <c r="AF277" s="23"/>
      <c r="AG277" s="119"/>
      <c r="AH277" s="18"/>
      <c r="AI277" s="19"/>
      <c r="AJ277" s="19"/>
      <c r="AK277" s="19"/>
      <c r="AL277" s="18"/>
      <c r="AM277" s="18"/>
      <c r="AN277" s="18"/>
      <c r="AO277" s="18"/>
      <c r="AP277" s="18"/>
      <c r="AQ277" s="18"/>
      <c r="AR277" s="18"/>
      <c r="AS277" s="18"/>
      <c r="AT277" s="18"/>
      <c r="AU277" s="18"/>
      <c r="AV277" s="18"/>
      <c r="AW277" s="18"/>
      <c r="AX277" s="18"/>
      <c r="AY277" s="18"/>
      <c r="AZ277" s="18"/>
    </row>
    <row r="278" spans="1:52" x14ac:dyDescent="0.25">
      <c r="A278" s="20"/>
      <c r="B278" s="21"/>
      <c r="C278" s="112"/>
      <c r="D278" s="113"/>
      <c r="E278" s="118"/>
      <c r="F278" s="116"/>
      <c r="G278" s="24"/>
      <c r="H278" s="23"/>
      <c r="I278" s="23"/>
      <c r="J278" s="23"/>
      <c r="K278" s="23"/>
      <c r="L278" s="119"/>
      <c r="M278" s="23"/>
      <c r="N278" s="23"/>
      <c r="O278" s="23"/>
      <c r="P278" s="23"/>
      <c r="Q278" s="23"/>
      <c r="R278" s="311"/>
      <c r="S278" s="23"/>
      <c r="T278" s="23"/>
      <c r="U278" s="23"/>
      <c r="V278" s="23"/>
      <c r="W278" s="23"/>
      <c r="X278" s="23"/>
      <c r="Y278" s="23"/>
      <c r="Z278" s="23"/>
      <c r="AA278" s="22"/>
      <c r="AB278" s="23"/>
      <c r="AC278" s="23"/>
      <c r="AD278" s="23"/>
      <c r="AE278" s="23"/>
      <c r="AF278" s="23"/>
      <c r="AG278" s="119"/>
      <c r="AH278" s="18"/>
      <c r="AI278" s="19"/>
      <c r="AJ278" s="19"/>
      <c r="AK278" s="19"/>
      <c r="AL278" s="18"/>
      <c r="AM278" s="18"/>
      <c r="AN278" s="18"/>
      <c r="AO278" s="18"/>
      <c r="AP278" s="18"/>
      <c r="AQ278" s="18"/>
      <c r="AR278" s="18"/>
      <c r="AS278" s="18"/>
      <c r="AT278" s="18"/>
      <c r="AU278" s="18"/>
      <c r="AV278" s="18"/>
      <c r="AW278" s="18"/>
      <c r="AX278" s="18"/>
      <c r="AY278" s="18"/>
      <c r="AZ278" s="18"/>
    </row>
    <row r="279" spans="1:52" x14ac:dyDescent="0.25">
      <c r="A279" s="20"/>
      <c r="B279" s="21"/>
      <c r="C279" s="112"/>
      <c r="D279" s="113"/>
      <c r="E279" s="118"/>
      <c r="F279" s="116"/>
      <c r="G279" s="24"/>
      <c r="H279" s="23"/>
      <c r="I279" s="23"/>
      <c r="J279" s="23"/>
      <c r="K279" s="23"/>
      <c r="L279" s="119"/>
      <c r="M279" s="23"/>
      <c r="N279" s="23"/>
      <c r="O279" s="23"/>
      <c r="P279" s="23"/>
      <c r="Q279" s="23"/>
      <c r="R279" s="311"/>
      <c r="S279" s="23"/>
      <c r="T279" s="23"/>
      <c r="U279" s="23"/>
      <c r="V279" s="23"/>
      <c r="W279" s="23"/>
      <c r="X279" s="23"/>
      <c r="Y279" s="23"/>
      <c r="Z279" s="23"/>
      <c r="AA279" s="22"/>
      <c r="AB279" s="23"/>
      <c r="AC279" s="23"/>
      <c r="AD279" s="23"/>
      <c r="AE279" s="23"/>
      <c r="AF279" s="23"/>
      <c r="AG279" s="119"/>
      <c r="AH279" s="18"/>
      <c r="AI279" s="19"/>
      <c r="AJ279" s="19"/>
      <c r="AK279" s="19"/>
      <c r="AL279" s="18"/>
      <c r="AM279" s="18"/>
      <c r="AN279" s="18"/>
      <c r="AO279" s="18"/>
      <c r="AP279" s="18"/>
      <c r="AQ279" s="18"/>
      <c r="AR279" s="18"/>
      <c r="AS279" s="18"/>
      <c r="AT279" s="18"/>
      <c r="AU279" s="18"/>
      <c r="AV279" s="18"/>
      <c r="AW279" s="18"/>
      <c r="AX279" s="18"/>
      <c r="AY279" s="18"/>
      <c r="AZ279" s="18"/>
    </row>
    <row r="280" spans="1:52" x14ac:dyDescent="0.25">
      <c r="A280" s="20"/>
      <c r="B280" s="21"/>
      <c r="C280" s="112"/>
      <c r="D280" s="113"/>
      <c r="E280" s="118"/>
      <c r="F280" s="116"/>
      <c r="G280" s="24"/>
      <c r="H280" s="23"/>
      <c r="I280" s="23"/>
      <c r="J280" s="23"/>
      <c r="K280" s="23"/>
      <c r="L280" s="119"/>
      <c r="M280" s="23"/>
      <c r="N280" s="23"/>
      <c r="O280" s="23"/>
      <c r="P280" s="23"/>
      <c r="Q280" s="23"/>
      <c r="R280" s="311"/>
      <c r="S280" s="23"/>
      <c r="T280" s="23"/>
      <c r="U280" s="23"/>
      <c r="V280" s="23"/>
      <c r="W280" s="23"/>
      <c r="X280" s="23"/>
      <c r="Y280" s="23"/>
      <c r="Z280" s="23"/>
      <c r="AA280" s="22"/>
      <c r="AB280" s="23"/>
      <c r="AC280" s="23"/>
      <c r="AD280" s="23"/>
      <c r="AE280" s="23"/>
      <c r="AF280" s="23"/>
      <c r="AG280" s="119"/>
      <c r="AH280" s="18"/>
      <c r="AI280" s="19"/>
      <c r="AJ280" s="19"/>
      <c r="AK280" s="19"/>
      <c r="AL280" s="18"/>
      <c r="AM280" s="18"/>
      <c r="AN280" s="18"/>
      <c r="AO280" s="18"/>
      <c r="AP280" s="18"/>
      <c r="AQ280" s="18"/>
      <c r="AR280" s="18"/>
      <c r="AS280" s="18"/>
      <c r="AT280" s="18"/>
      <c r="AU280" s="18"/>
      <c r="AV280" s="18"/>
      <c r="AW280" s="18"/>
      <c r="AX280" s="18"/>
      <c r="AY280" s="18"/>
      <c r="AZ280" s="18"/>
    </row>
    <row r="281" spans="1:52" x14ac:dyDescent="0.25">
      <c r="A281" s="20"/>
      <c r="B281" s="21"/>
      <c r="C281" s="112"/>
      <c r="D281" s="113"/>
      <c r="E281" s="118"/>
      <c r="F281" s="116"/>
      <c r="G281" s="24"/>
      <c r="H281" s="23"/>
      <c r="I281" s="23"/>
      <c r="J281" s="23"/>
      <c r="K281" s="23"/>
      <c r="L281" s="119"/>
      <c r="M281" s="23"/>
      <c r="N281" s="23"/>
      <c r="O281" s="23"/>
      <c r="P281" s="23"/>
      <c r="Q281" s="23"/>
      <c r="R281" s="311"/>
      <c r="S281" s="23"/>
      <c r="T281" s="23"/>
      <c r="U281" s="23"/>
      <c r="V281" s="23"/>
      <c r="W281" s="23"/>
      <c r="X281" s="23"/>
      <c r="Y281" s="23"/>
      <c r="Z281" s="23"/>
      <c r="AA281" s="22"/>
      <c r="AB281" s="23"/>
      <c r="AC281" s="23"/>
      <c r="AD281" s="23"/>
      <c r="AE281" s="23"/>
      <c r="AF281" s="23"/>
      <c r="AG281" s="119"/>
      <c r="AH281" s="18"/>
      <c r="AI281" s="19"/>
      <c r="AJ281" s="19"/>
      <c r="AK281" s="19"/>
      <c r="AL281" s="18"/>
      <c r="AM281" s="18"/>
      <c r="AN281" s="18"/>
      <c r="AO281" s="18"/>
      <c r="AP281" s="18"/>
      <c r="AQ281" s="18"/>
      <c r="AR281" s="18"/>
      <c r="AS281" s="18"/>
      <c r="AT281" s="18"/>
      <c r="AU281" s="18"/>
      <c r="AV281" s="18"/>
      <c r="AW281" s="18"/>
      <c r="AX281" s="18"/>
      <c r="AY281" s="18"/>
      <c r="AZ281" s="18"/>
    </row>
    <row r="282" spans="1:52" x14ac:dyDescent="0.25">
      <c r="A282" s="20"/>
      <c r="B282" s="21"/>
      <c r="C282" s="112"/>
      <c r="D282" s="113"/>
      <c r="E282" s="118"/>
      <c r="F282" s="116"/>
      <c r="G282" s="24"/>
      <c r="H282" s="23"/>
      <c r="I282" s="23"/>
      <c r="J282" s="23"/>
      <c r="K282" s="23"/>
      <c r="L282" s="119"/>
      <c r="M282" s="23"/>
      <c r="N282" s="23"/>
      <c r="O282" s="23"/>
      <c r="P282" s="23"/>
      <c r="Q282" s="23"/>
      <c r="R282" s="311"/>
      <c r="S282" s="23"/>
      <c r="T282" s="23"/>
      <c r="U282" s="23"/>
      <c r="V282" s="23"/>
      <c r="W282" s="23"/>
      <c r="X282" s="23"/>
      <c r="Y282" s="23"/>
      <c r="Z282" s="23"/>
      <c r="AA282" s="22"/>
      <c r="AB282" s="23"/>
      <c r="AC282" s="23"/>
      <c r="AD282" s="23"/>
      <c r="AE282" s="23"/>
      <c r="AF282" s="23"/>
      <c r="AG282" s="119"/>
      <c r="AH282" s="18"/>
      <c r="AI282" s="19"/>
      <c r="AJ282" s="19"/>
      <c r="AK282" s="19"/>
      <c r="AL282" s="18"/>
      <c r="AM282" s="18"/>
      <c r="AN282" s="18"/>
      <c r="AO282" s="18"/>
      <c r="AP282" s="18"/>
      <c r="AQ282" s="18"/>
      <c r="AR282" s="18"/>
      <c r="AS282" s="18"/>
      <c r="AT282" s="18"/>
      <c r="AU282" s="18"/>
      <c r="AV282" s="18"/>
      <c r="AW282" s="18"/>
      <c r="AX282" s="18"/>
      <c r="AY282" s="18"/>
      <c r="AZ282" s="18"/>
    </row>
    <row r="283" spans="1:52" x14ac:dyDescent="0.25">
      <c r="A283" s="20"/>
      <c r="B283" s="21"/>
      <c r="C283" s="112"/>
      <c r="D283" s="113"/>
      <c r="E283" s="118"/>
      <c r="F283" s="116"/>
      <c r="G283" s="24"/>
      <c r="H283" s="23"/>
      <c r="I283" s="23"/>
      <c r="J283" s="23"/>
      <c r="K283" s="23"/>
      <c r="L283" s="119"/>
      <c r="M283" s="23"/>
      <c r="N283" s="23"/>
      <c r="O283" s="23"/>
      <c r="P283" s="23"/>
      <c r="Q283" s="23"/>
      <c r="R283" s="311"/>
      <c r="S283" s="23"/>
      <c r="T283" s="23"/>
      <c r="U283" s="23"/>
      <c r="V283" s="23"/>
      <c r="W283" s="23"/>
      <c r="X283" s="23"/>
      <c r="Y283" s="23"/>
      <c r="Z283" s="23"/>
      <c r="AA283" s="22"/>
      <c r="AB283" s="23"/>
      <c r="AC283" s="23"/>
      <c r="AD283" s="23"/>
      <c r="AE283" s="23"/>
      <c r="AF283" s="23"/>
      <c r="AG283" s="119"/>
      <c r="AH283" s="18"/>
      <c r="AI283" s="19"/>
      <c r="AJ283" s="19"/>
      <c r="AK283" s="19"/>
      <c r="AL283" s="18"/>
      <c r="AM283" s="18"/>
      <c r="AN283" s="18"/>
      <c r="AO283" s="18"/>
      <c r="AP283" s="18"/>
      <c r="AQ283" s="18"/>
      <c r="AR283" s="18"/>
      <c r="AS283" s="18"/>
      <c r="AT283" s="18"/>
      <c r="AU283" s="18"/>
      <c r="AV283" s="18"/>
      <c r="AW283" s="18"/>
      <c r="AX283" s="18"/>
      <c r="AY283" s="18"/>
      <c r="AZ283" s="18"/>
    </row>
    <row r="284" spans="1:52" x14ac:dyDescent="0.25">
      <c r="A284" s="20"/>
      <c r="B284" s="21"/>
      <c r="C284" s="112"/>
      <c r="D284" s="113"/>
      <c r="E284" s="118"/>
      <c r="F284" s="116"/>
      <c r="G284" s="24"/>
      <c r="H284" s="23"/>
      <c r="I284" s="23"/>
      <c r="J284" s="23"/>
      <c r="K284" s="23"/>
      <c r="L284" s="119"/>
      <c r="M284" s="23"/>
      <c r="N284" s="23"/>
      <c r="O284" s="23"/>
      <c r="P284" s="23"/>
      <c r="Q284" s="23"/>
      <c r="R284" s="311"/>
      <c r="S284" s="23"/>
      <c r="T284" s="23"/>
      <c r="U284" s="23"/>
      <c r="V284" s="23"/>
      <c r="W284" s="23"/>
      <c r="X284" s="23"/>
      <c r="Y284" s="23"/>
      <c r="Z284" s="23"/>
      <c r="AA284" s="22"/>
      <c r="AB284" s="23"/>
      <c r="AC284" s="23"/>
      <c r="AD284" s="23"/>
      <c r="AE284" s="23"/>
      <c r="AF284" s="23"/>
      <c r="AG284" s="119"/>
      <c r="AH284" s="18"/>
      <c r="AI284" s="19"/>
      <c r="AJ284" s="19"/>
      <c r="AK284" s="19"/>
      <c r="AL284" s="18"/>
      <c r="AM284" s="18"/>
      <c r="AN284" s="18"/>
      <c r="AO284" s="18"/>
      <c r="AP284" s="18"/>
      <c r="AQ284" s="18"/>
      <c r="AR284" s="18"/>
      <c r="AS284" s="18"/>
      <c r="AT284" s="18"/>
      <c r="AU284" s="18"/>
      <c r="AV284" s="18"/>
      <c r="AW284" s="18"/>
      <c r="AX284" s="18"/>
      <c r="AY284" s="18"/>
      <c r="AZ284" s="18"/>
    </row>
    <row r="285" spans="1:52" x14ac:dyDescent="0.25">
      <c r="A285" s="20"/>
      <c r="B285" s="21"/>
      <c r="C285" s="112"/>
      <c r="D285" s="113"/>
      <c r="E285" s="118"/>
      <c r="F285" s="116"/>
      <c r="G285" s="24"/>
      <c r="H285" s="23"/>
      <c r="I285" s="23"/>
      <c r="J285" s="23"/>
      <c r="K285" s="23"/>
      <c r="L285" s="119"/>
      <c r="M285" s="23"/>
      <c r="N285" s="23"/>
      <c r="O285" s="23"/>
      <c r="P285" s="23"/>
      <c r="Q285" s="23"/>
      <c r="R285" s="311"/>
      <c r="S285" s="23"/>
      <c r="T285" s="23"/>
      <c r="U285" s="23"/>
      <c r="V285" s="23"/>
      <c r="W285" s="23"/>
      <c r="X285" s="23"/>
      <c r="Y285" s="23"/>
      <c r="Z285" s="23"/>
      <c r="AA285" s="22"/>
      <c r="AB285" s="23"/>
      <c r="AC285" s="23"/>
      <c r="AD285" s="23"/>
      <c r="AE285" s="23"/>
      <c r="AF285" s="23"/>
      <c r="AG285" s="119"/>
      <c r="AH285" s="18"/>
      <c r="AI285" s="19"/>
      <c r="AJ285" s="19"/>
      <c r="AK285" s="19"/>
      <c r="AL285" s="18"/>
      <c r="AM285" s="18"/>
      <c r="AN285" s="18"/>
      <c r="AO285" s="18"/>
      <c r="AP285" s="18"/>
      <c r="AQ285" s="18"/>
      <c r="AR285" s="18"/>
      <c r="AS285" s="18"/>
      <c r="AT285" s="18"/>
      <c r="AU285" s="18"/>
      <c r="AV285" s="18"/>
      <c r="AW285" s="18"/>
      <c r="AX285" s="18"/>
      <c r="AY285" s="18"/>
      <c r="AZ285" s="18"/>
    </row>
    <row r="286" spans="1:52" x14ac:dyDescent="0.25">
      <c r="A286" s="20"/>
      <c r="B286" s="21"/>
      <c r="C286" s="112"/>
      <c r="D286" s="113"/>
      <c r="E286" s="118"/>
      <c r="F286" s="116"/>
      <c r="G286" s="24"/>
      <c r="H286" s="23"/>
      <c r="I286" s="23"/>
      <c r="J286" s="23"/>
      <c r="K286" s="23"/>
      <c r="L286" s="119"/>
      <c r="M286" s="23"/>
      <c r="N286" s="23"/>
      <c r="O286" s="23"/>
      <c r="P286" s="23"/>
      <c r="Q286" s="23"/>
      <c r="R286" s="311"/>
      <c r="S286" s="23"/>
      <c r="T286" s="23"/>
      <c r="U286" s="23"/>
      <c r="V286" s="23"/>
      <c r="W286" s="23"/>
      <c r="X286" s="23"/>
      <c r="Y286" s="23"/>
      <c r="Z286" s="23"/>
      <c r="AA286" s="22"/>
      <c r="AB286" s="23"/>
      <c r="AC286" s="23"/>
      <c r="AD286" s="23"/>
      <c r="AE286" s="23"/>
      <c r="AF286" s="23"/>
      <c r="AG286" s="119"/>
      <c r="AH286" s="18"/>
      <c r="AI286" s="19"/>
      <c r="AJ286" s="19"/>
      <c r="AK286" s="19"/>
      <c r="AL286" s="18"/>
      <c r="AM286" s="18"/>
      <c r="AN286" s="18"/>
      <c r="AO286" s="18"/>
      <c r="AP286" s="18"/>
      <c r="AQ286" s="18"/>
      <c r="AR286" s="18"/>
      <c r="AS286" s="18"/>
      <c r="AT286" s="18"/>
      <c r="AU286" s="18"/>
      <c r="AV286" s="18"/>
      <c r="AW286" s="18"/>
      <c r="AX286" s="18"/>
      <c r="AY286" s="18"/>
      <c r="AZ286" s="18"/>
    </row>
    <row r="287" spans="1:52" x14ac:dyDescent="0.25">
      <c r="A287" s="20"/>
      <c r="B287" s="21"/>
      <c r="C287" s="112"/>
      <c r="D287" s="113"/>
      <c r="E287" s="118"/>
      <c r="F287" s="116"/>
      <c r="G287" s="24"/>
      <c r="H287" s="23"/>
      <c r="I287" s="23"/>
      <c r="J287" s="23"/>
      <c r="K287" s="23"/>
      <c r="L287" s="119"/>
      <c r="M287" s="23"/>
      <c r="N287" s="23"/>
      <c r="O287" s="23"/>
      <c r="P287" s="23"/>
      <c r="Q287" s="23"/>
      <c r="R287" s="311"/>
      <c r="S287" s="23"/>
      <c r="T287" s="23"/>
      <c r="U287" s="23"/>
      <c r="V287" s="23"/>
      <c r="W287" s="23"/>
      <c r="X287" s="23"/>
      <c r="Y287" s="23"/>
      <c r="Z287" s="23"/>
      <c r="AA287" s="22"/>
      <c r="AB287" s="23"/>
      <c r="AC287" s="23"/>
      <c r="AD287" s="23"/>
      <c r="AE287" s="23"/>
      <c r="AF287" s="23"/>
      <c r="AG287" s="119"/>
      <c r="AH287" s="18"/>
      <c r="AI287" s="19"/>
      <c r="AJ287" s="19"/>
      <c r="AK287" s="19"/>
      <c r="AL287" s="18"/>
      <c r="AM287" s="18"/>
      <c r="AN287" s="18"/>
      <c r="AO287" s="18"/>
      <c r="AP287" s="18"/>
      <c r="AQ287" s="18"/>
      <c r="AR287" s="18"/>
      <c r="AS287" s="18"/>
      <c r="AT287" s="18"/>
      <c r="AU287" s="18"/>
      <c r="AV287" s="18"/>
      <c r="AW287" s="18"/>
      <c r="AX287" s="18"/>
      <c r="AY287" s="18"/>
      <c r="AZ287" s="18"/>
    </row>
    <row r="288" spans="1:52" x14ac:dyDescent="0.25">
      <c r="A288" s="20"/>
      <c r="B288" s="21"/>
      <c r="C288" s="112"/>
      <c r="D288" s="113"/>
      <c r="E288" s="118"/>
      <c r="F288" s="116"/>
      <c r="G288" s="24"/>
      <c r="H288" s="23"/>
      <c r="I288" s="23"/>
      <c r="J288" s="23"/>
      <c r="K288" s="23"/>
      <c r="L288" s="119"/>
      <c r="M288" s="23"/>
      <c r="N288" s="23"/>
      <c r="O288" s="23"/>
      <c r="P288" s="23"/>
      <c r="Q288" s="23"/>
      <c r="R288" s="311"/>
      <c r="S288" s="23"/>
      <c r="T288" s="23"/>
      <c r="U288" s="23"/>
      <c r="V288" s="23"/>
      <c r="W288" s="23"/>
      <c r="X288" s="23"/>
      <c r="Y288" s="23"/>
      <c r="Z288" s="23"/>
      <c r="AA288" s="22"/>
      <c r="AB288" s="23"/>
      <c r="AC288" s="23"/>
      <c r="AD288" s="23"/>
      <c r="AE288" s="23"/>
      <c r="AF288" s="23"/>
      <c r="AG288" s="119"/>
      <c r="AH288" s="18"/>
      <c r="AI288" s="19"/>
      <c r="AJ288" s="19"/>
      <c r="AK288" s="19"/>
      <c r="AL288" s="18"/>
      <c r="AM288" s="18"/>
      <c r="AN288" s="18"/>
      <c r="AO288" s="18"/>
      <c r="AP288" s="18"/>
      <c r="AQ288" s="18"/>
      <c r="AR288" s="18"/>
      <c r="AS288" s="18"/>
      <c r="AT288" s="18"/>
      <c r="AU288" s="18"/>
      <c r="AV288" s="18"/>
      <c r="AW288" s="18"/>
      <c r="AX288" s="18"/>
      <c r="AY288" s="18"/>
      <c r="AZ288" s="18"/>
    </row>
    <row r="289" spans="1:52" x14ac:dyDescent="0.25">
      <c r="A289" s="20"/>
      <c r="B289" s="21"/>
      <c r="C289" s="112"/>
      <c r="D289" s="113"/>
      <c r="E289" s="118"/>
      <c r="F289" s="116"/>
      <c r="G289" s="24"/>
      <c r="H289" s="23"/>
      <c r="I289" s="23"/>
      <c r="J289" s="23"/>
      <c r="K289" s="23"/>
      <c r="L289" s="119"/>
      <c r="M289" s="23"/>
      <c r="N289" s="23"/>
      <c r="O289" s="23"/>
      <c r="P289" s="23"/>
      <c r="Q289" s="23"/>
      <c r="R289" s="311"/>
      <c r="S289" s="23"/>
      <c r="T289" s="23"/>
      <c r="U289" s="23"/>
      <c r="V289" s="23"/>
      <c r="W289" s="23"/>
      <c r="X289" s="23"/>
      <c r="Y289" s="23"/>
      <c r="Z289" s="23"/>
      <c r="AA289" s="22"/>
      <c r="AB289" s="23"/>
      <c r="AC289" s="23"/>
      <c r="AD289" s="23"/>
      <c r="AE289" s="23"/>
      <c r="AF289" s="23"/>
      <c r="AG289" s="119"/>
      <c r="AH289" s="18"/>
      <c r="AI289" s="19"/>
      <c r="AJ289" s="19"/>
      <c r="AK289" s="19"/>
      <c r="AL289" s="18"/>
      <c r="AM289" s="18"/>
      <c r="AN289" s="18"/>
      <c r="AO289" s="18"/>
      <c r="AP289" s="18"/>
      <c r="AQ289" s="18"/>
      <c r="AR289" s="18"/>
      <c r="AS289" s="18"/>
      <c r="AT289" s="18"/>
      <c r="AU289" s="18"/>
      <c r="AV289" s="18"/>
      <c r="AW289" s="18"/>
      <c r="AX289" s="18"/>
      <c r="AY289" s="18"/>
      <c r="AZ289" s="18"/>
    </row>
    <row r="290" spans="1:52" x14ac:dyDescent="0.25">
      <c r="A290" s="20"/>
      <c r="B290" s="21"/>
      <c r="C290" s="112"/>
      <c r="D290" s="113"/>
      <c r="E290" s="118"/>
      <c r="F290" s="116"/>
      <c r="G290" s="24"/>
      <c r="H290" s="23"/>
      <c r="I290" s="23"/>
      <c r="J290" s="23"/>
      <c r="K290" s="23"/>
      <c r="L290" s="119"/>
      <c r="M290" s="23"/>
      <c r="N290" s="23"/>
      <c r="O290" s="23"/>
      <c r="P290" s="23"/>
      <c r="Q290" s="23"/>
      <c r="R290" s="311"/>
      <c r="S290" s="23"/>
      <c r="T290" s="23"/>
      <c r="U290" s="23"/>
      <c r="V290" s="23"/>
      <c r="W290" s="23"/>
      <c r="X290" s="23"/>
      <c r="Y290" s="23"/>
      <c r="Z290" s="23"/>
      <c r="AA290" s="22"/>
      <c r="AB290" s="23"/>
      <c r="AC290" s="23"/>
      <c r="AD290" s="23"/>
      <c r="AE290" s="23"/>
      <c r="AF290" s="23"/>
      <c r="AG290" s="119"/>
      <c r="AH290" s="18"/>
      <c r="AI290" s="19"/>
      <c r="AJ290" s="19"/>
      <c r="AK290" s="19"/>
      <c r="AL290" s="18"/>
      <c r="AM290" s="18"/>
      <c r="AN290" s="18"/>
      <c r="AO290" s="18"/>
      <c r="AP290" s="18"/>
      <c r="AQ290" s="18"/>
      <c r="AR290" s="18"/>
      <c r="AS290" s="18"/>
      <c r="AT290" s="18"/>
      <c r="AU290" s="18"/>
      <c r="AV290" s="18"/>
      <c r="AW290" s="18"/>
      <c r="AX290" s="18"/>
      <c r="AY290" s="18"/>
      <c r="AZ290" s="18"/>
    </row>
    <row r="291" spans="1:52" x14ac:dyDescent="0.25">
      <c r="A291" s="20"/>
      <c r="B291" s="21"/>
      <c r="C291" s="112"/>
      <c r="D291" s="113"/>
      <c r="E291" s="118"/>
      <c r="F291" s="116"/>
      <c r="G291" s="24"/>
      <c r="H291" s="23"/>
      <c r="I291" s="23"/>
      <c r="J291" s="23"/>
      <c r="K291" s="23"/>
      <c r="L291" s="119"/>
      <c r="M291" s="23"/>
      <c r="N291" s="23"/>
      <c r="O291" s="23"/>
      <c r="P291" s="23"/>
      <c r="Q291" s="23"/>
      <c r="R291" s="311"/>
      <c r="S291" s="23"/>
      <c r="T291" s="23"/>
      <c r="U291" s="23"/>
      <c r="V291" s="23"/>
      <c r="W291" s="23"/>
      <c r="X291" s="23"/>
      <c r="Y291" s="23"/>
      <c r="Z291" s="23"/>
      <c r="AA291" s="22"/>
      <c r="AB291" s="23"/>
      <c r="AC291" s="23"/>
      <c r="AD291" s="23"/>
      <c r="AE291" s="23"/>
      <c r="AF291" s="23"/>
      <c r="AG291" s="119"/>
      <c r="AH291" s="18"/>
      <c r="AI291" s="19"/>
      <c r="AJ291" s="19"/>
      <c r="AK291" s="19"/>
      <c r="AL291" s="18"/>
      <c r="AM291" s="18"/>
      <c r="AN291" s="18"/>
      <c r="AO291" s="18"/>
      <c r="AP291" s="18"/>
      <c r="AQ291" s="18"/>
      <c r="AR291" s="18"/>
      <c r="AS291" s="18"/>
      <c r="AT291" s="18"/>
      <c r="AU291" s="18"/>
      <c r="AV291" s="18"/>
      <c r="AW291" s="18"/>
      <c r="AX291" s="18"/>
      <c r="AY291" s="18"/>
      <c r="AZ291" s="18"/>
    </row>
    <row r="292" spans="1:52" x14ac:dyDescent="0.25">
      <c r="A292" s="20"/>
      <c r="B292" s="21"/>
      <c r="C292" s="112"/>
      <c r="D292" s="113"/>
      <c r="E292" s="118"/>
      <c r="F292" s="116"/>
      <c r="G292" s="24"/>
      <c r="H292" s="23"/>
      <c r="I292" s="23"/>
      <c r="J292" s="23"/>
      <c r="K292" s="23"/>
      <c r="L292" s="119"/>
      <c r="M292" s="23"/>
      <c r="N292" s="23"/>
      <c r="O292" s="23"/>
      <c r="P292" s="23"/>
      <c r="Q292" s="23"/>
      <c r="R292" s="311"/>
      <c r="S292" s="23"/>
      <c r="T292" s="23"/>
      <c r="U292" s="23"/>
      <c r="V292" s="23"/>
      <c r="W292" s="23"/>
      <c r="X292" s="23"/>
      <c r="Y292" s="23"/>
      <c r="Z292" s="23"/>
      <c r="AA292" s="22"/>
      <c r="AB292" s="23"/>
      <c r="AC292" s="23"/>
      <c r="AD292" s="23"/>
      <c r="AE292" s="23"/>
      <c r="AF292" s="23"/>
      <c r="AG292" s="119"/>
      <c r="AH292" s="18"/>
      <c r="AI292" s="19"/>
      <c r="AJ292" s="19"/>
      <c r="AK292" s="19"/>
      <c r="AL292" s="18"/>
      <c r="AM292" s="18"/>
      <c r="AN292" s="18"/>
      <c r="AO292" s="18"/>
      <c r="AP292" s="18"/>
      <c r="AQ292" s="18"/>
      <c r="AR292" s="18"/>
      <c r="AS292" s="18"/>
      <c r="AT292" s="18"/>
      <c r="AU292" s="18"/>
      <c r="AV292" s="18"/>
      <c r="AW292" s="18"/>
      <c r="AX292" s="18"/>
      <c r="AY292" s="18"/>
      <c r="AZ292" s="18"/>
    </row>
    <row r="293" spans="1:52" x14ac:dyDescent="0.25">
      <c r="A293" s="20"/>
      <c r="B293" s="21"/>
      <c r="C293" s="112"/>
      <c r="D293" s="113"/>
      <c r="E293" s="118"/>
      <c r="F293" s="116"/>
      <c r="G293" s="24"/>
      <c r="H293" s="23"/>
      <c r="I293" s="23"/>
      <c r="J293" s="23"/>
      <c r="K293" s="23"/>
      <c r="L293" s="119"/>
      <c r="M293" s="23"/>
      <c r="N293" s="23"/>
      <c r="O293" s="23"/>
      <c r="P293" s="23"/>
      <c r="Q293" s="23"/>
      <c r="R293" s="311"/>
      <c r="S293" s="23"/>
      <c r="T293" s="23"/>
      <c r="U293" s="23"/>
      <c r="V293" s="23"/>
      <c r="W293" s="23"/>
      <c r="X293" s="23"/>
      <c r="Y293" s="23"/>
      <c r="Z293" s="23"/>
      <c r="AA293" s="22"/>
      <c r="AB293" s="23"/>
      <c r="AC293" s="23"/>
      <c r="AD293" s="23"/>
      <c r="AE293" s="23"/>
      <c r="AF293" s="23"/>
      <c r="AG293" s="119"/>
      <c r="AH293" s="18"/>
      <c r="AI293" s="19"/>
      <c r="AJ293" s="19"/>
      <c r="AK293" s="19"/>
      <c r="AL293" s="18"/>
      <c r="AM293" s="18"/>
      <c r="AN293" s="18"/>
      <c r="AO293" s="18"/>
      <c r="AP293" s="18"/>
      <c r="AQ293" s="18"/>
      <c r="AR293" s="18"/>
      <c r="AS293" s="18"/>
      <c r="AT293" s="18"/>
      <c r="AU293" s="18"/>
      <c r="AV293" s="18"/>
      <c r="AW293" s="18"/>
      <c r="AX293" s="18"/>
      <c r="AY293" s="18"/>
      <c r="AZ293" s="18"/>
    </row>
    <row r="294" spans="1:52" x14ac:dyDescent="0.25">
      <c r="A294" s="20"/>
      <c r="B294" s="21"/>
      <c r="C294" s="112"/>
      <c r="D294" s="113"/>
      <c r="E294" s="118"/>
      <c r="F294" s="116"/>
      <c r="G294" s="24"/>
      <c r="H294" s="23"/>
      <c r="I294" s="23"/>
      <c r="J294" s="23"/>
      <c r="K294" s="23"/>
      <c r="L294" s="119"/>
      <c r="M294" s="23"/>
      <c r="N294" s="23"/>
      <c r="O294" s="23"/>
      <c r="P294" s="23"/>
      <c r="Q294" s="23"/>
      <c r="R294" s="311"/>
      <c r="S294" s="23"/>
      <c r="T294" s="23"/>
      <c r="U294" s="23"/>
      <c r="V294" s="23"/>
      <c r="W294" s="23"/>
      <c r="X294" s="23"/>
      <c r="Y294" s="23"/>
      <c r="Z294" s="23"/>
      <c r="AA294" s="22"/>
      <c r="AB294" s="23"/>
      <c r="AC294" s="23"/>
      <c r="AD294" s="23"/>
      <c r="AE294" s="23"/>
      <c r="AF294" s="23"/>
      <c r="AG294" s="119"/>
      <c r="AH294" s="18"/>
      <c r="AI294" s="19"/>
      <c r="AJ294" s="19"/>
      <c r="AK294" s="19"/>
      <c r="AL294" s="18"/>
      <c r="AM294" s="18"/>
      <c r="AN294" s="18"/>
      <c r="AO294" s="18"/>
      <c r="AP294" s="18"/>
      <c r="AQ294" s="18"/>
      <c r="AR294" s="18"/>
      <c r="AS294" s="18"/>
      <c r="AT294" s="18"/>
      <c r="AU294" s="18"/>
      <c r="AV294" s="18"/>
      <c r="AW294" s="18"/>
      <c r="AX294" s="18"/>
      <c r="AY294" s="18"/>
      <c r="AZ294" s="18"/>
    </row>
    <row r="295" spans="1:52" x14ac:dyDescent="0.25">
      <c r="A295" s="20"/>
      <c r="B295" s="21"/>
      <c r="C295" s="112"/>
      <c r="D295" s="113"/>
      <c r="E295" s="118"/>
      <c r="F295" s="116"/>
      <c r="G295" s="24"/>
      <c r="H295" s="23"/>
      <c r="I295" s="23"/>
      <c r="J295" s="23"/>
      <c r="K295" s="23"/>
      <c r="L295" s="119"/>
      <c r="M295" s="23"/>
      <c r="N295" s="23"/>
      <c r="O295" s="23"/>
      <c r="P295" s="23"/>
      <c r="Q295" s="23"/>
      <c r="R295" s="311"/>
      <c r="S295" s="23"/>
      <c r="T295" s="23"/>
      <c r="U295" s="23"/>
      <c r="V295" s="23"/>
      <c r="W295" s="23"/>
      <c r="X295" s="23"/>
      <c r="Y295" s="23"/>
      <c r="Z295" s="23"/>
      <c r="AA295" s="22"/>
      <c r="AB295" s="23"/>
      <c r="AC295" s="23"/>
      <c r="AD295" s="23"/>
      <c r="AE295" s="23"/>
      <c r="AF295" s="23"/>
      <c r="AG295" s="119"/>
      <c r="AH295" s="18"/>
      <c r="AI295" s="19"/>
      <c r="AJ295" s="19"/>
      <c r="AK295" s="19"/>
      <c r="AL295" s="18"/>
      <c r="AM295" s="18"/>
      <c r="AN295" s="18"/>
      <c r="AO295" s="18"/>
      <c r="AP295" s="18"/>
      <c r="AQ295" s="18"/>
      <c r="AR295" s="18"/>
      <c r="AS295" s="18"/>
      <c r="AT295" s="18"/>
      <c r="AU295" s="18"/>
      <c r="AV295" s="18"/>
      <c r="AW295" s="18"/>
      <c r="AX295" s="18"/>
      <c r="AY295" s="18"/>
      <c r="AZ295" s="18"/>
    </row>
    <row r="296" spans="1:52" x14ac:dyDescent="0.25">
      <c r="A296" s="20"/>
      <c r="B296" s="21"/>
      <c r="C296" s="112"/>
      <c r="D296" s="113"/>
      <c r="E296" s="118"/>
      <c r="F296" s="116"/>
      <c r="G296" s="24"/>
      <c r="H296" s="23"/>
      <c r="I296" s="23"/>
      <c r="J296" s="23"/>
      <c r="K296" s="23"/>
      <c r="L296" s="119"/>
      <c r="M296" s="23"/>
      <c r="N296" s="23"/>
      <c r="O296" s="23"/>
      <c r="P296" s="23"/>
      <c r="Q296" s="23"/>
      <c r="R296" s="311"/>
      <c r="S296" s="23"/>
      <c r="T296" s="23"/>
      <c r="U296" s="23"/>
      <c r="V296" s="23"/>
      <c r="W296" s="23"/>
      <c r="X296" s="23"/>
      <c r="Y296" s="23"/>
      <c r="Z296" s="23"/>
      <c r="AA296" s="22"/>
      <c r="AB296" s="23"/>
      <c r="AC296" s="23"/>
      <c r="AD296" s="23"/>
      <c r="AE296" s="23"/>
      <c r="AF296" s="23"/>
      <c r="AG296" s="119"/>
      <c r="AH296" s="18"/>
      <c r="AI296" s="19"/>
      <c r="AJ296" s="19"/>
      <c r="AK296" s="19"/>
      <c r="AL296" s="18"/>
      <c r="AM296" s="18"/>
      <c r="AN296" s="18"/>
      <c r="AO296" s="18"/>
      <c r="AP296" s="18"/>
      <c r="AQ296" s="18"/>
      <c r="AR296" s="18"/>
      <c r="AS296" s="18"/>
      <c r="AT296" s="18"/>
      <c r="AU296" s="18"/>
      <c r="AV296" s="18"/>
      <c r="AW296" s="18"/>
      <c r="AX296" s="18"/>
      <c r="AY296" s="18"/>
      <c r="AZ296" s="18"/>
    </row>
    <row r="297" spans="1:52" x14ac:dyDescent="0.25">
      <c r="A297" s="20"/>
      <c r="B297" s="21"/>
      <c r="C297" s="112"/>
      <c r="D297" s="113"/>
      <c r="E297" s="118"/>
      <c r="F297" s="116"/>
      <c r="G297" s="24"/>
      <c r="H297" s="23"/>
      <c r="I297" s="23"/>
      <c r="J297" s="23"/>
      <c r="K297" s="23"/>
      <c r="L297" s="119"/>
      <c r="M297" s="23"/>
      <c r="N297" s="23"/>
      <c r="O297" s="23"/>
      <c r="P297" s="23"/>
      <c r="Q297" s="23"/>
      <c r="R297" s="311"/>
      <c r="S297" s="23"/>
      <c r="T297" s="23"/>
      <c r="U297" s="23"/>
      <c r="V297" s="23"/>
      <c r="W297" s="23"/>
      <c r="X297" s="23"/>
      <c r="Y297" s="23"/>
      <c r="Z297" s="23"/>
      <c r="AA297" s="22"/>
      <c r="AB297" s="23"/>
      <c r="AC297" s="23"/>
      <c r="AD297" s="23"/>
      <c r="AE297" s="23"/>
      <c r="AF297" s="23"/>
      <c r="AG297" s="119"/>
      <c r="AH297" s="18"/>
      <c r="AI297" s="19"/>
      <c r="AJ297" s="19"/>
      <c r="AK297" s="19"/>
      <c r="AL297" s="18"/>
      <c r="AM297" s="18"/>
      <c r="AN297" s="18"/>
      <c r="AO297" s="18"/>
      <c r="AP297" s="18"/>
      <c r="AQ297" s="18"/>
      <c r="AR297" s="18"/>
      <c r="AS297" s="18"/>
      <c r="AT297" s="18"/>
      <c r="AU297" s="18"/>
      <c r="AV297" s="18"/>
      <c r="AW297" s="18"/>
      <c r="AX297" s="18"/>
      <c r="AY297" s="18"/>
      <c r="AZ297" s="18"/>
    </row>
    <row r="298" spans="1:52" x14ac:dyDescent="0.25">
      <c r="A298" s="20"/>
      <c r="B298" s="21"/>
      <c r="C298" s="112"/>
      <c r="D298" s="113"/>
      <c r="E298" s="118"/>
      <c r="F298" s="116"/>
      <c r="G298" s="24"/>
      <c r="H298" s="23"/>
      <c r="I298" s="23"/>
      <c r="J298" s="23"/>
      <c r="K298" s="23"/>
      <c r="L298" s="119"/>
      <c r="M298" s="23"/>
      <c r="N298" s="23"/>
      <c r="O298" s="23"/>
      <c r="P298" s="23"/>
      <c r="Q298" s="23"/>
      <c r="R298" s="311"/>
      <c r="S298" s="23"/>
      <c r="T298" s="23"/>
      <c r="U298" s="23"/>
      <c r="V298" s="23"/>
      <c r="W298" s="23"/>
      <c r="X298" s="23"/>
      <c r="Y298" s="23"/>
      <c r="Z298" s="23"/>
      <c r="AA298" s="22"/>
      <c r="AB298" s="23"/>
      <c r="AC298" s="23"/>
      <c r="AD298" s="23"/>
      <c r="AE298" s="23"/>
      <c r="AF298" s="23"/>
      <c r="AG298" s="119"/>
      <c r="AH298" s="18"/>
      <c r="AI298" s="19"/>
      <c r="AJ298" s="19"/>
      <c r="AK298" s="19"/>
      <c r="AL298" s="18"/>
      <c r="AM298" s="18"/>
      <c r="AN298" s="18"/>
      <c r="AO298" s="18"/>
      <c r="AP298" s="18"/>
      <c r="AQ298" s="18"/>
      <c r="AR298" s="18"/>
      <c r="AS298" s="18"/>
      <c r="AT298" s="18"/>
      <c r="AU298" s="18"/>
      <c r="AV298" s="18"/>
      <c r="AW298" s="18"/>
      <c r="AX298" s="18"/>
      <c r="AY298" s="18"/>
      <c r="AZ298" s="18"/>
    </row>
    <row r="299" spans="1:52" x14ac:dyDescent="0.25">
      <c r="A299" s="20"/>
      <c r="B299" s="21"/>
      <c r="C299" s="112"/>
      <c r="D299" s="113"/>
      <c r="E299" s="118"/>
      <c r="F299" s="116"/>
      <c r="G299" s="24"/>
      <c r="H299" s="23"/>
      <c r="I299" s="23"/>
      <c r="J299" s="23"/>
      <c r="K299" s="23"/>
      <c r="L299" s="119"/>
      <c r="M299" s="23"/>
      <c r="N299" s="23"/>
      <c r="O299" s="23"/>
      <c r="P299" s="23"/>
      <c r="Q299" s="23"/>
      <c r="R299" s="311"/>
      <c r="S299" s="23"/>
      <c r="T299" s="23"/>
      <c r="U299" s="23"/>
      <c r="V299" s="23"/>
      <c r="W299" s="23"/>
      <c r="X299" s="23"/>
      <c r="Y299" s="23"/>
      <c r="Z299" s="23"/>
      <c r="AA299" s="22"/>
      <c r="AB299" s="23"/>
      <c r="AC299" s="23"/>
      <c r="AD299" s="23"/>
      <c r="AE299" s="23"/>
      <c r="AF299" s="23"/>
      <c r="AG299" s="119"/>
      <c r="AH299" s="18"/>
      <c r="AI299" s="19"/>
      <c r="AJ299" s="19"/>
      <c r="AK299" s="19"/>
      <c r="AL299" s="18"/>
      <c r="AM299" s="18"/>
      <c r="AN299" s="18"/>
      <c r="AO299" s="18"/>
      <c r="AP299" s="18"/>
      <c r="AQ299" s="18"/>
      <c r="AR299" s="18"/>
      <c r="AS299" s="18"/>
      <c r="AT299" s="18"/>
      <c r="AU299" s="18"/>
      <c r="AV299" s="18"/>
      <c r="AW299" s="18"/>
      <c r="AX299" s="18"/>
      <c r="AY299" s="18"/>
      <c r="AZ299" s="18"/>
    </row>
    <row r="300" spans="1:52" x14ac:dyDescent="0.25">
      <c r="A300" s="20"/>
      <c r="B300" s="21"/>
      <c r="C300" s="112"/>
      <c r="D300" s="113"/>
      <c r="E300" s="118"/>
      <c r="F300" s="116"/>
      <c r="G300" s="24"/>
      <c r="H300" s="23"/>
      <c r="I300" s="23"/>
      <c r="J300" s="23"/>
      <c r="K300" s="23"/>
      <c r="L300" s="119"/>
      <c r="M300" s="23"/>
      <c r="N300" s="23"/>
      <c r="O300" s="23"/>
      <c r="P300" s="23"/>
      <c r="Q300" s="23"/>
      <c r="R300" s="311"/>
      <c r="S300" s="23"/>
      <c r="T300" s="23"/>
      <c r="U300" s="23"/>
      <c r="V300" s="23"/>
      <c r="W300" s="23"/>
      <c r="X300" s="23"/>
      <c r="Y300" s="23"/>
      <c r="Z300" s="23"/>
      <c r="AA300" s="22"/>
      <c r="AB300" s="23"/>
      <c r="AC300" s="23"/>
      <c r="AD300" s="23"/>
      <c r="AE300" s="23"/>
      <c r="AF300" s="23"/>
      <c r="AG300" s="119"/>
      <c r="AH300" s="18"/>
      <c r="AI300" s="19"/>
      <c r="AJ300" s="19"/>
      <c r="AK300" s="19"/>
      <c r="AL300" s="18"/>
      <c r="AM300" s="18"/>
      <c r="AN300" s="18"/>
      <c r="AO300" s="18"/>
      <c r="AP300" s="18"/>
      <c r="AQ300" s="18"/>
      <c r="AR300" s="18"/>
      <c r="AS300" s="18"/>
      <c r="AT300" s="18"/>
      <c r="AU300" s="18"/>
      <c r="AV300" s="18"/>
      <c r="AW300" s="18"/>
      <c r="AX300" s="18"/>
      <c r="AY300" s="18"/>
      <c r="AZ300" s="18"/>
    </row>
    <row r="301" spans="1:52" x14ac:dyDescent="0.25">
      <c r="A301" s="20"/>
      <c r="B301" s="21"/>
      <c r="C301" s="112"/>
      <c r="D301" s="113"/>
      <c r="E301" s="118"/>
      <c r="F301" s="116"/>
      <c r="G301" s="24"/>
      <c r="H301" s="23"/>
      <c r="I301" s="23"/>
      <c r="J301" s="23"/>
      <c r="K301" s="23"/>
      <c r="L301" s="119"/>
      <c r="M301" s="23"/>
      <c r="N301" s="23"/>
      <c r="O301" s="23"/>
      <c r="P301" s="23"/>
      <c r="Q301" s="23"/>
      <c r="R301" s="311"/>
      <c r="S301" s="23"/>
      <c r="T301" s="23"/>
      <c r="U301" s="23"/>
      <c r="V301" s="23"/>
      <c r="W301" s="23"/>
      <c r="X301" s="23"/>
      <c r="Y301" s="23"/>
      <c r="Z301" s="23"/>
      <c r="AA301" s="22"/>
      <c r="AB301" s="23"/>
      <c r="AC301" s="23"/>
      <c r="AD301" s="23"/>
      <c r="AE301" s="23"/>
      <c r="AF301" s="23"/>
      <c r="AG301" s="119"/>
      <c r="AH301" s="18"/>
      <c r="AI301" s="19"/>
      <c r="AJ301" s="19"/>
      <c r="AK301" s="19"/>
      <c r="AL301" s="18"/>
      <c r="AM301" s="18"/>
      <c r="AN301" s="18"/>
      <c r="AO301" s="18"/>
      <c r="AP301" s="18"/>
      <c r="AQ301" s="18"/>
      <c r="AR301" s="18"/>
      <c r="AS301" s="18"/>
      <c r="AT301" s="18"/>
      <c r="AU301" s="18"/>
      <c r="AV301" s="18"/>
      <c r="AW301" s="18"/>
      <c r="AX301" s="18"/>
      <c r="AY301" s="18"/>
      <c r="AZ301" s="18"/>
    </row>
    <row r="302" spans="1:52" x14ac:dyDescent="0.25">
      <c r="A302" s="20"/>
      <c r="B302" s="21"/>
      <c r="C302" s="112"/>
      <c r="D302" s="113"/>
      <c r="E302" s="118"/>
      <c r="F302" s="116"/>
      <c r="G302" s="24"/>
      <c r="H302" s="23"/>
      <c r="I302" s="23"/>
      <c r="J302" s="23"/>
      <c r="K302" s="23"/>
      <c r="L302" s="119"/>
      <c r="M302" s="23"/>
      <c r="N302" s="23"/>
      <c r="O302" s="23"/>
      <c r="P302" s="23"/>
      <c r="Q302" s="23"/>
      <c r="R302" s="311"/>
      <c r="S302" s="23"/>
      <c r="T302" s="23"/>
      <c r="U302" s="23"/>
      <c r="V302" s="23"/>
      <c r="W302" s="23"/>
      <c r="X302" s="23"/>
      <c r="Y302" s="23"/>
      <c r="Z302" s="23"/>
      <c r="AA302" s="22"/>
      <c r="AB302" s="23"/>
      <c r="AC302" s="23"/>
      <c r="AD302" s="23"/>
      <c r="AE302" s="23"/>
      <c r="AF302" s="23"/>
      <c r="AG302" s="119"/>
      <c r="AH302" s="18"/>
      <c r="AI302" s="19"/>
      <c r="AJ302" s="19"/>
      <c r="AK302" s="19"/>
      <c r="AL302" s="18"/>
      <c r="AM302" s="18"/>
      <c r="AN302" s="18"/>
      <c r="AO302" s="18"/>
      <c r="AP302" s="18"/>
      <c r="AQ302" s="18"/>
      <c r="AR302" s="18"/>
      <c r="AS302" s="18"/>
      <c r="AT302" s="18"/>
      <c r="AU302" s="18"/>
      <c r="AV302" s="18"/>
      <c r="AW302" s="18"/>
      <c r="AX302" s="18"/>
      <c r="AY302" s="18"/>
      <c r="AZ302" s="18"/>
    </row>
    <row r="303" spans="1:52" x14ac:dyDescent="0.25">
      <c r="A303" s="20"/>
      <c r="B303" s="21"/>
      <c r="C303" s="112"/>
      <c r="D303" s="113"/>
      <c r="E303" s="118"/>
      <c r="F303" s="116"/>
      <c r="G303" s="24"/>
      <c r="H303" s="23"/>
      <c r="I303" s="23"/>
      <c r="J303" s="23"/>
      <c r="K303" s="23"/>
      <c r="L303" s="119"/>
      <c r="M303" s="23"/>
      <c r="N303" s="23"/>
      <c r="O303" s="23"/>
      <c r="P303" s="23"/>
      <c r="Q303" s="23"/>
      <c r="R303" s="311"/>
      <c r="S303" s="23"/>
      <c r="T303" s="23"/>
      <c r="U303" s="23"/>
      <c r="V303" s="23"/>
      <c r="W303" s="23"/>
      <c r="X303" s="23"/>
      <c r="Y303" s="23"/>
      <c r="Z303" s="23"/>
      <c r="AA303" s="22"/>
      <c r="AB303" s="23"/>
      <c r="AC303" s="23"/>
      <c r="AD303" s="23"/>
      <c r="AE303" s="23"/>
      <c r="AF303" s="23"/>
      <c r="AG303" s="119"/>
      <c r="AH303" s="18"/>
      <c r="AI303" s="19"/>
      <c r="AJ303" s="19"/>
      <c r="AK303" s="19"/>
      <c r="AL303" s="18"/>
      <c r="AM303" s="18"/>
      <c r="AN303" s="18"/>
      <c r="AO303" s="18"/>
      <c r="AP303" s="18"/>
      <c r="AQ303" s="18"/>
      <c r="AR303" s="18"/>
      <c r="AS303" s="18"/>
      <c r="AT303" s="18"/>
      <c r="AU303" s="18"/>
      <c r="AV303" s="18"/>
      <c r="AW303" s="18"/>
      <c r="AX303" s="18"/>
      <c r="AY303" s="18"/>
      <c r="AZ303" s="18"/>
    </row>
    <row r="304" spans="1:52" x14ac:dyDescent="0.25">
      <c r="A304" s="20"/>
      <c r="B304" s="21"/>
      <c r="C304" s="112"/>
      <c r="D304" s="113"/>
      <c r="E304" s="118"/>
      <c r="F304" s="116"/>
      <c r="G304" s="24"/>
      <c r="H304" s="23"/>
      <c r="I304" s="23"/>
      <c r="J304" s="23"/>
      <c r="K304" s="23"/>
      <c r="L304" s="119"/>
      <c r="M304" s="23"/>
      <c r="N304" s="23"/>
      <c r="O304" s="23"/>
      <c r="P304" s="23"/>
      <c r="Q304" s="23"/>
      <c r="R304" s="311"/>
      <c r="S304" s="23"/>
      <c r="T304" s="23"/>
      <c r="U304" s="23"/>
      <c r="V304" s="23"/>
      <c r="W304" s="23"/>
      <c r="X304" s="23"/>
      <c r="Y304" s="23"/>
      <c r="Z304" s="23"/>
      <c r="AA304" s="22"/>
      <c r="AB304" s="23"/>
      <c r="AC304" s="23"/>
      <c r="AD304" s="23"/>
      <c r="AE304" s="23"/>
      <c r="AF304" s="23"/>
      <c r="AG304" s="119"/>
      <c r="AH304" s="18"/>
      <c r="AI304" s="19"/>
      <c r="AJ304" s="19"/>
      <c r="AK304" s="19"/>
      <c r="AL304" s="18"/>
      <c r="AM304" s="18"/>
      <c r="AN304" s="18"/>
      <c r="AO304" s="18"/>
      <c r="AP304" s="18"/>
      <c r="AQ304" s="18"/>
      <c r="AR304" s="18"/>
      <c r="AS304" s="18"/>
      <c r="AT304" s="18"/>
      <c r="AU304" s="18"/>
      <c r="AV304" s="18"/>
      <c r="AW304" s="18"/>
      <c r="AX304" s="18"/>
      <c r="AY304" s="18"/>
      <c r="AZ304" s="18"/>
    </row>
    <row r="305" spans="1:52" x14ac:dyDescent="0.25">
      <c r="A305" s="20"/>
      <c r="B305" s="21"/>
      <c r="C305" s="112"/>
      <c r="D305" s="113"/>
      <c r="E305" s="118"/>
      <c r="F305" s="116"/>
      <c r="G305" s="24"/>
      <c r="H305" s="23"/>
      <c r="I305" s="23"/>
      <c r="J305" s="23"/>
      <c r="K305" s="23"/>
      <c r="L305" s="119"/>
      <c r="M305" s="23"/>
      <c r="N305" s="23"/>
      <c r="O305" s="23"/>
      <c r="P305" s="23"/>
      <c r="Q305" s="23"/>
      <c r="R305" s="311"/>
      <c r="S305" s="23"/>
      <c r="T305" s="23"/>
      <c r="U305" s="23"/>
      <c r="V305" s="23"/>
      <c r="W305" s="23"/>
      <c r="X305" s="23"/>
      <c r="Y305" s="23"/>
      <c r="Z305" s="23"/>
      <c r="AA305" s="22"/>
      <c r="AB305" s="23"/>
      <c r="AC305" s="23"/>
      <c r="AD305" s="23"/>
      <c r="AE305" s="23"/>
      <c r="AF305" s="23"/>
      <c r="AG305" s="119"/>
      <c r="AH305" s="18"/>
      <c r="AI305" s="19"/>
      <c r="AJ305" s="19"/>
      <c r="AK305" s="19"/>
      <c r="AL305" s="18"/>
      <c r="AM305" s="18"/>
      <c r="AN305" s="18"/>
      <c r="AO305" s="18"/>
      <c r="AP305" s="18"/>
      <c r="AQ305" s="18"/>
      <c r="AR305" s="18"/>
      <c r="AS305" s="18"/>
      <c r="AT305" s="18"/>
      <c r="AU305" s="18"/>
      <c r="AV305" s="18"/>
      <c r="AW305" s="18"/>
      <c r="AX305" s="18"/>
      <c r="AY305" s="18"/>
      <c r="AZ305" s="18"/>
    </row>
    <row r="306" spans="1:52" x14ac:dyDescent="0.25">
      <c r="A306" s="20"/>
      <c r="B306" s="21"/>
      <c r="C306" s="112"/>
      <c r="D306" s="113"/>
      <c r="E306" s="118"/>
      <c r="F306" s="116"/>
      <c r="G306" s="24"/>
      <c r="H306" s="23"/>
      <c r="I306" s="23"/>
      <c r="J306" s="23"/>
      <c r="K306" s="23"/>
      <c r="L306" s="119"/>
      <c r="M306" s="23"/>
      <c r="N306" s="23"/>
      <c r="O306" s="23"/>
      <c r="P306" s="23"/>
      <c r="Q306" s="23"/>
      <c r="R306" s="311"/>
      <c r="S306" s="23"/>
      <c r="T306" s="23"/>
      <c r="U306" s="23"/>
      <c r="V306" s="23"/>
      <c r="W306" s="23"/>
      <c r="X306" s="23"/>
      <c r="Y306" s="23"/>
      <c r="Z306" s="23"/>
      <c r="AA306" s="22"/>
      <c r="AB306" s="23"/>
      <c r="AC306" s="23"/>
      <c r="AD306" s="23"/>
      <c r="AE306" s="23"/>
      <c r="AF306" s="23"/>
      <c r="AG306" s="119"/>
      <c r="AH306" s="18"/>
      <c r="AI306" s="19"/>
      <c r="AJ306" s="19"/>
      <c r="AK306" s="19"/>
      <c r="AL306" s="18"/>
      <c r="AM306" s="18"/>
      <c r="AN306" s="18"/>
      <c r="AO306" s="18"/>
      <c r="AP306" s="18"/>
      <c r="AQ306" s="18"/>
      <c r="AR306" s="18"/>
      <c r="AS306" s="18"/>
      <c r="AT306" s="18"/>
      <c r="AU306" s="18"/>
      <c r="AV306" s="18"/>
      <c r="AW306" s="18"/>
      <c r="AX306" s="18"/>
      <c r="AY306" s="18"/>
      <c r="AZ306" s="18"/>
    </row>
    <row r="307" spans="1:52" x14ac:dyDescent="0.25">
      <c r="A307" s="20"/>
      <c r="B307" s="21"/>
      <c r="C307" s="112"/>
      <c r="D307" s="113"/>
      <c r="E307" s="118"/>
      <c r="F307" s="116"/>
      <c r="G307" s="24"/>
      <c r="H307" s="23"/>
      <c r="I307" s="23"/>
      <c r="J307" s="23"/>
      <c r="K307" s="23"/>
      <c r="L307" s="119"/>
      <c r="M307" s="23"/>
      <c r="N307" s="23"/>
      <c r="O307" s="23"/>
      <c r="P307" s="23"/>
      <c r="Q307" s="23"/>
      <c r="R307" s="311"/>
      <c r="S307" s="23"/>
      <c r="T307" s="23"/>
      <c r="U307" s="23"/>
      <c r="V307" s="23"/>
      <c r="W307" s="23"/>
      <c r="X307" s="23"/>
      <c r="Y307" s="23"/>
      <c r="Z307" s="23"/>
      <c r="AA307" s="22"/>
      <c r="AB307" s="23"/>
      <c r="AC307" s="23"/>
      <c r="AD307" s="23"/>
      <c r="AE307" s="23"/>
      <c r="AF307" s="23"/>
      <c r="AG307" s="119"/>
      <c r="AH307" s="18"/>
      <c r="AI307" s="19"/>
      <c r="AJ307" s="19"/>
      <c r="AK307" s="19"/>
      <c r="AL307" s="18"/>
      <c r="AM307" s="18"/>
      <c r="AN307" s="18"/>
      <c r="AO307" s="18"/>
      <c r="AP307" s="18"/>
      <c r="AQ307" s="18"/>
      <c r="AR307" s="18"/>
      <c r="AS307" s="18"/>
      <c r="AT307" s="18"/>
      <c r="AU307" s="18"/>
      <c r="AV307" s="18"/>
      <c r="AW307" s="18"/>
      <c r="AX307" s="18"/>
      <c r="AY307" s="18"/>
      <c r="AZ307" s="18"/>
    </row>
    <row r="308" spans="1:52" x14ac:dyDescent="0.25">
      <c r="A308" s="20"/>
      <c r="B308" s="21"/>
      <c r="C308" s="112"/>
      <c r="D308" s="113"/>
      <c r="E308" s="118"/>
      <c r="F308" s="116"/>
      <c r="G308" s="24"/>
      <c r="H308" s="23"/>
      <c r="I308" s="23"/>
      <c r="J308" s="23"/>
      <c r="K308" s="23"/>
      <c r="L308" s="119"/>
      <c r="M308" s="23"/>
      <c r="N308" s="23"/>
      <c r="O308" s="23"/>
      <c r="P308" s="23"/>
      <c r="Q308" s="23"/>
      <c r="R308" s="311"/>
      <c r="S308" s="23"/>
      <c r="T308" s="23"/>
      <c r="U308" s="23"/>
      <c r="V308" s="23"/>
      <c r="W308" s="23"/>
      <c r="X308" s="23"/>
      <c r="Y308" s="23"/>
      <c r="Z308" s="23"/>
      <c r="AA308" s="22"/>
      <c r="AB308" s="23"/>
      <c r="AC308" s="23"/>
      <c r="AD308" s="23"/>
      <c r="AE308" s="23"/>
      <c r="AF308" s="23"/>
      <c r="AG308" s="119"/>
      <c r="AH308" s="18"/>
      <c r="AI308" s="19"/>
      <c r="AJ308" s="19"/>
      <c r="AK308" s="19"/>
      <c r="AL308" s="18"/>
      <c r="AM308" s="18"/>
      <c r="AN308" s="18"/>
      <c r="AO308" s="18"/>
      <c r="AP308" s="18"/>
      <c r="AQ308" s="18"/>
      <c r="AR308" s="18"/>
      <c r="AS308" s="18"/>
      <c r="AT308" s="18"/>
      <c r="AU308" s="18"/>
      <c r="AV308" s="18"/>
      <c r="AW308" s="18"/>
      <c r="AX308" s="18"/>
      <c r="AY308" s="18"/>
      <c r="AZ308" s="18"/>
    </row>
    <row r="309" spans="1:52" x14ac:dyDescent="0.25">
      <c r="A309" s="20"/>
      <c r="B309" s="21"/>
      <c r="C309" s="112"/>
      <c r="D309" s="113"/>
      <c r="E309" s="118"/>
      <c r="F309" s="116"/>
      <c r="G309" s="24"/>
      <c r="H309" s="23"/>
      <c r="I309" s="23"/>
      <c r="J309" s="23"/>
      <c r="K309" s="23"/>
      <c r="L309" s="119"/>
      <c r="M309" s="23"/>
      <c r="N309" s="23"/>
      <c r="O309" s="23"/>
      <c r="P309" s="23"/>
      <c r="Q309" s="23"/>
      <c r="R309" s="311"/>
      <c r="S309" s="23"/>
      <c r="T309" s="23"/>
      <c r="U309" s="23"/>
      <c r="V309" s="23"/>
      <c r="W309" s="23"/>
      <c r="X309" s="23"/>
      <c r="Y309" s="23"/>
      <c r="Z309" s="23"/>
      <c r="AA309" s="22"/>
      <c r="AB309" s="23"/>
      <c r="AC309" s="23"/>
      <c r="AD309" s="23"/>
      <c r="AE309" s="23"/>
      <c r="AF309" s="23"/>
      <c r="AG309" s="119"/>
      <c r="AH309" s="18"/>
      <c r="AI309" s="19"/>
      <c r="AJ309" s="19"/>
      <c r="AK309" s="19"/>
      <c r="AL309" s="18"/>
      <c r="AM309" s="18"/>
      <c r="AN309" s="18"/>
      <c r="AO309" s="18"/>
      <c r="AP309" s="18"/>
      <c r="AQ309" s="18"/>
      <c r="AR309" s="18"/>
      <c r="AS309" s="18"/>
      <c r="AT309" s="18"/>
      <c r="AU309" s="18"/>
      <c r="AV309" s="18"/>
      <c r="AW309" s="18"/>
      <c r="AX309" s="18"/>
      <c r="AY309" s="18"/>
      <c r="AZ309" s="18"/>
    </row>
    <row r="310" spans="1:52" x14ac:dyDescent="0.25">
      <c r="A310" s="20"/>
      <c r="B310" s="21"/>
      <c r="C310" s="112"/>
      <c r="D310" s="113"/>
      <c r="E310" s="118"/>
      <c r="F310" s="116"/>
      <c r="G310" s="24"/>
      <c r="H310" s="23"/>
      <c r="I310" s="23"/>
      <c r="J310" s="23"/>
      <c r="K310" s="23"/>
      <c r="L310" s="119"/>
      <c r="M310" s="23"/>
      <c r="N310" s="23"/>
      <c r="O310" s="23"/>
      <c r="P310" s="23"/>
      <c r="Q310" s="23"/>
      <c r="R310" s="311"/>
      <c r="S310" s="23"/>
      <c r="T310" s="23"/>
      <c r="U310" s="23"/>
      <c r="V310" s="23"/>
      <c r="W310" s="23"/>
      <c r="X310" s="23"/>
      <c r="Y310" s="23"/>
      <c r="Z310" s="23"/>
      <c r="AA310" s="22"/>
      <c r="AB310" s="23"/>
      <c r="AC310" s="23"/>
      <c r="AD310" s="23"/>
      <c r="AE310" s="23"/>
      <c r="AF310" s="23"/>
      <c r="AG310" s="119"/>
      <c r="AH310" s="18"/>
      <c r="AI310" s="19"/>
      <c r="AJ310" s="19"/>
      <c r="AK310" s="19"/>
      <c r="AL310" s="18"/>
      <c r="AM310" s="18"/>
      <c r="AN310" s="18"/>
      <c r="AO310" s="18"/>
      <c r="AP310" s="18"/>
      <c r="AQ310" s="18"/>
      <c r="AR310" s="18"/>
      <c r="AS310" s="18"/>
      <c r="AT310" s="18"/>
      <c r="AU310" s="18"/>
      <c r="AV310" s="18"/>
      <c r="AW310" s="18"/>
      <c r="AX310" s="18"/>
      <c r="AY310" s="18"/>
      <c r="AZ310" s="18"/>
    </row>
    <row r="311" spans="1:52" x14ac:dyDescent="0.25">
      <c r="A311" s="20"/>
      <c r="B311" s="21"/>
      <c r="C311" s="112"/>
      <c r="D311" s="113"/>
      <c r="E311" s="118"/>
      <c r="F311" s="116"/>
      <c r="G311" s="24"/>
      <c r="H311" s="23"/>
      <c r="I311" s="23"/>
      <c r="J311" s="23"/>
      <c r="K311" s="23"/>
      <c r="L311" s="119"/>
      <c r="M311" s="23"/>
      <c r="N311" s="23"/>
      <c r="O311" s="23"/>
      <c r="P311" s="23"/>
      <c r="Q311" s="23"/>
      <c r="R311" s="311"/>
      <c r="S311" s="23"/>
      <c r="T311" s="23"/>
      <c r="U311" s="23"/>
      <c r="V311" s="23"/>
      <c r="W311" s="23"/>
      <c r="X311" s="23"/>
      <c r="Y311" s="23"/>
      <c r="Z311" s="23"/>
      <c r="AA311" s="22"/>
      <c r="AB311" s="23"/>
      <c r="AC311" s="23"/>
      <c r="AD311" s="23"/>
      <c r="AE311" s="23"/>
      <c r="AF311" s="23"/>
      <c r="AG311" s="119"/>
      <c r="AH311" s="18"/>
      <c r="AI311" s="19"/>
      <c r="AJ311" s="19"/>
      <c r="AK311" s="19"/>
      <c r="AL311" s="18"/>
      <c r="AM311" s="18"/>
      <c r="AN311" s="18"/>
      <c r="AO311" s="18"/>
      <c r="AP311" s="18"/>
      <c r="AQ311" s="18"/>
      <c r="AR311" s="18"/>
      <c r="AS311" s="18"/>
      <c r="AT311" s="18"/>
      <c r="AU311" s="18"/>
      <c r="AV311" s="18"/>
      <c r="AW311" s="18"/>
      <c r="AX311" s="18"/>
      <c r="AY311" s="18"/>
      <c r="AZ311" s="18"/>
    </row>
    <row r="312" spans="1:52" x14ac:dyDescent="0.25">
      <c r="A312" s="20"/>
      <c r="B312" s="21"/>
      <c r="C312" s="112"/>
      <c r="D312" s="113"/>
      <c r="E312" s="118"/>
      <c r="F312" s="116"/>
      <c r="G312" s="24"/>
      <c r="H312" s="23"/>
      <c r="I312" s="23"/>
      <c r="J312" s="23"/>
      <c r="K312" s="23"/>
      <c r="L312" s="119"/>
      <c r="M312" s="23"/>
      <c r="N312" s="23"/>
      <c r="O312" s="23"/>
      <c r="P312" s="23"/>
      <c r="Q312" s="23"/>
      <c r="R312" s="311"/>
      <c r="S312" s="23"/>
      <c r="T312" s="23"/>
      <c r="U312" s="23"/>
      <c r="V312" s="23"/>
      <c r="W312" s="23"/>
      <c r="X312" s="23"/>
      <c r="Y312" s="23"/>
      <c r="Z312" s="23"/>
      <c r="AA312" s="22"/>
      <c r="AB312" s="23"/>
      <c r="AC312" s="23"/>
      <c r="AD312" s="23"/>
      <c r="AE312" s="23"/>
      <c r="AF312" s="23"/>
      <c r="AG312" s="119"/>
      <c r="AH312" s="18"/>
      <c r="AI312" s="19"/>
      <c r="AJ312" s="19"/>
      <c r="AK312" s="19"/>
      <c r="AL312" s="18"/>
      <c r="AM312" s="18"/>
      <c r="AN312" s="18"/>
      <c r="AO312" s="18"/>
      <c r="AP312" s="18"/>
      <c r="AQ312" s="18"/>
      <c r="AR312" s="18"/>
      <c r="AS312" s="18"/>
      <c r="AT312" s="18"/>
      <c r="AU312" s="18"/>
      <c r="AV312" s="18"/>
      <c r="AW312" s="18"/>
      <c r="AX312" s="18"/>
      <c r="AY312" s="18"/>
      <c r="AZ312" s="18"/>
    </row>
    <row r="313" spans="1:52" x14ac:dyDescent="0.25">
      <c r="A313" s="20"/>
      <c r="B313" s="21"/>
      <c r="C313" s="112"/>
      <c r="D313" s="113"/>
      <c r="E313" s="118"/>
      <c r="F313" s="116"/>
      <c r="G313" s="24"/>
      <c r="H313" s="23"/>
      <c r="I313" s="23"/>
      <c r="J313" s="23"/>
      <c r="K313" s="23"/>
      <c r="L313" s="119"/>
      <c r="M313" s="23"/>
      <c r="N313" s="23"/>
      <c r="O313" s="23"/>
      <c r="P313" s="23"/>
      <c r="Q313" s="23"/>
      <c r="R313" s="311"/>
      <c r="S313" s="23"/>
      <c r="T313" s="23"/>
      <c r="U313" s="23"/>
      <c r="V313" s="23"/>
      <c r="W313" s="23"/>
      <c r="X313" s="23"/>
      <c r="Y313" s="23"/>
      <c r="Z313" s="23"/>
      <c r="AA313" s="22"/>
      <c r="AB313" s="23"/>
      <c r="AC313" s="23"/>
      <c r="AD313" s="23"/>
      <c r="AE313" s="23"/>
      <c r="AF313" s="23"/>
      <c r="AG313" s="119"/>
      <c r="AH313" s="18"/>
      <c r="AI313" s="19"/>
      <c r="AJ313" s="19"/>
      <c r="AK313" s="19"/>
      <c r="AL313" s="18"/>
      <c r="AM313" s="18"/>
      <c r="AN313" s="18"/>
      <c r="AO313" s="18"/>
      <c r="AP313" s="18"/>
      <c r="AQ313" s="18"/>
      <c r="AR313" s="18"/>
      <c r="AS313" s="18"/>
      <c r="AT313" s="18"/>
      <c r="AU313" s="18"/>
      <c r="AV313" s="18"/>
      <c r="AW313" s="18"/>
      <c r="AX313" s="18"/>
      <c r="AY313" s="18"/>
      <c r="AZ313" s="18"/>
    </row>
    <row r="314" spans="1:52" x14ac:dyDescent="0.25">
      <c r="A314" s="20"/>
      <c r="B314" s="21"/>
      <c r="C314" s="112"/>
      <c r="D314" s="113"/>
      <c r="E314" s="118"/>
      <c r="F314" s="116"/>
      <c r="G314" s="24"/>
      <c r="H314" s="23"/>
      <c r="I314" s="23"/>
      <c r="J314" s="23"/>
      <c r="K314" s="23"/>
      <c r="L314" s="119"/>
      <c r="M314" s="23"/>
      <c r="N314" s="23"/>
      <c r="O314" s="23"/>
      <c r="P314" s="23"/>
      <c r="Q314" s="23"/>
      <c r="R314" s="311"/>
      <c r="S314" s="23"/>
      <c r="T314" s="23"/>
      <c r="U314" s="23"/>
      <c r="V314" s="23"/>
      <c r="W314" s="23"/>
      <c r="X314" s="23"/>
      <c r="Y314" s="23"/>
      <c r="Z314" s="23"/>
      <c r="AA314" s="22"/>
      <c r="AB314" s="23"/>
      <c r="AC314" s="23"/>
      <c r="AD314" s="23"/>
      <c r="AE314" s="23"/>
      <c r="AF314" s="23"/>
      <c r="AG314" s="119"/>
      <c r="AH314" s="18"/>
      <c r="AI314" s="19"/>
      <c r="AJ314" s="19"/>
      <c r="AK314" s="19"/>
      <c r="AL314" s="18"/>
      <c r="AM314" s="18"/>
      <c r="AN314" s="18"/>
      <c r="AO314" s="18"/>
      <c r="AP314" s="18"/>
      <c r="AQ314" s="18"/>
      <c r="AR314" s="18"/>
      <c r="AS314" s="18"/>
      <c r="AT314" s="18"/>
      <c r="AU314" s="18"/>
      <c r="AV314" s="18"/>
      <c r="AW314" s="18"/>
      <c r="AX314" s="18"/>
      <c r="AY314" s="18"/>
      <c r="AZ314" s="18"/>
    </row>
    <row r="315" spans="1:52" x14ac:dyDescent="0.25">
      <c r="A315" s="20"/>
      <c r="B315" s="21"/>
      <c r="C315" s="112"/>
      <c r="D315" s="113"/>
      <c r="E315" s="118"/>
      <c r="F315" s="116"/>
      <c r="G315" s="24"/>
      <c r="H315" s="23"/>
      <c r="I315" s="23"/>
      <c r="J315" s="23"/>
      <c r="K315" s="23"/>
      <c r="L315" s="119"/>
      <c r="M315" s="23"/>
      <c r="N315" s="23"/>
      <c r="O315" s="23"/>
      <c r="P315" s="23"/>
      <c r="Q315" s="23"/>
      <c r="R315" s="311"/>
      <c r="S315" s="23"/>
      <c r="T315" s="23"/>
      <c r="U315" s="23"/>
      <c r="V315" s="23"/>
      <c r="W315" s="23"/>
      <c r="X315" s="23"/>
      <c r="Y315" s="23"/>
      <c r="Z315" s="23"/>
      <c r="AA315" s="22"/>
      <c r="AB315" s="23"/>
      <c r="AC315" s="23"/>
      <c r="AD315" s="23"/>
      <c r="AE315" s="23"/>
      <c r="AF315" s="23"/>
      <c r="AG315" s="119"/>
      <c r="AH315" s="18"/>
      <c r="AI315" s="19"/>
      <c r="AJ315" s="19"/>
      <c r="AK315" s="19"/>
      <c r="AL315" s="18"/>
      <c r="AM315" s="18"/>
      <c r="AN315" s="18"/>
      <c r="AO315" s="18"/>
      <c r="AP315" s="18"/>
      <c r="AQ315" s="18"/>
      <c r="AR315" s="18"/>
      <c r="AS315" s="18"/>
      <c r="AT315" s="18"/>
      <c r="AU315" s="18"/>
      <c r="AV315" s="18"/>
      <c r="AW315" s="18"/>
      <c r="AX315" s="18"/>
      <c r="AY315" s="18"/>
      <c r="AZ315" s="18"/>
    </row>
    <row r="316" spans="1:52" x14ac:dyDescent="0.25">
      <c r="A316" s="20"/>
      <c r="B316" s="21"/>
      <c r="C316" s="112"/>
      <c r="D316" s="113"/>
      <c r="E316" s="118"/>
      <c r="F316" s="116"/>
      <c r="G316" s="24"/>
      <c r="H316" s="23"/>
      <c r="I316" s="23"/>
      <c r="J316" s="23"/>
      <c r="K316" s="23"/>
      <c r="L316" s="119"/>
      <c r="M316" s="23"/>
      <c r="N316" s="23"/>
      <c r="O316" s="23"/>
      <c r="P316" s="23"/>
      <c r="Q316" s="23"/>
      <c r="R316" s="311"/>
      <c r="S316" s="23"/>
      <c r="T316" s="23"/>
      <c r="U316" s="23"/>
      <c r="V316" s="23"/>
      <c r="W316" s="23"/>
      <c r="X316" s="23"/>
      <c r="Y316" s="23"/>
      <c r="Z316" s="23"/>
      <c r="AA316" s="22"/>
      <c r="AB316" s="23"/>
      <c r="AC316" s="23"/>
      <c r="AD316" s="23"/>
      <c r="AE316" s="23"/>
      <c r="AF316" s="23"/>
      <c r="AG316" s="119"/>
      <c r="AH316" s="18"/>
      <c r="AI316" s="19"/>
      <c r="AJ316" s="19"/>
      <c r="AK316" s="19"/>
      <c r="AL316" s="18"/>
      <c r="AM316" s="18"/>
      <c r="AN316" s="18"/>
      <c r="AO316" s="18"/>
      <c r="AP316" s="18"/>
      <c r="AQ316" s="18"/>
      <c r="AR316" s="18"/>
      <c r="AS316" s="18"/>
      <c r="AT316" s="18"/>
      <c r="AU316" s="18"/>
      <c r="AV316" s="18"/>
      <c r="AW316" s="18"/>
      <c r="AX316" s="18"/>
      <c r="AY316" s="18"/>
      <c r="AZ316" s="18"/>
    </row>
    <row r="317" spans="1:52" x14ac:dyDescent="0.25">
      <c r="A317" s="20"/>
      <c r="B317" s="21"/>
      <c r="C317" s="112"/>
      <c r="D317" s="113"/>
      <c r="E317" s="118"/>
      <c r="F317" s="116"/>
      <c r="G317" s="24"/>
      <c r="H317" s="23"/>
      <c r="I317" s="23"/>
      <c r="J317" s="23"/>
      <c r="K317" s="23"/>
      <c r="L317" s="119"/>
      <c r="M317" s="23"/>
      <c r="N317" s="23"/>
      <c r="O317" s="23"/>
      <c r="P317" s="23"/>
      <c r="Q317" s="23"/>
      <c r="R317" s="311"/>
      <c r="S317" s="23"/>
      <c r="T317" s="23"/>
      <c r="U317" s="23"/>
      <c r="V317" s="23"/>
      <c r="W317" s="23"/>
      <c r="X317" s="23"/>
      <c r="Y317" s="23"/>
      <c r="Z317" s="23"/>
      <c r="AA317" s="22"/>
      <c r="AB317" s="23"/>
      <c r="AC317" s="23"/>
      <c r="AD317" s="23"/>
      <c r="AE317" s="23"/>
      <c r="AF317" s="23"/>
      <c r="AG317" s="119"/>
      <c r="AH317" s="18"/>
      <c r="AI317" s="19"/>
      <c r="AJ317" s="19"/>
      <c r="AK317" s="19"/>
      <c r="AL317" s="18"/>
      <c r="AM317" s="18"/>
      <c r="AN317" s="18"/>
      <c r="AO317" s="18"/>
      <c r="AP317" s="18"/>
      <c r="AQ317" s="18"/>
      <c r="AR317" s="18"/>
      <c r="AS317" s="18"/>
      <c r="AT317" s="18"/>
      <c r="AU317" s="18"/>
      <c r="AV317" s="18"/>
      <c r="AW317" s="18"/>
      <c r="AX317" s="18"/>
      <c r="AY317" s="18"/>
      <c r="AZ317" s="18"/>
    </row>
    <row r="318" spans="1:52" x14ac:dyDescent="0.25">
      <c r="A318" s="20"/>
      <c r="B318" s="21"/>
      <c r="C318" s="112"/>
      <c r="D318" s="113"/>
      <c r="E318" s="118"/>
      <c r="F318" s="116"/>
      <c r="G318" s="24"/>
      <c r="H318" s="23"/>
      <c r="I318" s="23"/>
      <c r="J318" s="23"/>
      <c r="K318" s="23"/>
      <c r="L318" s="119"/>
      <c r="M318" s="23"/>
      <c r="N318" s="23"/>
      <c r="O318" s="23"/>
      <c r="P318" s="23"/>
      <c r="Q318" s="23"/>
      <c r="R318" s="311"/>
      <c r="S318" s="23"/>
      <c r="T318" s="23"/>
      <c r="U318" s="23"/>
      <c r="V318" s="23"/>
      <c r="W318" s="23"/>
      <c r="X318" s="23"/>
      <c r="Y318" s="23"/>
      <c r="Z318" s="23"/>
      <c r="AA318" s="22"/>
      <c r="AB318" s="23"/>
      <c r="AC318" s="23"/>
      <c r="AD318" s="23"/>
      <c r="AE318" s="23"/>
      <c r="AF318" s="23"/>
      <c r="AG318" s="119"/>
      <c r="AH318" s="18"/>
      <c r="AI318" s="19"/>
      <c r="AJ318" s="19"/>
      <c r="AK318" s="19"/>
      <c r="AL318" s="18"/>
      <c r="AM318" s="18"/>
      <c r="AN318" s="18"/>
      <c r="AO318" s="18"/>
      <c r="AP318" s="18"/>
      <c r="AQ318" s="18"/>
      <c r="AR318" s="18"/>
      <c r="AS318" s="18"/>
      <c r="AT318" s="18"/>
      <c r="AU318" s="18"/>
      <c r="AV318" s="18"/>
      <c r="AW318" s="18"/>
      <c r="AX318" s="18"/>
      <c r="AY318" s="18"/>
      <c r="AZ318" s="18"/>
    </row>
    <row r="319" spans="1:52" x14ac:dyDescent="0.25">
      <c r="A319" s="20"/>
      <c r="B319" s="21"/>
      <c r="C319" s="112"/>
      <c r="D319" s="113"/>
      <c r="E319" s="118"/>
      <c r="F319" s="116"/>
      <c r="G319" s="24"/>
      <c r="H319" s="23"/>
      <c r="I319" s="23"/>
      <c r="J319" s="23"/>
      <c r="K319" s="23"/>
      <c r="L319" s="119"/>
      <c r="M319" s="23"/>
      <c r="N319" s="23"/>
      <c r="O319" s="23"/>
      <c r="P319" s="23"/>
      <c r="Q319" s="23"/>
      <c r="R319" s="311"/>
      <c r="S319" s="23"/>
      <c r="T319" s="23"/>
      <c r="U319" s="23"/>
      <c r="V319" s="23"/>
      <c r="W319" s="23"/>
      <c r="X319" s="23"/>
      <c r="Y319" s="23"/>
      <c r="Z319" s="23"/>
      <c r="AA319" s="22"/>
      <c r="AB319" s="23"/>
      <c r="AC319" s="23"/>
      <c r="AD319" s="23"/>
      <c r="AE319" s="23"/>
      <c r="AF319" s="23"/>
      <c r="AG319" s="119"/>
      <c r="AH319" s="18"/>
      <c r="AI319" s="19"/>
      <c r="AJ319" s="19"/>
      <c r="AK319" s="19"/>
      <c r="AL319" s="18"/>
      <c r="AM319" s="18"/>
      <c r="AN319" s="18"/>
      <c r="AO319" s="18"/>
      <c r="AP319" s="18"/>
      <c r="AQ319" s="18"/>
      <c r="AR319" s="18"/>
      <c r="AS319" s="18"/>
      <c r="AT319" s="18"/>
      <c r="AU319" s="18"/>
      <c r="AV319" s="18"/>
      <c r="AW319" s="18"/>
      <c r="AX319" s="18"/>
      <c r="AY319" s="18"/>
      <c r="AZ319" s="18"/>
    </row>
    <row r="320" spans="1:52" x14ac:dyDescent="0.25">
      <c r="A320" s="20"/>
      <c r="B320" s="21"/>
      <c r="C320" s="112"/>
      <c r="D320" s="113"/>
      <c r="E320" s="118"/>
      <c r="F320" s="116"/>
      <c r="G320" s="24"/>
      <c r="H320" s="23"/>
      <c r="I320" s="23"/>
      <c r="J320" s="23"/>
      <c r="K320" s="23"/>
      <c r="L320" s="119"/>
      <c r="M320" s="23"/>
      <c r="N320" s="23"/>
      <c r="O320" s="23"/>
      <c r="P320" s="23"/>
      <c r="Q320" s="23"/>
      <c r="R320" s="311"/>
      <c r="S320" s="23"/>
      <c r="T320" s="23"/>
      <c r="U320" s="23"/>
      <c r="V320" s="23"/>
      <c r="W320" s="23"/>
      <c r="X320" s="23"/>
      <c r="Y320" s="23"/>
      <c r="Z320" s="23"/>
      <c r="AA320" s="22"/>
      <c r="AB320" s="23"/>
      <c r="AC320" s="23"/>
      <c r="AD320" s="23"/>
      <c r="AE320" s="23"/>
      <c r="AF320" s="23"/>
      <c r="AG320" s="119"/>
      <c r="AH320" s="18"/>
      <c r="AI320" s="19"/>
      <c r="AJ320" s="19"/>
      <c r="AK320" s="19"/>
      <c r="AL320" s="18"/>
      <c r="AM320" s="18"/>
      <c r="AN320" s="18"/>
      <c r="AO320" s="18"/>
      <c r="AP320" s="18"/>
      <c r="AQ320" s="18"/>
      <c r="AR320" s="18"/>
      <c r="AS320" s="18"/>
      <c r="AT320" s="18"/>
      <c r="AU320" s="18"/>
      <c r="AV320" s="18"/>
      <c r="AW320" s="18"/>
      <c r="AX320" s="18"/>
      <c r="AY320" s="18"/>
      <c r="AZ320" s="18"/>
    </row>
    <row r="321" spans="1:52" x14ac:dyDescent="0.25">
      <c r="A321" s="20"/>
      <c r="B321" s="21"/>
      <c r="C321" s="112"/>
      <c r="D321" s="113"/>
      <c r="E321" s="118"/>
      <c r="F321" s="116"/>
      <c r="G321" s="24"/>
      <c r="H321" s="23"/>
      <c r="I321" s="23"/>
      <c r="J321" s="23"/>
      <c r="K321" s="23"/>
      <c r="L321" s="119"/>
      <c r="M321" s="23"/>
      <c r="N321" s="23"/>
      <c r="O321" s="23"/>
      <c r="P321" s="23"/>
      <c r="Q321" s="23"/>
      <c r="R321" s="311"/>
      <c r="S321" s="23"/>
      <c r="T321" s="23"/>
      <c r="U321" s="23"/>
      <c r="V321" s="23"/>
      <c r="W321" s="23"/>
      <c r="X321" s="23"/>
      <c r="Y321" s="23"/>
      <c r="Z321" s="23"/>
      <c r="AA321" s="22"/>
      <c r="AB321" s="23"/>
      <c r="AC321" s="23"/>
      <c r="AD321" s="23"/>
      <c r="AE321" s="23"/>
      <c r="AF321" s="23"/>
      <c r="AG321" s="119"/>
      <c r="AH321" s="18"/>
      <c r="AI321" s="19"/>
      <c r="AJ321" s="19"/>
      <c r="AK321" s="19"/>
      <c r="AL321" s="18"/>
      <c r="AM321" s="18"/>
      <c r="AN321" s="18"/>
      <c r="AO321" s="18"/>
      <c r="AP321" s="18"/>
      <c r="AQ321" s="18"/>
      <c r="AR321" s="18"/>
      <c r="AS321" s="18"/>
      <c r="AT321" s="18"/>
      <c r="AU321" s="18"/>
      <c r="AV321" s="18"/>
      <c r="AW321" s="18"/>
      <c r="AX321" s="18"/>
      <c r="AY321" s="18"/>
      <c r="AZ321" s="18"/>
    </row>
    <row r="322" spans="1:52" x14ac:dyDescent="0.25">
      <c r="A322" s="20"/>
      <c r="B322" s="21"/>
      <c r="C322" s="112"/>
      <c r="D322" s="113"/>
      <c r="E322" s="118"/>
      <c r="F322" s="116"/>
      <c r="G322" s="24"/>
      <c r="H322" s="23"/>
      <c r="I322" s="23"/>
      <c r="J322" s="23"/>
      <c r="K322" s="23"/>
      <c r="L322" s="119"/>
      <c r="M322" s="23"/>
      <c r="N322" s="23"/>
      <c r="O322" s="23"/>
      <c r="P322" s="23"/>
      <c r="Q322" s="23"/>
      <c r="R322" s="311"/>
      <c r="S322" s="23"/>
      <c r="T322" s="23"/>
      <c r="U322" s="23"/>
      <c r="V322" s="23"/>
      <c r="W322" s="23"/>
      <c r="X322" s="23"/>
      <c r="Y322" s="23"/>
      <c r="Z322" s="23"/>
      <c r="AA322" s="22"/>
      <c r="AB322" s="23"/>
      <c r="AC322" s="23"/>
      <c r="AD322" s="23"/>
      <c r="AE322" s="23"/>
      <c r="AF322" s="23"/>
      <c r="AG322" s="119"/>
      <c r="AH322" s="18"/>
      <c r="AI322" s="19"/>
      <c r="AJ322" s="19"/>
      <c r="AK322" s="19"/>
      <c r="AL322" s="18"/>
      <c r="AM322" s="18"/>
      <c r="AN322" s="18"/>
      <c r="AO322" s="18"/>
      <c r="AP322" s="18"/>
      <c r="AQ322" s="18"/>
      <c r="AR322" s="18"/>
      <c r="AS322" s="18"/>
      <c r="AT322" s="18"/>
      <c r="AU322" s="18"/>
      <c r="AV322" s="18"/>
      <c r="AW322" s="18"/>
      <c r="AX322" s="18"/>
      <c r="AY322" s="18"/>
      <c r="AZ322" s="18"/>
    </row>
    <row r="323" spans="1:52" x14ac:dyDescent="0.25">
      <c r="A323" s="20"/>
      <c r="B323" s="21"/>
      <c r="C323" s="112"/>
      <c r="D323" s="113"/>
      <c r="E323" s="118"/>
      <c r="F323" s="116"/>
      <c r="G323" s="24"/>
      <c r="H323" s="23"/>
      <c r="I323" s="23"/>
      <c r="J323" s="23"/>
      <c r="K323" s="23"/>
      <c r="L323" s="119"/>
      <c r="M323" s="23"/>
      <c r="N323" s="23"/>
      <c r="O323" s="23"/>
      <c r="P323" s="23"/>
      <c r="Q323" s="23"/>
      <c r="R323" s="311"/>
      <c r="S323" s="23"/>
      <c r="T323" s="23"/>
      <c r="U323" s="23"/>
      <c r="V323" s="23"/>
      <c r="W323" s="23"/>
      <c r="X323" s="23"/>
      <c r="Y323" s="23"/>
      <c r="Z323" s="23"/>
      <c r="AA323" s="22"/>
      <c r="AB323" s="23"/>
      <c r="AC323" s="23"/>
      <c r="AD323" s="23"/>
      <c r="AE323" s="23"/>
      <c r="AF323" s="23"/>
      <c r="AG323" s="119"/>
      <c r="AH323" s="18"/>
      <c r="AI323" s="19"/>
      <c r="AJ323" s="19"/>
      <c r="AK323" s="19"/>
      <c r="AL323" s="18"/>
      <c r="AM323" s="18"/>
      <c r="AN323" s="18"/>
      <c r="AO323" s="18"/>
      <c r="AP323" s="18"/>
      <c r="AQ323" s="18"/>
      <c r="AR323" s="18"/>
      <c r="AS323" s="18"/>
      <c r="AT323" s="18"/>
      <c r="AU323" s="18"/>
      <c r="AV323" s="18"/>
      <c r="AW323" s="18"/>
      <c r="AX323" s="18"/>
      <c r="AY323" s="18"/>
      <c r="AZ323" s="18"/>
    </row>
    <row r="324" spans="1:52" x14ac:dyDescent="0.25">
      <c r="A324" s="20"/>
      <c r="B324" s="21"/>
      <c r="C324" s="112"/>
      <c r="D324" s="113"/>
      <c r="E324" s="118"/>
      <c r="F324" s="116"/>
      <c r="G324" s="24"/>
      <c r="H324" s="23"/>
      <c r="I324" s="23"/>
      <c r="J324" s="23"/>
      <c r="K324" s="23"/>
      <c r="L324" s="119"/>
      <c r="M324" s="23"/>
      <c r="N324" s="23"/>
      <c r="O324" s="23"/>
      <c r="P324" s="23"/>
      <c r="Q324" s="23"/>
      <c r="R324" s="311"/>
      <c r="S324" s="23"/>
      <c r="T324" s="23"/>
      <c r="U324" s="23"/>
      <c r="V324" s="23"/>
      <c r="W324" s="23"/>
      <c r="X324" s="23"/>
      <c r="Y324" s="23"/>
      <c r="Z324" s="23"/>
      <c r="AA324" s="22"/>
      <c r="AB324" s="23"/>
      <c r="AC324" s="23"/>
      <c r="AD324" s="23"/>
      <c r="AE324" s="23"/>
      <c r="AF324" s="23"/>
      <c r="AG324" s="119"/>
      <c r="AH324" s="18"/>
      <c r="AI324" s="19"/>
      <c r="AJ324" s="19"/>
      <c r="AK324" s="19"/>
      <c r="AL324" s="18"/>
      <c r="AM324" s="18"/>
      <c r="AN324" s="18"/>
      <c r="AO324" s="18"/>
      <c r="AP324" s="18"/>
      <c r="AQ324" s="18"/>
      <c r="AR324" s="18"/>
      <c r="AS324" s="18"/>
      <c r="AT324" s="18"/>
      <c r="AU324" s="18"/>
      <c r="AV324" s="18"/>
      <c r="AW324" s="18"/>
      <c r="AX324" s="18"/>
      <c r="AY324" s="18"/>
      <c r="AZ324" s="18"/>
    </row>
    <row r="325" spans="1:52" x14ac:dyDescent="0.25">
      <c r="A325" s="20"/>
      <c r="B325" s="21"/>
      <c r="C325" s="112"/>
      <c r="D325" s="113"/>
      <c r="E325" s="118"/>
      <c r="F325" s="116"/>
      <c r="G325" s="24"/>
      <c r="H325" s="23"/>
      <c r="I325" s="23"/>
      <c r="J325" s="23"/>
      <c r="K325" s="23"/>
      <c r="L325" s="119"/>
      <c r="M325" s="23"/>
      <c r="N325" s="23"/>
      <c r="O325" s="23"/>
      <c r="P325" s="23"/>
      <c r="Q325" s="23"/>
      <c r="R325" s="311"/>
      <c r="S325" s="23"/>
      <c r="T325" s="23"/>
      <c r="U325" s="23"/>
      <c r="V325" s="23"/>
      <c r="W325" s="23"/>
      <c r="X325" s="23"/>
      <c r="Y325" s="23"/>
      <c r="Z325" s="23"/>
      <c r="AA325" s="22"/>
      <c r="AB325" s="23"/>
      <c r="AC325" s="23"/>
      <c r="AD325" s="23"/>
      <c r="AE325" s="23"/>
      <c r="AF325" s="23"/>
      <c r="AG325" s="119"/>
      <c r="AH325" s="18"/>
      <c r="AI325" s="19"/>
      <c r="AJ325" s="19"/>
      <c r="AK325" s="19"/>
      <c r="AL325" s="18"/>
      <c r="AM325" s="18"/>
      <c r="AN325" s="18"/>
      <c r="AO325" s="18"/>
      <c r="AP325" s="18"/>
      <c r="AQ325" s="18"/>
      <c r="AR325" s="18"/>
      <c r="AS325" s="18"/>
      <c r="AT325" s="18"/>
      <c r="AU325" s="18"/>
      <c r="AV325" s="18"/>
      <c r="AW325" s="18"/>
      <c r="AX325" s="18"/>
      <c r="AY325" s="18"/>
      <c r="AZ325" s="18"/>
    </row>
    <row r="326" spans="1:52" x14ac:dyDescent="0.25">
      <c r="A326" s="20"/>
      <c r="B326" s="21"/>
      <c r="C326" s="112"/>
      <c r="D326" s="113"/>
      <c r="E326" s="118"/>
      <c r="F326" s="116"/>
      <c r="G326" s="24"/>
      <c r="H326" s="23"/>
      <c r="I326" s="23"/>
      <c r="J326" s="23"/>
      <c r="K326" s="23"/>
      <c r="L326" s="119"/>
      <c r="M326" s="23"/>
      <c r="N326" s="23"/>
      <c r="O326" s="23"/>
      <c r="P326" s="23"/>
      <c r="Q326" s="23"/>
      <c r="R326" s="311"/>
      <c r="S326" s="23"/>
      <c r="T326" s="23"/>
      <c r="U326" s="23"/>
      <c r="V326" s="23"/>
      <c r="W326" s="23"/>
      <c r="X326" s="23"/>
      <c r="Y326" s="23"/>
      <c r="Z326" s="23"/>
      <c r="AA326" s="22"/>
      <c r="AB326" s="23"/>
      <c r="AC326" s="23"/>
      <c r="AD326" s="23"/>
      <c r="AE326" s="23"/>
      <c r="AF326" s="23"/>
      <c r="AG326" s="119"/>
      <c r="AH326" s="18"/>
      <c r="AI326" s="19"/>
      <c r="AJ326" s="19"/>
      <c r="AK326" s="19"/>
      <c r="AL326" s="18"/>
      <c r="AM326" s="18"/>
      <c r="AN326" s="18"/>
      <c r="AO326" s="18"/>
      <c r="AP326" s="18"/>
      <c r="AQ326" s="18"/>
      <c r="AR326" s="18"/>
      <c r="AS326" s="18"/>
      <c r="AT326" s="18"/>
      <c r="AU326" s="18"/>
      <c r="AV326" s="18"/>
      <c r="AW326" s="18"/>
      <c r="AX326" s="18"/>
      <c r="AY326" s="18"/>
      <c r="AZ326" s="18"/>
    </row>
    <row r="327" spans="1:52" x14ac:dyDescent="0.25">
      <c r="A327" s="20"/>
      <c r="B327" s="21"/>
      <c r="C327" s="112"/>
      <c r="D327" s="113"/>
      <c r="E327" s="118"/>
      <c r="F327" s="116"/>
      <c r="G327" s="24"/>
      <c r="H327" s="23"/>
      <c r="I327" s="23"/>
      <c r="J327" s="23"/>
      <c r="K327" s="23"/>
      <c r="L327" s="119"/>
      <c r="M327" s="23"/>
      <c r="N327" s="23"/>
      <c r="O327" s="23"/>
      <c r="P327" s="23"/>
      <c r="Q327" s="23"/>
      <c r="R327" s="311"/>
      <c r="S327" s="23"/>
      <c r="T327" s="23"/>
      <c r="U327" s="23"/>
      <c r="V327" s="23"/>
      <c r="W327" s="23"/>
      <c r="X327" s="23"/>
      <c r="Y327" s="23"/>
      <c r="Z327" s="23"/>
      <c r="AA327" s="22"/>
      <c r="AB327" s="23"/>
      <c r="AC327" s="23"/>
      <c r="AD327" s="23"/>
      <c r="AE327" s="23"/>
      <c r="AF327" s="23"/>
      <c r="AG327" s="119"/>
      <c r="AH327" s="18"/>
      <c r="AI327" s="19"/>
      <c r="AJ327" s="19"/>
      <c r="AK327" s="19"/>
      <c r="AL327" s="18"/>
      <c r="AM327" s="18"/>
      <c r="AN327" s="18"/>
      <c r="AO327" s="18"/>
      <c r="AP327" s="18"/>
      <c r="AQ327" s="18"/>
      <c r="AR327" s="18"/>
      <c r="AS327" s="18"/>
      <c r="AT327" s="18"/>
      <c r="AU327" s="18"/>
      <c r="AV327" s="18"/>
      <c r="AW327" s="18"/>
      <c r="AX327" s="18"/>
      <c r="AY327" s="18"/>
      <c r="AZ327" s="18"/>
    </row>
    <row r="328" spans="1:52" x14ac:dyDescent="0.25">
      <c r="A328" s="20"/>
      <c r="B328" s="21"/>
      <c r="C328" s="112"/>
      <c r="D328" s="113"/>
      <c r="E328" s="118"/>
      <c r="F328" s="116"/>
      <c r="G328" s="24"/>
      <c r="H328" s="23"/>
      <c r="I328" s="23"/>
      <c r="J328" s="23"/>
      <c r="K328" s="23"/>
      <c r="L328" s="119"/>
      <c r="M328" s="23"/>
      <c r="N328" s="23"/>
      <c r="O328" s="23"/>
      <c r="P328" s="23"/>
      <c r="Q328" s="23"/>
      <c r="R328" s="311"/>
      <c r="S328" s="23"/>
      <c r="T328" s="23"/>
      <c r="U328" s="23"/>
      <c r="V328" s="23"/>
      <c r="W328" s="23"/>
      <c r="X328" s="23"/>
      <c r="Y328" s="23"/>
      <c r="Z328" s="23"/>
      <c r="AA328" s="22"/>
      <c r="AB328" s="23"/>
      <c r="AC328" s="23"/>
      <c r="AD328" s="23"/>
      <c r="AE328" s="23"/>
      <c r="AF328" s="23"/>
      <c r="AG328" s="119"/>
      <c r="AH328" s="18"/>
      <c r="AI328" s="19"/>
      <c r="AJ328" s="19"/>
      <c r="AK328" s="19"/>
      <c r="AL328" s="18"/>
      <c r="AM328" s="18"/>
      <c r="AN328" s="18"/>
      <c r="AO328" s="18"/>
      <c r="AP328" s="18"/>
      <c r="AQ328" s="18"/>
      <c r="AR328" s="18"/>
      <c r="AS328" s="18"/>
      <c r="AT328" s="18"/>
      <c r="AU328" s="18"/>
      <c r="AV328" s="18"/>
      <c r="AW328" s="18"/>
      <c r="AX328" s="18"/>
      <c r="AY328" s="18"/>
      <c r="AZ328" s="18"/>
    </row>
    <row r="329" spans="1:52" x14ac:dyDescent="0.25">
      <c r="A329" s="20"/>
      <c r="B329" s="21"/>
      <c r="C329" s="112"/>
      <c r="D329" s="113"/>
      <c r="E329" s="118"/>
      <c r="F329" s="116"/>
      <c r="G329" s="24"/>
      <c r="H329" s="23"/>
      <c r="I329" s="23"/>
      <c r="J329" s="23"/>
      <c r="K329" s="23"/>
      <c r="L329" s="119"/>
      <c r="M329" s="23"/>
      <c r="N329" s="23"/>
      <c r="O329" s="23"/>
      <c r="P329" s="23"/>
      <c r="Q329" s="23"/>
      <c r="R329" s="311"/>
      <c r="S329" s="23"/>
      <c r="T329" s="23"/>
      <c r="U329" s="23"/>
      <c r="V329" s="23"/>
      <c r="W329" s="23"/>
      <c r="X329" s="23"/>
      <c r="Y329" s="23"/>
      <c r="Z329" s="23"/>
      <c r="AA329" s="22"/>
      <c r="AB329" s="23"/>
      <c r="AC329" s="23"/>
      <c r="AD329" s="23"/>
      <c r="AE329" s="23"/>
      <c r="AF329" s="23"/>
      <c r="AG329" s="119"/>
      <c r="AH329" s="18"/>
      <c r="AI329" s="19"/>
      <c r="AJ329" s="19"/>
      <c r="AK329" s="19"/>
      <c r="AL329" s="18"/>
      <c r="AM329" s="18"/>
      <c r="AN329" s="18"/>
      <c r="AO329" s="18"/>
      <c r="AP329" s="18"/>
      <c r="AQ329" s="18"/>
      <c r="AR329" s="18"/>
      <c r="AS329" s="18"/>
      <c r="AT329" s="18"/>
      <c r="AU329" s="18"/>
      <c r="AV329" s="18"/>
      <c r="AW329" s="18"/>
      <c r="AX329" s="18"/>
      <c r="AY329" s="18"/>
      <c r="AZ329" s="18"/>
    </row>
    <row r="330" spans="1:52" x14ac:dyDescent="0.25">
      <c r="A330" s="20"/>
      <c r="B330" s="21"/>
      <c r="C330" s="112"/>
      <c r="D330" s="113"/>
      <c r="E330" s="118"/>
      <c r="F330" s="116"/>
      <c r="G330" s="24"/>
      <c r="H330" s="23"/>
      <c r="I330" s="23"/>
      <c r="J330" s="23"/>
      <c r="K330" s="23"/>
      <c r="L330" s="119"/>
      <c r="M330" s="23"/>
      <c r="N330" s="23"/>
      <c r="O330" s="23"/>
      <c r="P330" s="23"/>
      <c r="Q330" s="23"/>
      <c r="R330" s="311"/>
      <c r="S330" s="23"/>
      <c r="T330" s="23"/>
      <c r="U330" s="23"/>
      <c r="V330" s="23"/>
      <c r="W330" s="23"/>
      <c r="X330" s="23"/>
      <c r="Y330" s="23"/>
      <c r="Z330" s="23"/>
      <c r="AA330" s="22"/>
      <c r="AB330" s="23"/>
      <c r="AC330" s="23"/>
      <c r="AD330" s="23"/>
      <c r="AE330" s="23"/>
      <c r="AF330" s="23"/>
      <c r="AG330" s="119"/>
      <c r="AH330" s="18"/>
      <c r="AI330" s="19"/>
      <c r="AJ330" s="19"/>
      <c r="AK330" s="19"/>
      <c r="AL330" s="18"/>
      <c r="AM330" s="18"/>
      <c r="AN330" s="18"/>
      <c r="AO330" s="18"/>
      <c r="AP330" s="18"/>
      <c r="AQ330" s="18"/>
      <c r="AR330" s="18"/>
      <c r="AS330" s="18"/>
      <c r="AT330" s="18"/>
      <c r="AU330" s="18"/>
      <c r="AV330" s="18"/>
      <c r="AW330" s="18"/>
      <c r="AX330" s="18"/>
      <c r="AY330" s="18"/>
      <c r="AZ330" s="18"/>
    </row>
    <row r="331" spans="1:52" x14ac:dyDescent="0.25">
      <c r="A331" s="20"/>
      <c r="B331" s="21"/>
      <c r="C331" s="112"/>
      <c r="D331" s="113"/>
      <c r="E331" s="118"/>
      <c r="F331" s="116"/>
      <c r="G331" s="24"/>
      <c r="H331" s="23"/>
      <c r="I331" s="23"/>
      <c r="J331" s="23"/>
      <c r="K331" s="23"/>
      <c r="L331" s="119"/>
      <c r="M331" s="23"/>
      <c r="N331" s="23"/>
      <c r="O331" s="23"/>
      <c r="P331" s="23"/>
      <c r="Q331" s="23"/>
      <c r="R331" s="311"/>
      <c r="S331" s="23"/>
      <c r="T331" s="23"/>
      <c r="U331" s="23"/>
      <c r="V331" s="23"/>
      <c r="W331" s="23"/>
      <c r="X331" s="23"/>
      <c r="Y331" s="23"/>
      <c r="Z331" s="23"/>
      <c r="AA331" s="22"/>
      <c r="AB331" s="23"/>
      <c r="AC331" s="23"/>
      <c r="AD331" s="23"/>
      <c r="AE331" s="23"/>
      <c r="AF331" s="23"/>
      <c r="AG331" s="119"/>
      <c r="AH331" s="18"/>
      <c r="AI331" s="19"/>
      <c r="AJ331" s="19"/>
      <c r="AK331" s="19"/>
      <c r="AL331" s="18"/>
      <c r="AM331" s="18"/>
      <c r="AN331" s="18"/>
      <c r="AO331" s="18"/>
      <c r="AP331" s="18"/>
      <c r="AQ331" s="18"/>
      <c r="AR331" s="18"/>
      <c r="AS331" s="18"/>
      <c r="AT331" s="18"/>
      <c r="AU331" s="18"/>
      <c r="AV331" s="18"/>
      <c r="AW331" s="18"/>
      <c r="AX331" s="18"/>
      <c r="AY331" s="18"/>
      <c r="AZ331" s="18"/>
    </row>
    <row r="332" spans="1:52" x14ac:dyDescent="0.25">
      <c r="A332" s="20"/>
      <c r="B332" s="21"/>
      <c r="C332" s="112"/>
      <c r="D332" s="113"/>
      <c r="E332" s="118"/>
      <c r="F332" s="116"/>
      <c r="G332" s="24"/>
      <c r="H332" s="23"/>
      <c r="I332" s="23"/>
      <c r="J332" s="23"/>
      <c r="K332" s="23"/>
      <c r="L332" s="119"/>
      <c r="M332" s="23"/>
      <c r="N332" s="23"/>
      <c r="O332" s="23"/>
      <c r="P332" s="23"/>
      <c r="Q332" s="23"/>
      <c r="R332" s="311"/>
      <c r="S332" s="23"/>
      <c r="T332" s="23"/>
      <c r="U332" s="23"/>
      <c r="V332" s="23"/>
      <c r="W332" s="23"/>
      <c r="X332" s="23"/>
      <c r="Y332" s="23"/>
      <c r="Z332" s="23"/>
      <c r="AA332" s="22"/>
      <c r="AB332" s="23"/>
      <c r="AC332" s="23"/>
      <c r="AD332" s="23"/>
      <c r="AE332" s="23"/>
      <c r="AF332" s="23"/>
      <c r="AG332" s="119"/>
      <c r="AH332" s="18"/>
      <c r="AI332" s="19"/>
      <c r="AJ332" s="19"/>
      <c r="AK332" s="19"/>
      <c r="AL332" s="18"/>
      <c r="AM332" s="18"/>
      <c r="AN332" s="18"/>
      <c r="AO332" s="18"/>
      <c r="AP332" s="18"/>
      <c r="AQ332" s="18"/>
      <c r="AR332" s="18"/>
      <c r="AS332" s="18"/>
      <c r="AT332" s="18"/>
      <c r="AU332" s="18"/>
      <c r="AV332" s="18"/>
      <c r="AW332" s="18"/>
      <c r="AX332" s="18"/>
      <c r="AY332" s="18"/>
      <c r="AZ332" s="18"/>
    </row>
    <row r="333" spans="1:52" x14ac:dyDescent="0.25">
      <c r="A333" s="20"/>
      <c r="B333" s="21"/>
      <c r="C333" s="112"/>
      <c r="D333" s="113"/>
      <c r="E333" s="118"/>
      <c r="F333" s="116"/>
      <c r="G333" s="24"/>
      <c r="H333" s="23"/>
      <c r="I333" s="23"/>
      <c r="J333" s="23"/>
      <c r="K333" s="23"/>
      <c r="L333" s="119"/>
      <c r="M333" s="23"/>
      <c r="N333" s="23"/>
      <c r="O333" s="23"/>
      <c r="P333" s="23"/>
      <c r="Q333" s="23"/>
      <c r="R333" s="311"/>
      <c r="S333" s="23"/>
      <c r="T333" s="23"/>
      <c r="U333" s="23"/>
      <c r="V333" s="23"/>
      <c r="W333" s="23"/>
      <c r="X333" s="23"/>
      <c r="Y333" s="23"/>
      <c r="Z333" s="23"/>
      <c r="AA333" s="22"/>
      <c r="AB333" s="23"/>
      <c r="AC333" s="23"/>
      <c r="AD333" s="23"/>
      <c r="AE333" s="23"/>
      <c r="AF333" s="23"/>
      <c r="AG333" s="119"/>
      <c r="AH333" s="18"/>
      <c r="AI333" s="19"/>
      <c r="AJ333" s="19"/>
      <c r="AK333" s="19"/>
      <c r="AL333" s="18"/>
      <c r="AM333" s="18"/>
      <c r="AN333" s="18"/>
      <c r="AO333" s="18"/>
      <c r="AP333" s="18"/>
      <c r="AQ333" s="18"/>
      <c r="AR333" s="18"/>
      <c r="AS333" s="18"/>
      <c r="AT333" s="18"/>
      <c r="AU333" s="18"/>
      <c r="AV333" s="18"/>
      <c r="AW333" s="18"/>
      <c r="AX333" s="18"/>
      <c r="AY333" s="18"/>
      <c r="AZ333" s="18"/>
    </row>
    <row r="334" spans="1:52" x14ac:dyDescent="0.25">
      <c r="A334" s="20"/>
      <c r="B334" s="21"/>
      <c r="C334" s="112"/>
      <c r="D334" s="113"/>
      <c r="E334" s="118"/>
      <c r="F334" s="116"/>
      <c r="G334" s="24"/>
      <c r="H334" s="23"/>
      <c r="I334" s="23"/>
      <c r="J334" s="23"/>
      <c r="K334" s="23"/>
      <c r="L334" s="119"/>
      <c r="M334" s="23"/>
      <c r="N334" s="23"/>
      <c r="O334" s="23"/>
      <c r="P334" s="23"/>
      <c r="Q334" s="23"/>
      <c r="R334" s="311"/>
      <c r="S334" s="23"/>
      <c r="T334" s="23"/>
      <c r="U334" s="23"/>
      <c r="V334" s="23"/>
      <c r="W334" s="23"/>
      <c r="X334" s="23"/>
      <c r="Y334" s="23"/>
      <c r="Z334" s="23"/>
      <c r="AA334" s="22"/>
      <c r="AB334" s="23"/>
      <c r="AC334" s="23"/>
      <c r="AD334" s="23"/>
      <c r="AE334" s="23"/>
      <c r="AF334" s="23"/>
      <c r="AG334" s="119"/>
      <c r="AH334" s="18"/>
      <c r="AI334" s="19"/>
      <c r="AJ334" s="19"/>
      <c r="AK334" s="19"/>
      <c r="AL334" s="18"/>
      <c r="AM334" s="18"/>
      <c r="AN334" s="18"/>
      <c r="AO334" s="18"/>
      <c r="AP334" s="18"/>
      <c r="AQ334" s="18"/>
      <c r="AR334" s="18"/>
      <c r="AS334" s="18"/>
      <c r="AT334" s="18"/>
      <c r="AU334" s="18"/>
      <c r="AV334" s="18"/>
      <c r="AW334" s="18"/>
      <c r="AX334" s="18"/>
      <c r="AY334" s="18"/>
      <c r="AZ334" s="18"/>
    </row>
    <row r="335" spans="1:52" x14ac:dyDescent="0.25">
      <c r="A335" s="20"/>
      <c r="B335" s="21"/>
      <c r="C335" s="112"/>
      <c r="D335" s="113"/>
      <c r="E335" s="118"/>
      <c r="F335" s="116"/>
      <c r="G335" s="24"/>
      <c r="H335" s="23"/>
      <c r="I335" s="23"/>
      <c r="J335" s="23"/>
      <c r="K335" s="23"/>
      <c r="L335" s="119"/>
      <c r="M335" s="23"/>
      <c r="N335" s="23"/>
      <c r="O335" s="23"/>
      <c r="P335" s="23"/>
      <c r="Q335" s="23"/>
      <c r="R335" s="311"/>
      <c r="S335" s="23"/>
      <c r="T335" s="23"/>
      <c r="U335" s="23"/>
      <c r="V335" s="23"/>
      <c r="W335" s="23"/>
      <c r="X335" s="23"/>
      <c r="Y335" s="23"/>
      <c r="Z335" s="23"/>
      <c r="AA335" s="22"/>
      <c r="AB335" s="23"/>
      <c r="AC335" s="23"/>
      <c r="AD335" s="23"/>
      <c r="AE335" s="23"/>
      <c r="AF335" s="23"/>
      <c r="AG335" s="119"/>
      <c r="AH335" s="18"/>
      <c r="AI335" s="19"/>
      <c r="AJ335" s="19"/>
      <c r="AK335" s="19"/>
      <c r="AL335" s="18"/>
      <c r="AM335" s="18"/>
      <c r="AN335" s="18"/>
      <c r="AO335" s="18"/>
      <c r="AP335" s="18"/>
      <c r="AQ335" s="18"/>
      <c r="AR335" s="18"/>
      <c r="AS335" s="18"/>
      <c r="AT335" s="18"/>
      <c r="AU335" s="18"/>
      <c r="AV335" s="18"/>
      <c r="AW335" s="18"/>
      <c r="AX335" s="18"/>
      <c r="AY335" s="18"/>
      <c r="AZ335" s="18"/>
    </row>
    <row r="336" spans="1:52" x14ac:dyDescent="0.25">
      <c r="A336" s="20"/>
      <c r="B336" s="21"/>
      <c r="C336" s="112"/>
      <c r="D336" s="113"/>
      <c r="E336" s="118"/>
      <c r="F336" s="116"/>
      <c r="G336" s="24"/>
      <c r="H336" s="23"/>
      <c r="I336" s="23"/>
      <c r="J336" s="23"/>
      <c r="K336" s="23"/>
      <c r="L336" s="119"/>
      <c r="M336" s="23"/>
      <c r="N336" s="23"/>
      <c r="O336" s="23"/>
      <c r="P336" s="23"/>
      <c r="Q336" s="23"/>
      <c r="R336" s="311"/>
      <c r="S336" s="23"/>
      <c r="T336" s="23"/>
      <c r="U336" s="23"/>
      <c r="V336" s="23"/>
      <c r="W336" s="23"/>
      <c r="X336" s="23"/>
      <c r="Y336" s="23"/>
      <c r="Z336" s="23"/>
      <c r="AA336" s="22"/>
      <c r="AB336" s="23"/>
      <c r="AC336" s="23"/>
      <c r="AD336" s="23"/>
      <c r="AE336" s="23"/>
      <c r="AF336" s="23"/>
      <c r="AG336" s="119"/>
      <c r="AH336" s="18"/>
      <c r="AI336" s="19"/>
      <c r="AJ336" s="19"/>
      <c r="AK336" s="19"/>
      <c r="AL336" s="18"/>
      <c r="AM336" s="18"/>
      <c r="AN336" s="18"/>
      <c r="AO336" s="18"/>
      <c r="AP336" s="18"/>
      <c r="AQ336" s="18"/>
      <c r="AR336" s="18"/>
      <c r="AS336" s="18"/>
      <c r="AT336" s="18"/>
      <c r="AU336" s="18"/>
      <c r="AV336" s="18"/>
      <c r="AW336" s="18"/>
      <c r="AX336" s="18"/>
      <c r="AY336" s="18"/>
      <c r="AZ336" s="18"/>
    </row>
    <row r="337" spans="1:52" x14ac:dyDescent="0.25">
      <c r="A337" s="20"/>
      <c r="B337" s="21"/>
      <c r="C337" s="112"/>
      <c r="D337" s="113"/>
      <c r="E337" s="118"/>
      <c r="F337" s="116"/>
      <c r="G337" s="24"/>
      <c r="H337" s="23"/>
      <c r="I337" s="23"/>
      <c r="J337" s="23"/>
      <c r="K337" s="23"/>
      <c r="L337" s="119"/>
      <c r="M337" s="23"/>
      <c r="N337" s="23"/>
      <c r="O337" s="23"/>
      <c r="P337" s="23"/>
      <c r="Q337" s="23"/>
      <c r="R337" s="311"/>
      <c r="S337" s="23"/>
      <c r="T337" s="23"/>
      <c r="U337" s="23"/>
      <c r="V337" s="23"/>
      <c r="W337" s="23"/>
      <c r="X337" s="23"/>
      <c r="Y337" s="23"/>
      <c r="Z337" s="23"/>
      <c r="AA337" s="22"/>
      <c r="AB337" s="23"/>
      <c r="AC337" s="23"/>
      <c r="AD337" s="23"/>
      <c r="AE337" s="23"/>
      <c r="AF337" s="23"/>
      <c r="AG337" s="119"/>
      <c r="AH337" s="18"/>
      <c r="AI337" s="19"/>
      <c r="AJ337" s="19"/>
      <c r="AK337" s="19"/>
      <c r="AL337" s="18"/>
      <c r="AM337" s="18"/>
      <c r="AN337" s="18"/>
      <c r="AO337" s="18"/>
      <c r="AP337" s="18"/>
      <c r="AQ337" s="18"/>
      <c r="AR337" s="18"/>
      <c r="AS337" s="18"/>
      <c r="AT337" s="18"/>
      <c r="AU337" s="18"/>
      <c r="AV337" s="18"/>
      <c r="AW337" s="18"/>
      <c r="AX337" s="18"/>
      <c r="AY337" s="18"/>
      <c r="AZ337" s="18"/>
    </row>
    <row r="338" spans="1:52" x14ac:dyDescent="0.25">
      <c r="A338" s="20"/>
      <c r="B338" s="21"/>
      <c r="C338" s="112"/>
      <c r="D338" s="113"/>
      <c r="E338" s="118"/>
      <c r="F338" s="116"/>
      <c r="G338" s="24"/>
      <c r="H338" s="23"/>
      <c r="I338" s="23"/>
      <c r="J338" s="23"/>
      <c r="K338" s="23"/>
      <c r="L338" s="119"/>
      <c r="M338" s="23"/>
      <c r="N338" s="23"/>
      <c r="O338" s="23"/>
      <c r="P338" s="23"/>
      <c r="Q338" s="23"/>
      <c r="R338" s="311"/>
      <c r="S338" s="23"/>
      <c r="T338" s="23"/>
      <c r="U338" s="23"/>
      <c r="V338" s="23"/>
      <c r="W338" s="23"/>
      <c r="X338" s="23"/>
      <c r="Y338" s="23"/>
      <c r="Z338" s="23"/>
      <c r="AA338" s="22"/>
      <c r="AB338" s="23"/>
      <c r="AC338" s="23"/>
      <c r="AD338" s="23"/>
      <c r="AE338" s="23"/>
      <c r="AF338" s="23"/>
      <c r="AG338" s="119"/>
      <c r="AH338" s="18"/>
      <c r="AI338" s="19"/>
      <c r="AJ338" s="19"/>
      <c r="AK338" s="19"/>
      <c r="AL338" s="18"/>
      <c r="AM338" s="18"/>
      <c r="AN338" s="18"/>
      <c r="AO338" s="18"/>
      <c r="AP338" s="18"/>
      <c r="AQ338" s="18"/>
      <c r="AR338" s="18"/>
      <c r="AS338" s="18"/>
      <c r="AT338" s="18"/>
      <c r="AU338" s="18"/>
      <c r="AV338" s="18"/>
      <c r="AW338" s="18"/>
      <c r="AX338" s="18"/>
      <c r="AY338" s="18"/>
      <c r="AZ338" s="18"/>
    </row>
    <row r="339" spans="1:52" x14ac:dyDescent="0.25">
      <c r="A339" s="20"/>
      <c r="B339" s="21"/>
      <c r="C339" s="112"/>
      <c r="D339" s="113"/>
      <c r="E339" s="118"/>
      <c r="F339" s="116"/>
      <c r="G339" s="24"/>
      <c r="H339" s="23"/>
      <c r="I339" s="23"/>
      <c r="J339" s="23"/>
      <c r="K339" s="23"/>
      <c r="L339" s="119"/>
      <c r="M339" s="23"/>
      <c r="N339" s="23"/>
      <c r="O339" s="23"/>
      <c r="P339" s="23"/>
      <c r="Q339" s="23"/>
      <c r="R339" s="311"/>
      <c r="S339" s="23"/>
      <c r="T339" s="23"/>
      <c r="U339" s="23"/>
      <c r="V339" s="23"/>
      <c r="W339" s="23"/>
      <c r="X339" s="23"/>
      <c r="Y339" s="23"/>
      <c r="Z339" s="23"/>
      <c r="AA339" s="22"/>
      <c r="AB339" s="23"/>
      <c r="AC339" s="23"/>
      <c r="AD339" s="23"/>
      <c r="AE339" s="23"/>
      <c r="AF339" s="23"/>
      <c r="AG339" s="119"/>
      <c r="AH339" s="18"/>
      <c r="AI339" s="19"/>
      <c r="AJ339" s="19"/>
      <c r="AK339" s="19"/>
      <c r="AL339" s="18"/>
      <c r="AM339" s="18"/>
      <c r="AN339" s="18"/>
      <c r="AO339" s="18"/>
      <c r="AP339" s="18"/>
      <c r="AQ339" s="18"/>
      <c r="AR339" s="18"/>
      <c r="AS339" s="18"/>
      <c r="AT339" s="18"/>
      <c r="AU339" s="18"/>
      <c r="AV339" s="18"/>
      <c r="AW339" s="18"/>
      <c r="AX339" s="18"/>
      <c r="AY339" s="18"/>
      <c r="AZ339" s="18"/>
    </row>
    <row r="340" spans="1:52" x14ac:dyDescent="0.25">
      <c r="A340" s="20"/>
      <c r="B340" s="21"/>
      <c r="C340" s="112"/>
      <c r="D340" s="113"/>
      <c r="E340" s="118"/>
      <c r="F340" s="116"/>
      <c r="G340" s="24"/>
      <c r="H340" s="23"/>
      <c r="I340" s="23"/>
      <c r="J340" s="23"/>
      <c r="K340" s="23"/>
      <c r="L340" s="119"/>
      <c r="M340" s="23"/>
      <c r="N340" s="23"/>
      <c r="O340" s="23"/>
      <c r="P340" s="23"/>
      <c r="Q340" s="23"/>
      <c r="R340" s="311"/>
      <c r="S340" s="23"/>
      <c r="T340" s="23"/>
      <c r="U340" s="23"/>
      <c r="V340" s="23"/>
      <c r="W340" s="23"/>
      <c r="X340" s="23"/>
      <c r="Y340" s="23"/>
      <c r="Z340" s="23"/>
      <c r="AA340" s="22"/>
      <c r="AB340" s="23"/>
      <c r="AC340" s="23"/>
      <c r="AD340" s="23"/>
      <c r="AE340" s="23"/>
      <c r="AF340" s="23"/>
      <c r="AG340" s="119"/>
      <c r="AH340" s="18"/>
      <c r="AI340" s="19"/>
      <c r="AJ340" s="19"/>
      <c r="AK340" s="19"/>
      <c r="AL340" s="18"/>
      <c r="AM340" s="18"/>
      <c r="AN340" s="18"/>
      <c r="AO340" s="18"/>
      <c r="AP340" s="18"/>
      <c r="AQ340" s="18"/>
      <c r="AR340" s="18"/>
      <c r="AS340" s="18"/>
      <c r="AT340" s="18"/>
      <c r="AU340" s="18"/>
      <c r="AV340" s="18"/>
      <c r="AW340" s="18"/>
      <c r="AX340" s="18"/>
      <c r="AY340" s="18"/>
      <c r="AZ340" s="18"/>
    </row>
    <row r="341" spans="1:52" x14ac:dyDescent="0.25">
      <c r="A341" s="20"/>
      <c r="B341" s="21"/>
      <c r="C341" s="112"/>
      <c r="D341" s="113"/>
      <c r="E341" s="118"/>
      <c r="F341" s="116"/>
      <c r="G341" s="24"/>
      <c r="H341" s="23"/>
      <c r="I341" s="23"/>
      <c r="J341" s="23"/>
      <c r="K341" s="23"/>
      <c r="L341" s="119"/>
      <c r="M341" s="23"/>
      <c r="N341" s="23"/>
      <c r="O341" s="23"/>
      <c r="P341" s="23"/>
      <c r="Q341" s="23"/>
      <c r="R341" s="311"/>
      <c r="S341" s="23"/>
      <c r="T341" s="23"/>
      <c r="U341" s="23"/>
      <c r="V341" s="23"/>
      <c r="W341" s="23"/>
      <c r="X341" s="23"/>
      <c r="Y341" s="23"/>
      <c r="Z341" s="23"/>
      <c r="AA341" s="22"/>
      <c r="AB341" s="23"/>
      <c r="AC341" s="23"/>
      <c r="AD341" s="23"/>
      <c r="AE341" s="23"/>
      <c r="AF341" s="23"/>
      <c r="AG341" s="119"/>
      <c r="AH341" s="18"/>
      <c r="AI341" s="19"/>
      <c r="AJ341" s="19"/>
      <c r="AK341" s="19"/>
      <c r="AL341" s="18"/>
      <c r="AM341" s="18"/>
      <c r="AN341" s="18"/>
      <c r="AO341" s="18"/>
      <c r="AP341" s="18"/>
      <c r="AQ341" s="18"/>
      <c r="AR341" s="18"/>
      <c r="AS341" s="18"/>
      <c r="AT341" s="18"/>
      <c r="AU341" s="18"/>
      <c r="AV341" s="18"/>
      <c r="AW341" s="18"/>
      <c r="AX341" s="18"/>
      <c r="AY341" s="18"/>
      <c r="AZ341" s="18"/>
    </row>
    <row r="342" spans="1:52" x14ac:dyDescent="0.25">
      <c r="A342" s="20"/>
      <c r="B342" s="21"/>
      <c r="C342" s="112"/>
      <c r="D342" s="113"/>
      <c r="E342" s="118"/>
      <c r="F342" s="116"/>
      <c r="G342" s="24"/>
      <c r="H342" s="23"/>
      <c r="I342" s="23"/>
      <c r="J342" s="23"/>
      <c r="K342" s="23"/>
      <c r="L342" s="119"/>
      <c r="M342" s="23"/>
      <c r="N342" s="23"/>
      <c r="O342" s="23"/>
      <c r="P342" s="23"/>
      <c r="Q342" s="23"/>
      <c r="R342" s="311"/>
      <c r="S342" s="23"/>
      <c r="T342" s="23"/>
      <c r="U342" s="23"/>
      <c r="V342" s="23"/>
      <c r="W342" s="23"/>
      <c r="X342" s="23"/>
      <c r="Y342" s="23"/>
      <c r="Z342" s="23"/>
      <c r="AA342" s="22"/>
      <c r="AB342" s="23"/>
      <c r="AC342" s="23"/>
      <c r="AD342" s="23"/>
      <c r="AE342" s="23"/>
      <c r="AF342" s="23"/>
      <c r="AG342" s="119"/>
      <c r="AH342" s="18"/>
      <c r="AI342" s="19"/>
      <c r="AJ342" s="19"/>
      <c r="AK342" s="19"/>
      <c r="AL342" s="18"/>
      <c r="AM342" s="18"/>
      <c r="AN342" s="18"/>
      <c r="AO342" s="18"/>
      <c r="AP342" s="18"/>
      <c r="AQ342" s="18"/>
      <c r="AR342" s="18"/>
      <c r="AS342" s="18"/>
      <c r="AT342" s="18"/>
      <c r="AU342" s="18"/>
      <c r="AV342" s="18"/>
      <c r="AW342" s="18"/>
      <c r="AX342" s="18"/>
      <c r="AY342" s="18"/>
      <c r="AZ342" s="18"/>
    </row>
    <row r="343" spans="1:52" x14ac:dyDescent="0.25">
      <c r="A343" s="20"/>
      <c r="B343" s="21"/>
      <c r="C343" s="112"/>
      <c r="D343" s="113"/>
      <c r="E343" s="118"/>
      <c r="F343" s="116"/>
      <c r="G343" s="24"/>
      <c r="H343" s="23"/>
      <c r="I343" s="23"/>
      <c r="J343" s="23"/>
      <c r="K343" s="23"/>
      <c r="L343" s="119"/>
      <c r="M343" s="23"/>
      <c r="N343" s="23"/>
      <c r="O343" s="23"/>
      <c r="P343" s="23"/>
      <c r="Q343" s="23"/>
      <c r="R343" s="311"/>
      <c r="S343" s="23"/>
      <c r="T343" s="23"/>
      <c r="U343" s="23"/>
      <c r="V343" s="23"/>
      <c r="W343" s="23"/>
      <c r="X343" s="23"/>
      <c r="Y343" s="23"/>
      <c r="Z343" s="23"/>
      <c r="AA343" s="22"/>
      <c r="AB343" s="23"/>
      <c r="AC343" s="23"/>
      <c r="AD343" s="23"/>
      <c r="AE343" s="23"/>
      <c r="AF343" s="23"/>
      <c r="AG343" s="119"/>
      <c r="AH343" s="18"/>
      <c r="AI343" s="19"/>
      <c r="AJ343" s="19"/>
      <c r="AK343" s="19"/>
      <c r="AL343" s="18"/>
      <c r="AM343" s="18"/>
      <c r="AN343" s="18"/>
      <c r="AO343" s="18"/>
      <c r="AP343" s="18"/>
      <c r="AQ343" s="18"/>
      <c r="AR343" s="18"/>
      <c r="AS343" s="18"/>
      <c r="AT343" s="18"/>
      <c r="AU343" s="18"/>
      <c r="AV343" s="18"/>
      <c r="AW343" s="18"/>
      <c r="AX343" s="18"/>
      <c r="AY343" s="18"/>
      <c r="AZ343" s="18"/>
    </row>
    <row r="344" spans="1:52" x14ac:dyDescent="0.25">
      <c r="A344" s="20"/>
      <c r="B344" s="21"/>
      <c r="C344" s="112"/>
      <c r="D344" s="113"/>
      <c r="E344" s="118"/>
      <c r="F344" s="116"/>
      <c r="G344" s="24"/>
      <c r="H344" s="23"/>
      <c r="I344" s="23"/>
      <c r="J344" s="23"/>
      <c r="K344" s="23"/>
      <c r="L344" s="119"/>
      <c r="M344" s="23"/>
      <c r="N344" s="23"/>
      <c r="O344" s="23"/>
      <c r="P344" s="23"/>
      <c r="Q344" s="23"/>
      <c r="R344" s="311"/>
      <c r="S344" s="23"/>
      <c r="T344" s="23"/>
      <c r="U344" s="23"/>
      <c r="V344" s="23"/>
      <c r="W344" s="23"/>
      <c r="X344" s="23"/>
      <c r="Y344" s="23"/>
      <c r="Z344" s="23"/>
      <c r="AA344" s="22"/>
      <c r="AB344" s="23"/>
      <c r="AC344" s="23"/>
      <c r="AD344" s="23"/>
      <c r="AE344" s="23"/>
      <c r="AF344" s="23"/>
      <c r="AG344" s="119"/>
      <c r="AH344" s="18"/>
      <c r="AI344" s="19"/>
      <c r="AJ344" s="19"/>
      <c r="AK344" s="19"/>
      <c r="AL344" s="18"/>
      <c r="AM344" s="18"/>
      <c r="AN344" s="18"/>
      <c r="AO344" s="18"/>
      <c r="AP344" s="18"/>
      <c r="AQ344" s="18"/>
      <c r="AR344" s="18"/>
      <c r="AS344" s="18"/>
      <c r="AT344" s="18"/>
      <c r="AU344" s="18"/>
      <c r="AV344" s="18"/>
      <c r="AW344" s="18"/>
      <c r="AX344" s="18"/>
      <c r="AY344" s="18"/>
      <c r="AZ344" s="18"/>
    </row>
    <row r="345" spans="1:52" x14ac:dyDescent="0.25">
      <c r="A345" s="20"/>
      <c r="B345" s="21"/>
      <c r="C345" s="112"/>
      <c r="D345" s="113"/>
      <c r="E345" s="118"/>
      <c r="F345" s="116"/>
      <c r="G345" s="24"/>
      <c r="H345" s="23"/>
      <c r="I345" s="23"/>
      <c r="J345" s="23"/>
      <c r="K345" s="23"/>
      <c r="L345" s="119"/>
      <c r="M345" s="23"/>
      <c r="N345" s="23"/>
      <c r="O345" s="23"/>
      <c r="P345" s="23"/>
      <c r="Q345" s="23"/>
      <c r="R345" s="311"/>
      <c r="S345" s="23"/>
      <c r="T345" s="23"/>
      <c r="U345" s="23"/>
      <c r="V345" s="23"/>
      <c r="W345" s="23"/>
      <c r="X345" s="23"/>
      <c r="Y345" s="23"/>
      <c r="Z345" s="23"/>
      <c r="AA345" s="22"/>
      <c r="AB345" s="23"/>
      <c r="AC345" s="23"/>
      <c r="AD345" s="23"/>
      <c r="AE345" s="23"/>
      <c r="AF345" s="23"/>
      <c r="AG345" s="119"/>
      <c r="AH345" s="18"/>
      <c r="AI345" s="19"/>
      <c r="AJ345" s="19"/>
      <c r="AK345" s="19"/>
      <c r="AL345" s="18"/>
      <c r="AM345" s="18"/>
      <c r="AN345" s="18"/>
      <c r="AO345" s="18"/>
      <c r="AP345" s="18"/>
      <c r="AQ345" s="18"/>
      <c r="AR345" s="18"/>
      <c r="AS345" s="18"/>
      <c r="AT345" s="18"/>
      <c r="AU345" s="18"/>
      <c r="AV345" s="18"/>
      <c r="AW345" s="18"/>
      <c r="AX345" s="18"/>
      <c r="AY345" s="18"/>
      <c r="AZ345" s="18"/>
    </row>
    <row r="346" spans="1:52" x14ac:dyDescent="0.25">
      <c r="A346" s="20"/>
      <c r="B346" s="21"/>
      <c r="C346" s="112"/>
      <c r="D346" s="113"/>
      <c r="E346" s="118"/>
      <c r="F346" s="116"/>
      <c r="G346" s="24"/>
      <c r="H346" s="23"/>
      <c r="I346" s="23"/>
      <c r="J346" s="23"/>
      <c r="K346" s="23"/>
      <c r="L346" s="119"/>
      <c r="M346" s="23"/>
      <c r="N346" s="23"/>
      <c r="O346" s="23"/>
      <c r="P346" s="23"/>
      <c r="Q346" s="23"/>
      <c r="R346" s="311"/>
      <c r="S346" s="23"/>
      <c r="T346" s="23"/>
      <c r="U346" s="23"/>
      <c r="V346" s="23"/>
      <c r="W346" s="23"/>
      <c r="X346" s="23"/>
      <c r="Y346" s="23"/>
      <c r="Z346" s="23"/>
      <c r="AA346" s="22"/>
      <c r="AB346" s="23"/>
      <c r="AC346" s="23"/>
      <c r="AD346" s="23"/>
      <c r="AE346" s="23"/>
      <c r="AF346" s="23"/>
      <c r="AG346" s="119"/>
      <c r="AH346" s="18"/>
      <c r="AI346" s="19"/>
      <c r="AJ346" s="19"/>
      <c r="AK346" s="19"/>
      <c r="AL346" s="18"/>
      <c r="AM346" s="18"/>
      <c r="AN346" s="18"/>
      <c r="AO346" s="18"/>
      <c r="AP346" s="18"/>
      <c r="AQ346" s="18"/>
      <c r="AR346" s="18"/>
      <c r="AS346" s="18"/>
      <c r="AT346" s="18"/>
      <c r="AU346" s="18"/>
      <c r="AV346" s="18"/>
      <c r="AW346" s="18"/>
      <c r="AX346" s="18"/>
      <c r="AY346" s="18"/>
      <c r="AZ346" s="18"/>
    </row>
    <row r="347" spans="1:52" x14ac:dyDescent="0.25">
      <c r="A347" s="20"/>
      <c r="B347" s="21"/>
      <c r="C347" s="112"/>
      <c r="D347" s="113"/>
      <c r="E347" s="118"/>
      <c r="F347" s="116"/>
      <c r="G347" s="24"/>
      <c r="H347" s="23"/>
      <c r="I347" s="23"/>
      <c r="J347" s="23"/>
      <c r="K347" s="23"/>
      <c r="L347" s="119"/>
      <c r="M347" s="23"/>
      <c r="N347" s="23"/>
      <c r="O347" s="23"/>
      <c r="P347" s="23"/>
      <c r="Q347" s="23"/>
      <c r="R347" s="311"/>
      <c r="S347" s="23"/>
      <c r="T347" s="23"/>
      <c r="U347" s="23"/>
      <c r="V347" s="23"/>
      <c r="W347" s="23"/>
      <c r="X347" s="23"/>
      <c r="Y347" s="23"/>
      <c r="Z347" s="23"/>
      <c r="AA347" s="22"/>
      <c r="AB347" s="23"/>
      <c r="AC347" s="23"/>
      <c r="AD347" s="23"/>
      <c r="AE347" s="23"/>
      <c r="AF347" s="23"/>
      <c r="AG347" s="119"/>
      <c r="AH347" s="18"/>
      <c r="AI347" s="19"/>
      <c r="AJ347" s="19"/>
      <c r="AK347" s="19"/>
      <c r="AL347" s="18"/>
      <c r="AM347" s="18"/>
      <c r="AN347" s="18"/>
      <c r="AO347" s="18"/>
      <c r="AP347" s="18"/>
      <c r="AQ347" s="18"/>
      <c r="AR347" s="18"/>
      <c r="AS347" s="18"/>
      <c r="AT347" s="18"/>
      <c r="AU347" s="18"/>
      <c r="AV347" s="18"/>
      <c r="AW347" s="18"/>
      <c r="AX347" s="18"/>
      <c r="AY347" s="18"/>
      <c r="AZ347" s="18"/>
    </row>
    <row r="348" spans="1:52" x14ac:dyDescent="0.25">
      <c r="A348" s="20"/>
      <c r="B348" s="21"/>
      <c r="C348" s="112"/>
      <c r="D348" s="113"/>
      <c r="E348" s="118"/>
      <c r="F348" s="116"/>
      <c r="G348" s="24"/>
      <c r="H348" s="23"/>
      <c r="I348" s="23"/>
      <c r="J348" s="23"/>
      <c r="K348" s="23"/>
      <c r="L348" s="119"/>
      <c r="M348" s="23"/>
      <c r="N348" s="23"/>
      <c r="O348" s="23"/>
      <c r="P348" s="23"/>
      <c r="Q348" s="23"/>
      <c r="R348" s="311"/>
      <c r="S348" s="23"/>
      <c r="T348" s="23"/>
      <c r="U348" s="23"/>
      <c r="V348" s="23"/>
      <c r="W348" s="23"/>
      <c r="X348" s="23"/>
      <c r="Y348" s="23"/>
      <c r="Z348" s="23"/>
      <c r="AA348" s="22"/>
      <c r="AB348" s="23"/>
      <c r="AC348" s="23"/>
      <c r="AD348" s="23"/>
      <c r="AE348" s="23"/>
      <c r="AF348" s="23"/>
      <c r="AG348" s="119"/>
      <c r="AH348" s="18"/>
      <c r="AI348" s="19"/>
      <c r="AJ348" s="19"/>
      <c r="AK348" s="19"/>
      <c r="AL348" s="18"/>
      <c r="AM348" s="18"/>
      <c r="AN348" s="18"/>
      <c r="AO348" s="18"/>
      <c r="AP348" s="18"/>
      <c r="AQ348" s="18"/>
      <c r="AR348" s="18"/>
      <c r="AS348" s="18"/>
      <c r="AT348" s="18"/>
      <c r="AU348" s="18"/>
      <c r="AV348" s="18"/>
      <c r="AW348" s="18"/>
      <c r="AX348" s="18"/>
      <c r="AY348" s="18"/>
      <c r="AZ348" s="18"/>
    </row>
    <row r="349" spans="1:52" x14ac:dyDescent="0.25">
      <c r="A349" s="20"/>
      <c r="B349" s="21"/>
      <c r="C349" s="112"/>
      <c r="D349" s="113"/>
      <c r="E349" s="118"/>
      <c r="F349" s="116"/>
      <c r="G349" s="24"/>
      <c r="H349" s="23"/>
      <c r="I349" s="23"/>
      <c r="J349" s="23"/>
      <c r="K349" s="23"/>
      <c r="L349" s="119"/>
      <c r="M349" s="23"/>
      <c r="N349" s="23"/>
      <c r="O349" s="23"/>
      <c r="P349" s="23"/>
      <c r="Q349" s="23"/>
      <c r="R349" s="311"/>
      <c r="S349" s="23"/>
      <c r="T349" s="23"/>
      <c r="U349" s="23"/>
      <c r="V349" s="23"/>
      <c r="W349" s="23"/>
      <c r="X349" s="23"/>
      <c r="Y349" s="23"/>
      <c r="Z349" s="23"/>
      <c r="AA349" s="22"/>
      <c r="AB349" s="23"/>
      <c r="AC349" s="23"/>
      <c r="AD349" s="23"/>
      <c r="AE349" s="23"/>
      <c r="AF349" s="23"/>
      <c r="AG349" s="119"/>
      <c r="AH349" s="18"/>
      <c r="AI349" s="19"/>
      <c r="AJ349" s="19"/>
      <c r="AK349" s="19"/>
      <c r="AL349" s="18"/>
      <c r="AM349" s="18"/>
      <c r="AN349" s="18"/>
      <c r="AO349" s="18"/>
      <c r="AP349" s="18"/>
      <c r="AQ349" s="18"/>
      <c r="AR349" s="18"/>
      <c r="AS349" s="18"/>
      <c r="AT349" s="18"/>
      <c r="AU349" s="18"/>
      <c r="AV349" s="18"/>
      <c r="AW349" s="18"/>
      <c r="AX349" s="18"/>
      <c r="AY349" s="18"/>
      <c r="AZ349" s="18"/>
    </row>
    <row r="350" spans="1:52" x14ac:dyDescent="0.25">
      <c r="A350" s="20"/>
      <c r="B350" s="21"/>
      <c r="C350" s="112"/>
      <c r="D350" s="113"/>
      <c r="E350" s="118"/>
      <c r="F350" s="116"/>
      <c r="G350" s="24"/>
      <c r="H350" s="23"/>
      <c r="I350" s="23"/>
      <c r="J350" s="23"/>
      <c r="K350" s="23"/>
      <c r="L350" s="119"/>
      <c r="M350" s="23"/>
      <c r="N350" s="23"/>
      <c r="O350" s="23"/>
      <c r="P350" s="23"/>
      <c r="Q350" s="23"/>
      <c r="R350" s="311"/>
      <c r="S350" s="23"/>
      <c r="T350" s="23"/>
      <c r="U350" s="23"/>
      <c r="V350" s="23"/>
      <c r="W350" s="23"/>
      <c r="X350" s="23"/>
      <c r="Y350" s="23"/>
      <c r="Z350" s="23"/>
      <c r="AA350" s="22"/>
      <c r="AB350" s="23"/>
      <c r="AC350" s="23"/>
      <c r="AD350" s="23"/>
      <c r="AE350" s="23"/>
      <c r="AF350" s="23"/>
      <c r="AG350" s="119"/>
      <c r="AH350" s="18"/>
      <c r="AI350" s="19"/>
      <c r="AJ350" s="19"/>
      <c r="AK350" s="19"/>
      <c r="AL350" s="18"/>
      <c r="AM350" s="18"/>
      <c r="AN350" s="18"/>
      <c r="AO350" s="18"/>
      <c r="AP350" s="18"/>
      <c r="AQ350" s="18"/>
      <c r="AR350" s="18"/>
      <c r="AS350" s="18"/>
      <c r="AT350" s="18"/>
      <c r="AU350" s="18"/>
      <c r="AV350" s="18"/>
      <c r="AW350" s="18"/>
      <c r="AX350" s="18"/>
      <c r="AY350" s="18"/>
      <c r="AZ350" s="18"/>
    </row>
    <row r="351" spans="1:52" x14ac:dyDescent="0.25">
      <c r="A351" s="20"/>
      <c r="B351" s="21"/>
      <c r="C351" s="112"/>
      <c r="D351" s="113"/>
      <c r="E351" s="118"/>
      <c r="F351" s="116"/>
      <c r="G351" s="24"/>
      <c r="H351" s="23"/>
      <c r="I351" s="23"/>
      <c r="J351" s="23"/>
      <c r="K351" s="23"/>
      <c r="L351" s="119"/>
      <c r="M351" s="23"/>
      <c r="N351" s="23"/>
      <c r="O351" s="23"/>
      <c r="P351" s="23"/>
      <c r="Q351" s="23"/>
      <c r="R351" s="311"/>
      <c r="S351" s="23"/>
      <c r="T351" s="23"/>
      <c r="U351" s="23"/>
      <c r="V351" s="23"/>
      <c r="W351" s="23"/>
      <c r="X351" s="23"/>
      <c r="Y351" s="23"/>
      <c r="Z351" s="23"/>
      <c r="AA351" s="22"/>
      <c r="AB351" s="23"/>
      <c r="AC351" s="23"/>
      <c r="AD351" s="23"/>
      <c r="AE351" s="23"/>
      <c r="AF351" s="23"/>
      <c r="AG351" s="119"/>
      <c r="AH351" s="18"/>
      <c r="AI351" s="19"/>
      <c r="AJ351" s="19"/>
      <c r="AK351" s="19"/>
      <c r="AL351" s="18"/>
      <c r="AM351" s="18"/>
      <c r="AN351" s="18"/>
      <c r="AO351" s="18"/>
      <c r="AP351" s="18"/>
      <c r="AQ351" s="18"/>
      <c r="AR351" s="18"/>
      <c r="AS351" s="18"/>
      <c r="AT351" s="18"/>
      <c r="AU351" s="18"/>
      <c r="AV351" s="18"/>
      <c r="AW351" s="18"/>
      <c r="AX351" s="18"/>
      <c r="AY351" s="18"/>
      <c r="AZ351" s="18"/>
    </row>
    <row r="352" spans="1:52" x14ac:dyDescent="0.25">
      <c r="A352" s="20"/>
      <c r="B352" s="21"/>
      <c r="C352" s="112"/>
      <c r="D352" s="113"/>
      <c r="E352" s="118"/>
      <c r="F352" s="116"/>
      <c r="G352" s="24"/>
      <c r="H352" s="23"/>
      <c r="I352" s="23"/>
      <c r="J352" s="23"/>
      <c r="K352" s="23"/>
      <c r="L352" s="119"/>
      <c r="M352" s="23"/>
      <c r="N352" s="23"/>
      <c r="O352" s="23"/>
      <c r="P352" s="23"/>
      <c r="Q352" s="23"/>
      <c r="R352" s="311"/>
      <c r="S352" s="23"/>
      <c r="T352" s="23"/>
      <c r="U352" s="23"/>
      <c r="V352" s="23"/>
      <c r="W352" s="23"/>
      <c r="X352" s="23"/>
      <c r="Y352" s="23"/>
      <c r="Z352" s="23"/>
      <c r="AA352" s="22"/>
      <c r="AB352" s="23"/>
      <c r="AC352" s="23"/>
      <c r="AD352" s="23"/>
      <c r="AE352" s="23"/>
      <c r="AF352" s="23"/>
      <c r="AG352" s="119"/>
      <c r="AH352" s="18"/>
      <c r="AI352" s="19"/>
      <c r="AJ352" s="19"/>
      <c r="AK352" s="19"/>
      <c r="AL352" s="18"/>
      <c r="AM352" s="18"/>
      <c r="AN352" s="18"/>
      <c r="AO352" s="18"/>
      <c r="AP352" s="18"/>
      <c r="AQ352" s="18"/>
      <c r="AR352" s="18"/>
      <c r="AS352" s="18"/>
      <c r="AT352" s="18"/>
      <c r="AU352" s="18"/>
      <c r="AV352" s="18"/>
      <c r="AW352" s="18"/>
      <c r="AX352" s="18"/>
      <c r="AY352" s="18"/>
      <c r="AZ352" s="18"/>
    </row>
    <row r="353" spans="1:52" x14ac:dyDescent="0.25">
      <c r="A353" s="20"/>
      <c r="B353" s="21"/>
      <c r="C353" s="112"/>
      <c r="D353" s="113"/>
      <c r="E353" s="118"/>
      <c r="F353" s="116"/>
      <c r="G353" s="24"/>
      <c r="H353" s="23"/>
      <c r="I353" s="23"/>
      <c r="J353" s="23"/>
      <c r="K353" s="23"/>
      <c r="L353" s="119"/>
      <c r="M353" s="23"/>
      <c r="N353" s="23"/>
      <c r="O353" s="23"/>
      <c r="P353" s="23"/>
      <c r="Q353" s="23"/>
      <c r="R353" s="311"/>
      <c r="S353" s="23"/>
      <c r="T353" s="23"/>
      <c r="U353" s="23"/>
      <c r="V353" s="23"/>
      <c r="W353" s="23"/>
      <c r="X353" s="23"/>
      <c r="Y353" s="23"/>
      <c r="Z353" s="23"/>
      <c r="AA353" s="22"/>
      <c r="AB353" s="23"/>
      <c r="AC353" s="23"/>
      <c r="AD353" s="23"/>
      <c r="AE353" s="23"/>
      <c r="AF353" s="23"/>
      <c r="AG353" s="119"/>
      <c r="AH353" s="18"/>
      <c r="AI353" s="19"/>
      <c r="AJ353" s="19"/>
      <c r="AK353" s="19"/>
      <c r="AL353" s="18"/>
      <c r="AM353" s="18"/>
      <c r="AN353" s="18"/>
      <c r="AO353" s="18"/>
      <c r="AP353" s="18"/>
      <c r="AQ353" s="18"/>
      <c r="AR353" s="18"/>
      <c r="AS353" s="18"/>
      <c r="AT353" s="18"/>
      <c r="AU353" s="18"/>
      <c r="AV353" s="18"/>
      <c r="AW353" s="18"/>
      <c r="AX353" s="18"/>
      <c r="AY353" s="18"/>
      <c r="AZ353" s="18"/>
    </row>
    <row r="354" spans="1:52" x14ac:dyDescent="0.25">
      <c r="A354" s="20"/>
      <c r="B354" s="21"/>
      <c r="C354" s="112"/>
      <c r="D354" s="113"/>
      <c r="E354" s="118"/>
      <c r="F354" s="116"/>
      <c r="G354" s="24"/>
      <c r="H354" s="23"/>
      <c r="I354" s="23"/>
      <c r="J354" s="23"/>
      <c r="K354" s="23"/>
      <c r="L354" s="119"/>
      <c r="M354" s="23"/>
      <c r="N354" s="23"/>
      <c r="O354" s="23"/>
      <c r="P354" s="23"/>
      <c r="Q354" s="23"/>
      <c r="R354" s="311"/>
      <c r="S354" s="23"/>
      <c r="T354" s="23"/>
      <c r="U354" s="23"/>
      <c r="V354" s="23"/>
      <c r="W354" s="23"/>
      <c r="X354" s="23"/>
      <c r="Y354" s="23"/>
      <c r="Z354" s="23"/>
      <c r="AA354" s="22"/>
      <c r="AB354" s="23"/>
      <c r="AC354" s="23"/>
      <c r="AD354" s="23"/>
      <c r="AE354" s="23"/>
      <c r="AF354" s="23"/>
      <c r="AG354" s="119"/>
      <c r="AH354" s="18"/>
      <c r="AI354" s="19"/>
      <c r="AJ354" s="19"/>
      <c r="AK354" s="19"/>
      <c r="AL354" s="18"/>
      <c r="AM354" s="18"/>
      <c r="AN354" s="18"/>
      <c r="AO354" s="18"/>
      <c r="AP354" s="18"/>
      <c r="AQ354" s="18"/>
      <c r="AR354" s="18"/>
      <c r="AS354" s="18"/>
      <c r="AT354" s="18"/>
      <c r="AU354" s="18"/>
      <c r="AV354" s="18"/>
      <c r="AW354" s="18"/>
      <c r="AX354" s="18"/>
      <c r="AY354" s="18"/>
      <c r="AZ354" s="18"/>
    </row>
    <row r="355" spans="1:52" x14ac:dyDescent="0.25">
      <c r="A355" s="20"/>
      <c r="B355" s="21"/>
      <c r="C355" s="112"/>
      <c r="D355" s="113"/>
      <c r="E355" s="118"/>
      <c r="F355" s="116"/>
      <c r="G355" s="24"/>
      <c r="H355" s="23"/>
      <c r="I355" s="23"/>
      <c r="J355" s="23"/>
      <c r="K355" s="23"/>
      <c r="L355" s="119"/>
      <c r="M355" s="23"/>
      <c r="N355" s="23"/>
      <c r="O355" s="23"/>
      <c r="P355" s="23"/>
      <c r="Q355" s="23"/>
      <c r="R355" s="311"/>
      <c r="S355" s="23"/>
      <c r="T355" s="23"/>
      <c r="U355" s="23"/>
      <c r="V355" s="23"/>
      <c r="W355" s="23"/>
      <c r="X355" s="23"/>
      <c r="Y355" s="23"/>
      <c r="Z355" s="23"/>
      <c r="AA355" s="22"/>
      <c r="AB355" s="23"/>
      <c r="AC355" s="23"/>
      <c r="AD355" s="23"/>
      <c r="AE355" s="23"/>
      <c r="AF355" s="23"/>
      <c r="AG355" s="119"/>
      <c r="AH355" s="18"/>
      <c r="AI355" s="19"/>
      <c r="AJ355" s="19"/>
      <c r="AK355" s="19"/>
      <c r="AL355" s="18"/>
      <c r="AM355" s="18"/>
      <c r="AN355" s="18"/>
      <c r="AO355" s="18"/>
      <c r="AP355" s="18"/>
      <c r="AQ355" s="18"/>
      <c r="AR355" s="18"/>
      <c r="AS355" s="18"/>
      <c r="AT355" s="18"/>
      <c r="AU355" s="18"/>
      <c r="AV355" s="18"/>
      <c r="AW355" s="18"/>
      <c r="AX355" s="18"/>
      <c r="AY355" s="18"/>
      <c r="AZ355" s="18"/>
    </row>
    <row r="356" spans="1:52" x14ac:dyDescent="0.25">
      <c r="A356" s="20"/>
      <c r="B356" s="21"/>
      <c r="C356" s="112"/>
      <c r="D356" s="113"/>
      <c r="E356" s="118"/>
      <c r="F356" s="116"/>
      <c r="G356" s="24"/>
      <c r="H356" s="23"/>
      <c r="I356" s="23"/>
      <c r="J356" s="23"/>
      <c r="K356" s="23"/>
      <c r="L356" s="119"/>
      <c r="M356" s="23"/>
      <c r="N356" s="23"/>
      <c r="O356" s="23"/>
      <c r="P356" s="23"/>
      <c r="Q356" s="23"/>
      <c r="R356" s="311"/>
      <c r="S356" s="23"/>
      <c r="T356" s="23"/>
      <c r="U356" s="23"/>
      <c r="V356" s="23"/>
      <c r="W356" s="23"/>
      <c r="X356" s="23"/>
      <c r="Y356" s="23"/>
      <c r="Z356" s="23"/>
      <c r="AA356" s="22"/>
      <c r="AB356" s="23"/>
      <c r="AC356" s="23"/>
      <c r="AD356" s="23"/>
      <c r="AE356" s="23"/>
      <c r="AF356" s="23"/>
      <c r="AG356" s="119"/>
      <c r="AH356" s="18"/>
      <c r="AI356" s="19"/>
      <c r="AJ356" s="19"/>
      <c r="AK356" s="19"/>
      <c r="AL356" s="18"/>
      <c r="AM356" s="18"/>
      <c r="AN356" s="18"/>
      <c r="AO356" s="18"/>
      <c r="AP356" s="18"/>
      <c r="AQ356" s="18"/>
      <c r="AR356" s="18"/>
      <c r="AS356" s="18"/>
      <c r="AT356" s="18"/>
      <c r="AU356" s="18"/>
      <c r="AV356" s="18"/>
      <c r="AW356" s="18"/>
      <c r="AX356" s="18"/>
      <c r="AY356" s="18"/>
      <c r="AZ356" s="18"/>
    </row>
    <row r="357" spans="1:52" x14ac:dyDescent="0.25">
      <c r="A357" s="20"/>
      <c r="B357" s="21"/>
      <c r="C357" s="112"/>
      <c r="D357" s="113"/>
      <c r="E357" s="118"/>
      <c r="F357" s="116"/>
      <c r="G357" s="24"/>
      <c r="H357" s="23"/>
      <c r="I357" s="23"/>
      <c r="J357" s="23"/>
      <c r="K357" s="23"/>
      <c r="L357" s="119"/>
      <c r="M357" s="23"/>
      <c r="N357" s="23"/>
      <c r="O357" s="23"/>
      <c r="P357" s="23"/>
      <c r="Q357" s="23"/>
      <c r="R357" s="311"/>
      <c r="S357" s="23"/>
      <c r="T357" s="23"/>
      <c r="U357" s="23"/>
      <c r="V357" s="23"/>
      <c r="W357" s="23"/>
      <c r="X357" s="23"/>
      <c r="Y357" s="23"/>
      <c r="Z357" s="23"/>
      <c r="AA357" s="22"/>
      <c r="AB357" s="23"/>
      <c r="AC357" s="23"/>
      <c r="AD357" s="23"/>
      <c r="AE357" s="23"/>
      <c r="AF357" s="23"/>
      <c r="AG357" s="119"/>
      <c r="AH357" s="18"/>
      <c r="AI357" s="19"/>
      <c r="AJ357" s="19"/>
      <c r="AK357" s="19"/>
      <c r="AL357" s="18"/>
      <c r="AM357" s="18"/>
      <c r="AN357" s="18"/>
      <c r="AO357" s="18"/>
      <c r="AP357" s="18"/>
      <c r="AQ357" s="18"/>
      <c r="AR357" s="18"/>
      <c r="AS357" s="18"/>
      <c r="AT357" s="18"/>
      <c r="AU357" s="18"/>
      <c r="AV357" s="18"/>
      <c r="AW357" s="18"/>
      <c r="AX357" s="18"/>
      <c r="AY357" s="18"/>
      <c r="AZ357" s="18"/>
    </row>
    <row r="358" spans="1:52" x14ac:dyDescent="0.25">
      <c r="A358" s="20"/>
      <c r="B358" s="21"/>
      <c r="C358" s="112"/>
      <c r="D358" s="113"/>
      <c r="E358" s="118"/>
      <c r="F358" s="116"/>
      <c r="G358" s="24"/>
      <c r="H358" s="23"/>
      <c r="I358" s="23"/>
      <c r="J358" s="23"/>
      <c r="K358" s="23"/>
      <c r="L358" s="119"/>
      <c r="M358" s="23"/>
      <c r="N358" s="23"/>
      <c r="O358" s="23"/>
      <c r="P358" s="23"/>
      <c r="Q358" s="23"/>
      <c r="R358" s="311"/>
      <c r="S358" s="23"/>
      <c r="T358" s="23"/>
      <c r="U358" s="23"/>
      <c r="V358" s="23"/>
      <c r="W358" s="23"/>
      <c r="X358" s="23"/>
      <c r="Y358" s="23"/>
      <c r="Z358" s="23"/>
      <c r="AA358" s="22"/>
      <c r="AB358" s="23"/>
      <c r="AC358" s="23"/>
      <c r="AD358" s="23"/>
      <c r="AE358" s="23"/>
      <c r="AF358" s="23"/>
      <c r="AG358" s="119"/>
      <c r="AH358" s="18"/>
      <c r="AI358" s="19"/>
      <c r="AJ358" s="19"/>
      <c r="AK358" s="19"/>
      <c r="AL358" s="18"/>
      <c r="AM358" s="18"/>
      <c r="AN358" s="18"/>
      <c r="AO358" s="18"/>
      <c r="AP358" s="18"/>
      <c r="AQ358" s="18"/>
      <c r="AR358" s="18"/>
      <c r="AS358" s="18"/>
      <c r="AT358" s="18"/>
      <c r="AU358" s="18"/>
      <c r="AV358" s="18"/>
      <c r="AW358" s="18"/>
      <c r="AX358" s="18"/>
      <c r="AY358" s="18"/>
      <c r="AZ358" s="18"/>
    </row>
    <row r="359" spans="1:52" x14ac:dyDescent="0.25">
      <c r="A359" s="20"/>
      <c r="B359" s="21"/>
      <c r="C359" s="112"/>
      <c r="D359" s="113"/>
      <c r="E359" s="118"/>
      <c r="F359" s="116"/>
      <c r="G359" s="24"/>
      <c r="H359" s="23"/>
      <c r="I359" s="23"/>
      <c r="J359" s="23"/>
      <c r="K359" s="23"/>
      <c r="L359" s="119"/>
      <c r="M359" s="23"/>
      <c r="N359" s="23"/>
      <c r="O359" s="23"/>
      <c r="P359" s="23"/>
      <c r="Q359" s="23"/>
      <c r="R359" s="311"/>
      <c r="S359" s="23"/>
      <c r="T359" s="23"/>
      <c r="U359" s="23"/>
      <c r="V359" s="23"/>
      <c r="W359" s="23"/>
      <c r="X359" s="23"/>
      <c r="Y359" s="23"/>
      <c r="Z359" s="23"/>
      <c r="AA359" s="22"/>
      <c r="AB359" s="23"/>
      <c r="AC359" s="23"/>
      <c r="AD359" s="23"/>
      <c r="AE359" s="23"/>
      <c r="AF359" s="23"/>
      <c r="AG359" s="119"/>
      <c r="AH359" s="18"/>
      <c r="AI359" s="19"/>
      <c r="AJ359" s="19"/>
      <c r="AK359" s="19"/>
      <c r="AL359" s="18"/>
      <c r="AM359" s="18"/>
      <c r="AN359" s="18"/>
      <c r="AO359" s="18"/>
      <c r="AP359" s="18"/>
      <c r="AQ359" s="18"/>
      <c r="AR359" s="18"/>
      <c r="AS359" s="18"/>
      <c r="AT359" s="18"/>
      <c r="AU359" s="18"/>
      <c r="AV359" s="18"/>
      <c r="AW359" s="18"/>
      <c r="AX359" s="18"/>
      <c r="AY359" s="18"/>
      <c r="AZ359" s="18"/>
    </row>
    <row r="360" spans="1:52" x14ac:dyDescent="0.25">
      <c r="A360" s="20"/>
      <c r="B360" s="21"/>
      <c r="C360" s="112"/>
      <c r="D360" s="113"/>
      <c r="E360" s="118"/>
      <c r="F360" s="116"/>
      <c r="G360" s="24"/>
      <c r="H360" s="23"/>
      <c r="I360" s="23"/>
      <c r="J360" s="23"/>
      <c r="K360" s="23"/>
      <c r="L360" s="119"/>
      <c r="M360" s="23"/>
      <c r="N360" s="23"/>
      <c r="O360" s="23"/>
      <c r="P360" s="23"/>
      <c r="Q360" s="23"/>
      <c r="R360" s="311"/>
      <c r="S360" s="23"/>
      <c r="T360" s="23"/>
      <c r="U360" s="23"/>
      <c r="V360" s="23"/>
      <c r="W360" s="23"/>
      <c r="X360" s="23"/>
      <c r="Y360" s="23"/>
      <c r="Z360" s="23"/>
      <c r="AA360" s="22"/>
      <c r="AB360" s="23"/>
      <c r="AC360" s="23"/>
      <c r="AD360" s="23"/>
      <c r="AE360" s="23"/>
      <c r="AF360" s="23"/>
      <c r="AG360" s="119"/>
      <c r="AH360" s="18"/>
      <c r="AI360" s="19"/>
      <c r="AJ360" s="19"/>
      <c r="AK360" s="19"/>
      <c r="AL360" s="18"/>
      <c r="AM360" s="18"/>
      <c r="AN360" s="18"/>
      <c r="AO360" s="18"/>
      <c r="AP360" s="18"/>
      <c r="AQ360" s="18"/>
      <c r="AR360" s="18"/>
      <c r="AS360" s="18"/>
      <c r="AT360" s="18"/>
      <c r="AU360" s="18"/>
      <c r="AV360" s="18"/>
      <c r="AW360" s="18"/>
      <c r="AX360" s="18"/>
      <c r="AY360" s="18"/>
      <c r="AZ360" s="18"/>
    </row>
    <row r="361" spans="1:52" x14ac:dyDescent="0.25">
      <c r="A361" s="20"/>
      <c r="B361" s="21"/>
      <c r="C361" s="112"/>
      <c r="D361" s="113"/>
      <c r="E361" s="118"/>
      <c r="F361" s="116"/>
      <c r="G361" s="24"/>
      <c r="H361" s="23"/>
      <c r="I361" s="23"/>
      <c r="J361" s="23"/>
      <c r="K361" s="23"/>
      <c r="L361" s="119"/>
      <c r="M361" s="23"/>
      <c r="N361" s="23"/>
      <c r="O361" s="23"/>
      <c r="P361" s="23"/>
      <c r="Q361" s="23"/>
      <c r="R361" s="311"/>
      <c r="S361" s="23"/>
      <c r="T361" s="23"/>
      <c r="U361" s="23"/>
      <c r="V361" s="23"/>
      <c r="W361" s="23"/>
      <c r="X361" s="23"/>
      <c r="Y361" s="23"/>
      <c r="Z361" s="23"/>
      <c r="AA361" s="22"/>
      <c r="AB361" s="23"/>
      <c r="AC361" s="23"/>
      <c r="AD361" s="23"/>
      <c r="AE361" s="23"/>
      <c r="AF361" s="23"/>
      <c r="AG361" s="119"/>
      <c r="AH361" s="18"/>
      <c r="AI361" s="19"/>
      <c r="AJ361" s="19"/>
      <c r="AK361" s="19"/>
      <c r="AL361" s="18"/>
      <c r="AM361" s="18"/>
      <c r="AN361" s="18"/>
      <c r="AO361" s="18"/>
      <c r="AP361" s="18"/>
      <c r="AQ361" s="18"/>
      <c r="AR361" s="18"/>
      <c r="AS361" s="18"/>
      <c r="AT361" s="18"/>
      <c r="AU361" s="18"/>
      <c r="AV361" s="18"/>
      <c r="AW361" s="18"/>
      <c r="AX361" s="18"/>
      <c r="AY361" s="18"/>
      <c r="AZ361" s="18"/>
    </row>
    <row r="362" spans="1:52" x14ac:dyDescent="0.25">
      <c r="A362" s="20"/>
      <c r="B362" s="21"/>
      <c r="C362" s="112"/>
      <c r="D362" s="113"/>
      <c r="E362" s="118"/>
      <c r="F362" s="116"/>
      <c r="G362" s="24"/>
      <c r="H362" s="23"/>
      <c r="I362" s="23"/>
      <c r="J362" s="23"/>
      <c r="K362" s="23"/>
      <c r="L362" s="119"/>
      <c r="M362" s="23"/>
      <c r="N362" s="23"/>
      <c r="O362" s="23"/>
      <c r="P362" s="23"/>
      <c r="Q362" s="23"/>
      <c r="R362" s="311"/>
      <c r="S362" s="23"/>
      <c r="T362" s="23"/>
      <c r="U362" s="23"/>
      <c r="V362" s="23"/>
      <c r="W362" s="23"/>
      <c r="X362" s="23"/>
      <c r="Y362" s="23"/>
      <c r="Z362" s="23"/>
      <c r="AA362" s="22"/>
      <c r="AB362" s="23"/>
      <c r="AC362" s="23"/>
      <c r="AD362" s="23"/>
      <c r="AE362" s="23"/>
      <c r="AF362" s="23"/>
      <c r="AG362" s="119"/>
      <c r="AH362" s="18"/>
      <c r="AI362" s="19"/>
      <c r="AJ362" s="19"/>
      <c r="AK362" s="19"/>
      <c r="AL362" s="18"/>
      <c r="AM362" s="18"/>
      <c r="AN362" s="18"/>
      <c r="AO362" s="18"/>
      <c r="AP362" s="18"/>
      <c r="AQ362" s="18"/>
      <c r="AR362" s="18"/>
      <c r="AS362" s="18"/>
      <c r="AT362" s="18"/>
      <c r="AU362" s="18"/>
      <c r="AV362" s="18"/>
      <c r="AW362" s="18"/>
      <c r="AX362" s="18"/>
      <c r="AY362" s="18"/>
      <c r="AZ362" s="18"/>
    </row>
    <row r="363" spans="1:52" x14ac:dyDescent="0.25">
      <c r="A363" s="20"/>
      <c r="B363" s="21"/>
      <c r="C363" s="112"/>
      <c r="D363" s="113"/>
      <c r="E363" s="118"/>
      <c r="F363" s="116"/>
      <c r="G363" s="24"/>
      <c r="H363" s="23"/>
      <c r="I363" s="23"/>
      <c r="J363" s="23"/>
      <c r="K363" s="23"/>
      <c r="L363" s="119"/>
      <c r="M363" s="23"/>
      <c r="N363" s="23"/>
      <c r="O363" s="23"/>
      <c r="P363" s="23"/>
      <c r="Q363" s="23"/>
      <c r="R363" s="311"/>
      <c r="S363" s="23"/>
      <c r="T363" s="23"/>
      <c r="U363" s="23"/>
      <c r="V363" s="23"/>
      <c r="W363" s="23"/>
      <c r="X363" s="23"/>
      <c r="Y363" s="23"/>
      <c r="Z363" s="23"/>
      <c r="AA363" s="22"/>
      <c r="AB363" s="23"/>
      <c r="AC363" s="23"/>
      <c r="AD363" s="23"/>
      <c r="AE363" s="23"/>
      <c r="AF363" s="23"/>
      <c r="AG363" s="119"/>
      <c r="AH363" s="18"/>
      <c r="AI363" s="19"/>
      <c r="AJ363" s="19"/>
      <c r="AK363" s="19"/>
      <c r="AL363" s="18"/>
      <c r="AM363" s="18"/>
      <c r="AN363" s="18"/>
      <c r="AO363" s="18"/>
      <c r="AP363" s="18"/>
      <c r="AQ363" s="18"/>
      <c r="AR363" s="18"/>
      <c r="AS363" s="18"/>
      <c r="AT363" s="18"/>
      <c r="AU363" s="18"/>
      <c r="AV363" s="18"/>
      <c r="AW363" s="18"/>
      <c r="AX363" s="18"/>
      <c r="AY363" s="18"/>
      <c r="AZ363" s="18"/>
    </row>
    <row r="364" spans="1:52" x14ac:dyDescent="0.25">
      <c r="A364" s="20"/>
      <c r="B364" s="21"/>
      <c r="C364" s="112"/>
      <c r="D364" s="113"/>
      <c r="E364" s="118"/>
      <c r="F364" s="116"/>
      <c r="G364" s="24"/>
      <c r="H364" s="23"/>
      <c r="I364" s="23"/>
      <c r="J364" s="23"/>
      <c r="K364" s="23"/>
      <c r="L364" s="119"/>
      <c r="M364" s="23"/>
      <c r="N364" s="23"/>
      <c r="O364" s="23"/>
      <c r="P364" s="23"/>
      <c r="Q364" s="23"/>
      <c r="R364" s="311"/>
      <c r="S364" s="23"/>
      <c r="T364" s="23"/>
      <c r="U364" s="23"/>
      <c r="V364" s="23"/>
      <c r="W364" s="23"/>
      <c r="X364" s="23"/>
      <c r="Y364" s="23"/>
      <c r="Z364" s="23"/>
      <c r="AA364" s="22"/>
      <c r="AB364" s="23"/>
      <c r="AC364" s="23"/>
      <c r="AD364" s="23"/>
      <c r="AE364" s="23"/>
      <c r="AF364" s="23"/>
      <c r="AG364" s="119"/>
      <c r="AH364" s="18"/>
      <c r="AI364" s="19"/>
      <c r="AJ364" s="19"/>
      <c r="AK364" s="19"/>
      <c r="AL364" s="18"/>
      <c r="AM364" s="18"/>
      <c r="AN364" s="18"/>
      <c r="AO364" s="18"/>
      <c r="AP364" s="18"/>
      <c r="AQ364" s="18"/>
      <c r="AR364" s="18"/>
      <c r="AS364" s="18"/>
      <c r="AT364" s="18"/>
      <c r="AU364" s="18"/>
      <c r="AV364" s="18"/>
      <c r="AW364" s="18"/>
      <c r="AX364" s="18"/>
      <c r="AY364" s="18"/>
      <c r="AZ364" s="18"/>
    </row>
    <row r="365" spans="1:52" x14ac:dyDescent="0.25">
      <c r="A365" s="20"/>
      <c r="B365" s="21"/>
      <c r="C365" s="112"/>
      <c r="D365" s="113"/>
      <c r="E365" s="118"/>
      <c r="F365" s="116"/>
      <c r="G365" s="24"/>
      <c r="H365" s="23"/>
      <c r="I365" s="23"/>
      <c r="J365" s="23"/>
      <c r="K365" s="23"/>
      <c r="L365" s="119"/>
      <c r="M365" s="23"/>
      <c r="N365" s="23"/>
      <c r="O365" s="23"/>
      <c r="P365" s="23"/>
      <c r="Q365" s="23"/>
      <c r="R365" s="311"/>
      <c r="S365" s="23"/>
      <c r="T365" s="23"/>
      <c r="U365" s="23"/>
      <c r="V365" s="23"/>
      <c r="W365" s="23"/>
      <c r="X365" s="23"/>
      <c r="Y365" s="23"/>
      <c r="Z365" s="23"/>
      <c r="AA365" s="22"/>
      <c r="AB365" s="23"/>
      <c r="AC365" s="23"/>
      <c r="AD365" s="23"/>
      <c r="AE365" s="23"/>
      <c r="AF365" s="23"/>
      <c r="AG365" s="119"/>
      <c r="AH365" s="18"/>
      <c r="AI365" s="19"/>
      <c r="AJ365" s="19"/>
      <c r="AK365" s="19"/>
      <c r="AL365" s="18"/>
      <c r="AM365" s="18"/>
      <c r="AN365" s="18"/>
      <c r="AO365" s="18"/>
      <c r="AP365" s="18"/>
      <c r="AQ365" s="18"/>
      <c r="AR365" s="18"/>
      <c r="AS365" s="18"/>
      <c r="AT365" s="18"/>
      <c r="AU365" s="18"/>
      <c r="AV365" s="18"/>
      <c r="AW365" s="18"/>
      <c r="AX365" s="18"/>
      <c r="AY365" s="18"/>
      <c r="AZ365" s="18"/>
    </row>
    <row r="366" spans="1:52" x14ac:dyDescent="0.25">
      <c r="A366" s="20"/>
      <c r="B366" s="21"/>
      <c r="C366" s="112"/>
      <c r="D366" s="113"/>
      <c r="E366" s="118"/>
      <c r="F366" s="116"/>
      <c r="G366" s="24"/>
      <c r="H366" s="23"/>
      <c r="I366" s="23"/>
      <c r="J366" s="23"/>
      <c r="K366" s="23"/>
      <c r="L366" s="119"/>
      <c r="M366" s="23"/>
      <c r="N366" s="23"/>
      <c r="O366" s="23"/>
      <c r="P366" s="23"/>
      <c r="Q366" s="23"/>
      <c r="R366" s="311"/>
      <c r="S366" s="23"/>
      <c r="T366" s="23"/>
      <c r="U366" s="23"/>
      <c r="V366" s="23"/>
      <c r="W366" s="23"/>
      <c r="X366" s="23"/>
      <c r="Y366" s="23"/>
      <c r="Z366" s="23"/>
      <c r="AA366" s="22"/>
      <c r="AB366" s="23"/>
      <c r="AC366" s="23"/>
      <c r="AD366" s="23"/>
      <c r="AE366" s="23"/>
      <c r="AF366" s="23"/>
      <c r="AG366" s="119"/>
      <c r="AH366" s="18"/>
      <c r="AI366" s="19"/>
      <c r="AJ366" s="19"/>
      <c r="AK366" s="19"/>
      <c r="AL366" s="18"/>
      <c r="AM366" s="18"/>
      <c r="AN366" s="18"/>
      <c r="AO366" s="18"/>
      <c r="AP366" s="18"/>
      <c r="AQ366" s="18"/>
      <c r="AR366" s="18"/>
      <c r="AS366" s="18"/>
      <c r="AT366" s="18"/>
      <c r="AU366" s="18"/>
      <c r="AV366" s="18"/>
      <c r="AW366" s="18"/>
      <c r="AX366" s="18"/>
      <c r="AY366" s="18"/>
      <c r="AZ366" s="18"/>
    </row>
    <row r="367" spans="1:52" x14ac:dyDescent="0.25">
      <c r="A367" s="20"/>
      <c r="B367" s="21"/>
      <c r="C367" s="112"/>
      <c r="D367" s="113"/>
      <c r="E367" s="118"/>
      <c r="F367" s="116"/>
      <c r="G367" s="24"/>
      <c r="H367" s="23"/>
      <c r="I367" s="23"/>
      <c r="J367" s="23"/>
      <c r="K367" s="23"/>
      <c r="L367" s="119"/>
      <c r="M367" s="23"/>
      <c r="N367" s="23"/>
      <c r="O367" s="23"/>
      <c r="P367" s="23"/>
      <c r="Q367" s="23"/>
      <c r="R367" s="311"/>
      <c r="S367" s="23"/>
      <c r="T367" s="23"/>
      <c r="U367" s="23"/>
      <c r="V367" s="23"/>
      <c r="W367" s="23"/>
      <c r="X367" s="23"/>
      <c r="Y367" s="23"/>
      <c r="Z367" s="23"/>
      <c r="AA367" s="22"/>
      <c r="AB367" s="23"/>
      <c r="AC367" s="23"/>
      <c r="AD367" s="23"/>
      <c r="AE367" s="23"/>
      <c r="AF367" s="23"/>
      <c r="AG367" s="119"/>
      <c r="AH367" s="18"/>
      <c r="AI367" s="19"/>
      <c r="AJ367" s="19"/>
      <c r="AK367" s="19"/>
      <c r="AL367" s="18"/>
      <c r="AM367" s="18"/>
      <c r="AN367" s="18"/>
      <c r="AO367" s="18"/>
      <c r="AP367" s="18"/>
      <c r="AQ367" s="18"/>
      <c r="AR367" s="18"/>
      <c r="AS367" s="18"/>
      <c r="AT367" s="18"/>
      <c r="AU367" s="18"/>
      <c r="AV367" s="18"/>
      <c r="AW367" s="18"/>
      <c r="AX367" s="18"/>
      <c r="AY367" s="18"/>
      <c r="AZ367" s="18"/>
    </row>
    <row r="368" spans="1:52" x14ac:dyDescent="0.25">
      <c r="A368" s="20"/>
      <c r="B368" s="21"/>
      <c r="C368" s="112"/>
      <c r="D368" s="113"/>
      <c r="E368" s="118"/>
      <c r="F368" s="116"/>
      <c r="G368" s="24"/>
      <c r="H368" s="23"/>
      <c r="I368" s="23"/>
      <c r="J368" s="23"/>
      <c r="K368" s="23"/>
      <c r="L368" s="119"/>
      <c r="M368" s="23"/>
      <c r="N368" s="23"/>
      <c r="O368" s="23"/>
      <c r="P368" s="23"/>
      <c r="Q368" s="23"/>
      <c r="R368" s="311"/>
      <c r="S368" s="23"/>
      <c r="T368" s="23"/>
      <c r="U368" s="23"/>
      <c r="V368" s="23"/>
      <c r="W368" s="23"/>
      <c r="X368" s="23"/>
      <c r="Y368" s="23"/>
      <c r="Z368" s="23"/>
      <c r="AA368" s="22"/>
      <c r="AB368" s="23"/>
      <c r="AC368" s="23"/>
      <c r="AD368" s="23"/>
      <c r="AE368" s="23"/>
      <c r="AF368" s="23"/>
      <c r="AG368" s="119"/>
      <c r="AH368" s="18"/>
      <c r="AI368" s="19"/>
      <c r="AJ368" s="19"/>
      <c r="AK368" s="19"/>
      <c r="AL368" s="18"/>
      <c r="AM368" s="18"/>
      <c r="AN368" s="18"/>
      <c r="AO368" s="18"/>
      <c r="AP368" s="18"/>
      <c r="AQ368" s="18"/>
      <c r="AR368" s="18"/>
      <c r="AS368" s="18"/>
      <c r="AT368" s="18"/>
      <c r="AU368" s="18"/>
      <c r="AV368" s="18"/>
      <c r="AW368" s="18"/>
      <c r="AX368" s="18"/>
      <c r="AY368" s="18"/>
      <c r="AZ368" s="18"/>
    </row>
    <row r="369" spans="1:52" x14ac:dyDescent="0.25">
      <c r="A369" s="20"/>
      <c r="B369" s="21"/>
      <c r="C369" s="112"/>
      <c r="D369" s="113"/>
      <c r="E369" s="118"/>
      <c r="F369" s="116"/>
      <c r="G369" s="24"/>
      <c r="H369" s="23"/>
      <c r="I369" s="23"/>
      <c r="J369" s="23"/>
      <c r="K369" s="23"/>
      <c r="L369" s="119"/>
      <c r="M369" s="23"/>
      <c r="N369" s="23"/>
      <c r="O369" s="23"/>
      <c r="P369" s="23"/>
      <c r="Q369" s="23"/>
      <c r="R369" s="311"/>
      <c r="S369" s="23"/>
      <c r="T369" s="23"/>
      <c r="U369" s="23"/>
      <c r="V369" s="23"/>
      <c r="W369" s="23"/>
      <c r="X369" s="23"/>
      <c r="Y369" s="23"/>
      <c r="Z369" s="23"/>
      <c r="AA369" s="22"/>
      <c r="AB369" s="23"/>
      <c r="AC369" s="23"/>
      <c r="AD369" s="23"/>
      <c r="AE369" s="23"/>
      <c r="AF369" s="23"/>
      <c r="AG369" s="119"/>
      <c r="AH369" s="18"/>
      <c r="AI369" s="19"/>
      <c r="AJ369" s="19"/>
      <c r="AK369" s="19"/>
      <c r="AL369" s="18"/>
      <c r="AM369" s="18"/>
      <c r="AN369" s="18"/>
      <c r="AO369" s="18"/>
      <c r="AP369" s="18"/>
      <c r="AQ369" s="18"/>
      <c r="AR369" s="18"/>
      <c r="AS369" s="18"/>
      <c r="AT369" s="18"/>
      <c r="AU369" s="18"/>
      <c r="AV369" s="18"/>
      <c r="AW369" s="18"/>
      <c r="AX369" s="18"/>
      <c r="AY369" s="18"/>
      <c r="AZ369" s="18"/>
    </row>
    <row r="370" spans="1:52" x14ac:dyDescent="0.25">
      <c r="A370" s="20"/>
      <c r="B370" s="21"/>
      <c r="C370" s="112"/>
      <c r="D370" s="113"/>
      <c r="E370" s="118"/>
      <c r="F370" s="116"/>
      <c r="G370" s="24"/>
      <c r="H370" s="23"/>
      <c r="I370" s="23"/>
      <c r="J370" s="23"/>
      <c r="K370" s="23"/>
      <c r="L370" s="119"/>
      <c r="M370" s="23"/>
      <c r="N370" s="23"/>
      <c r="O370" s="23"/>
      <c r="P370" s="23"/>
      <c r="Q370" s="23"/>
      <c r="R370" s="311"/>
      <c r="S370" s="23"/>
      <c r="T370" s="23"/>
      <c r="U370" s="23"/>
      <c r="V370" s="23"/>
      <c r="W370" s="23"/>
      <c r="X370" s="23"/>
      <c r="Y370" s="23"/>
      <c r="Z370" s="23"/>
      <c r="AA370" s="22"/>
      <c r="AB370" s="23"/>
      <c r="AC370" s="23"/>
      <c r="AD370" s="23"/>
      <c r="AE370" s="23"/>
      <c r="AF370" s="23"/>
      <c r="AG370" s="119"/>
      <c r="AH370" s="18"/>
      <c r="AI370" s="19"/>
      <c r="AJ370" s="19"/>
      <c r="AK370" s="19"/>
      <c r="AL370" s="18"/>
      <c r="AM370" s="18"/>
      <c r="AN370" s="18"/>
      <c r="AO370" s="18"/>
      <c r="AP370" s="18"/>
      <c r="AQ370" s="18"/>
      <c r="AR370" s="18"/>
      <c r="AS370" s="18"/>
      <c r="AT370" s="18"/>
      <c r="AU370" s="18"/>
      <c r="AV370" s="18"/>
      <c r="AW370" s="18"/>
      <c r="AX370" s="18"/>
      <c r="AY370" s="18"/>
      <c r="AZ370" s="18"/>
    </row>
    <row r="371" spans="1:52" x14ac:dyDescent="0.25">
      <c r="A371" s="20"/>
      <c r="B371" s="21"/>
      <c r="C371" s="112"/>
      <c r="D371" s="113"/>
      <c r="E371" s="118"/>
      <c r="F371" s="116"/>
      <c r="G371" s="24"/>
      <c r="H371" s="23"/>
      <c r="I371" s="23"/>
      <c r="J371" s="23"/>
      <c r="K371" s="23"/>
      <c r="L371" s="119"/>
      <c r="M371" s="23"/>
      <c r="N371" s="23"/>
      <c r="O371" s="23"/>
      <c r="P371" s="23"/>
      <c r="Q371" s="23"/>
      <c r="R371" s="311"/>
      <c r="S371" s="23"/>
      <c r="T371" s="23"/>
      <c r="U371" s="23"/>
      <c r="V371" s="23"/>
      <c r="W371" s="23"/>
      <c r="X371" s="23"/>
      <c r="Y371" s="23"/>
      <c r="Z371" s="23"/>
      <c r="AA371" s="22"/>
      <c r="AB371" s="23"/>
      <c r="AC371" s="23"/>
      <c r="AD371" s="23"/>
      <c r="AE371" s="23"/>
      <c r="AF371" s="23"/>
      <c r="AG371" s="119"/>
      <c r="AH371" s="18"/>
      <c r="AI371" s="19"/>
      <c r="AJ371" s="19"/>
      <c r="AK371" s="19"/>
      <c r="AL371" s="18"/>
      <c r="AM371" s="18"/>
      <c r="AN371" s="18"/>
      <c r="AO371" s="18"/>
      <c r="AP371" s="18"/>
      <c r="AQ371" s="18"/>
      <c r="AR371" s="18"/>
      <c r="AS371" s="18"/>
      <c r="AT371" s="18"/>
      <c r="AU371" s="18"/>
      <c r="AV371" s="18"/>
      <c r="AW371" s="18"/>
      <c r="AX371" s="18"/>
      <c r="AY371" s="18"/>
      <c r="AZ371" s="18"/>
    </row>
    <row r="372" spans="1:52" x14ac:dyDescent="0.25">
      <c r="A372" s="20"/>
      <c r="B372" s="21"/>
      <c r="C372" s="112"/>
      <c r="D372" s="113"/>
      <c r="E372" s="118"/>
      <c r="F372" s="116"/>
      <c r="G372" s="24"/>
      <c r="H372" s="23"/>
      <c r="I372" s="23"/>
      <c r="J372" s="23"/>
      <c r="K372" s="23"/>
      <c r="L372" s="119"/>
      <c r="M372" s="23"/>
      <c r="N372" s="23"/>
      <c r="O372" s="23"/>
      <c r="P372" s="23"/>
      <c r="Q372" s="23"/>
      <c r="R372" s="311"/>
      <c r="S372" s="23"/>
      <c r="T372" s="23"/>
      <c r="U372" s="23"/>
      <c r="V372" s="23"/>
      <c r="W372" s="23"/>
      <c r="X372" s="23"/>
      <c r="Y372" s="23"/>
      <c r="Z372" s="23"/>
      <c r="AA372" s="22"/>
      <c r="AB372" s="23"/>
      <c r="AC372" s="23"/>
      <c r="AD372" s="23"/>
      <c r="AE372" s="23"/>
      <c r="AF372" s="23"/>
      <c r="AG372" s="119"/>
      <c r="AH372" s="18"/>
      <c r="AI372" s="19"/>
      <c r="AJ372" s="19"/>
      <c r="AK372" s="19"/>
      <c r="AL372" s="18"/>
      <c r="AM372" s="18"/>
      <c r="AN372" s="18"/>
      <c r="AO372" s="18"/>
      <c r="AP372" s="18"/>
      <c r="AQ372" s="18"/>
      <c r="AR372" s="18"/>
      <c r="AS372" s="18"/>
      <c r="AT372" s="18"/>
      <c r="AU372" s="18"/>
      <c r="AV372" s="18"/>
      <c r="AW372" s="18"/>
      <c r="AX372" s="18"/>
      <c r="AY372" s="18"/>
      <c r="AZ372" s="18"/>
    </row>
    <row r="373" spans="1:52" x14ac:dyDescent="0.25">
      <c r="A373" s="20"/>
      <c r="B373" s="21"/>
      <c r="C373" s="112"/>
      <c r="D373" s="113"/>
      <c r="E373" s="118"/>
      <c r="F373" s="116"/>
      <c r="G373" s="24"/>
      <c r="H373" s="23"/>
      <c r="I373" s="23"/>
      <c r="J373" s="23"/>
      <c r="K373" s="23"/>
      <c r="L373" s="119"/>
      <c r="M373" s="23"/>
      <c r="N373" s="23"/>
      <c r="O373" s="23"/>
      <c r="P373" s="23"/>
      <c r="Q373" s="23"/>
      <c r="R373" s="311"/>
      <c r="S373" s="23"/>
      <c r="T373" s="23"/>
      <c r="U373" s="23"/>
      <c r="V373" s="23"/>
      <c r="W373" s="23"/>
      <c r="X373" s="23"/>
      <c r="Y373" s="23"/>
      <c r="Z373" s="23"/>
      <c r="AA373" s="22"/>
      <c r="AB373" s="23"/>
      <c r="AC373" s="23"/>
      <c r="AD373" s="23"/>
      <c r="AE373" s="23"/>
      <c r="AF373" s="23"/>
      <c r="AG373" s="119"/>
      <c r="AH373" s="18"/>
      <c r="AI373" s="19"/>
      <c r="AJ373" s="19"/>
      <c r="AK373" s="19"/>
      <c r="AL373" s="18"/>
      <c r="AM373" s="18"/>
      <c r="AN373" s="18"/>
      <c r="AO373" s="18"/>
      <c r="AP373" s="18"/>
      <c r="AQ373" s="18"/>
      <c r="AR373" s="18"/>
      <c r="AS373" s="18"/>
      <c r="AT373" s="18"/>
      <c r="AU373" s="18"/>
      <c r="AV373" s="18"/>
      <c r="AW373" s="18"/>
      <c r="AX373" s="18"/>
      <c r="AY373" s="18"/>
      <c r="AZ373" s="18"/>
    </row>
    <row r="374" spans="1:52" x14ac:dyDescent="0.25">
      <c r="A374" s="20"/>
      <c r="B374" s="21"/>
      <c r="C374" s="112"/>
      <c r="D374" s="113"/>
      <c r="E374" s="118"/>
      <c r="F374" s="116"/>
      <c r="G374" s="24"/>
      <c r="H374" s="23"/>
      <c r="I374" s="23"/>
      <c r="J374" s="23"/>
      <c r="K374" s="23"/>
      <c r="L374" s="119"/>
      <c r="M374" s="23"/>
      <c r="N374" s="23"/>
      <c r="O374" s="23"/>
      <c r="P374" s="23"/>
      <c r="Q374" s="23"/>
      <c r="R374" s="311"/>
      <c r="S374" s="23"/>
      <c r="T374" s="23"/>
      <c r="U374" s="23"/>
      <c r="V374" s="23"/>
      <c r="W374" s="23"/>
      <c r="X374" s="23"/>
      <c r="Y374" s="23"/>
      <c r="Z374" s="23"/>
      <c r="AA374" s="22"/>
      <c r="AB374" s="23"/>
      <c r="AC374" s="23"/>
      <c r="AD374" s="23"/>
      <c r="AE374" s="23"/>
      <c r="AF374" s="23"/>
      <c r="AG374" s="119"/>
      <c r="AH374" s="18"/>
      <c r="AI374" s="19"/>
      <c r="AJ374" s="19"/>
      <c r="AK374" s="19"/>
      <c r="AL374" s="18"/>
      <c r="AM374" s="18"/>
      <c r="AN374" s="18"/>
      <c r="AO374" s="18"/>
      <c r="AP374" s="18"/>
      <c r="AQ374" s="18"/>
      <c r="AR374" s="18"/>
      <c r="AS374" s="18"/>
      <c r="AT374" s="18"/>
      <c r="AU374" s="18"/>
      <c r="AV374" s="18"/>
      <c r="AW374" s="18"/>
      <c r="AX374" s="18"/>
      <c r="AY374" s="18"/>
      <c r="AZ374" s="18"/>
    </row>
    <row r="375" spans="1:52" x14ac:dyDescent="0.25">
      <c r="A375" s="20"/>
      <c r="B375" s="21"/>
      <c r="C375" s="112"/>
      <c r="D375" s="113"/>
      <c r="E375" s="118"/>
      <c r="F375" s="116"/>
      <c r="G375" s="24"/>
      <c r="H375" s="23"/>
      <c r="I375" s="23"/>
      <c r="J375" s="23"/>
      <c r="K375" s="23"/>
      <c r="L375" s="119"/>
      <c r="M375" s="23"/>
      <c r="N375" s="23"/>
      <c r="O375" s="23"/>
      <c r="P375" s="23"/>
      <c r="Q375" s="23"/>
      <c r="R375" s="311"/>
      <c r="S375" s="23"/>
      <c r="T375" s="23"/>
      <c r="U375" s="23"/>
      <c r="V375" s="23"/>
      <c r="W375" s="23"/>
      <c r="X375" s="23"/>
      <c r="Y375" s="23"/>
      <c r="Z375" s="23"/>
      <c r="AA375" s="22"/>
      <c r="AB375" s="23"/>
      <c r="AC375" s="23"/>
      <c r="AD375" s="23"/>
      <c r="AE375" s="23"/>
      <c r="AF375" s="23"/>
      <c r="AG375" s="119"/>
      <c r="AH375" s="18"/>
      <c r="AI375" s="19"/>
      <c r="AJ375" s="19"/>
      <c r="AK375" s="19"/>
      <c r="AL375" s="18"/>
      <c r="AM375" s="18"/>
      <c r="AN375" s="18"/>
      <c r="AO375" s="18"/>
      <c r="AP375" s="18"/>
      <c r="AQ375" s="18"/>
      <c r="AR375" s="18"/>
      <c r="AS375" s="18"/>
      <c r="AT375" s="18"/>
      <c r="AU375" s="18"/>
      <c r="AV375" s="18"/>
      <c r="AW375" s="18"/>
      <c r="AX375" s="18"/>
      <c r="AY375" s="18"/>
      <c r="AZ375" s="18"/>
    </row>
    <row r="376" spans="1:52" x14ac:dyDescent="0.25">
      <c r="A376" s="20"/>
      <c r="B376" s="21"/>
      <c r="C376" s="112"/>
      <c r="D376" s="113"/>
      <c r="E376" s="118"/>
      <c r="F376" s="116"/>
      <c r="G376" s="24"/>
      <c r="H376" s="23"/>
      <c r="I376" s="23"/>
      <c r="J376" s="23"/>
      <c r="K376" s="23"/>
      <c r="L376" s="119"/>
      <c r="M376" s="23"/>
      <c r="N376" s="23"/>
      <c r="O376" s="23"/>
      <c r="P376" s="23"/>
      <c r="Q376" s="23"/>
      <c r="R376" s="311"/>
      <c r="S376" s="23"/>
      <c r="T376" s="23"/>
      <c r="U376" s="23"/>
      <c r="V376" s="23"/>
      <c r="W376" s="23"/>
      <c r="X376" s="23"/>
      <c r="Y376" s="23"/>
      <c r="Z376" s="23"/>
      <c r="AA376" s="22"/>
      <c r="AB376" s="23"/>
      <c r="AC376" s="23"/>
      <c r="AD376" s="23"/>
      <c r="AE376" s="23"/>
      <c r="AF376" s="23"/>
      <c r="AG376" s="119"/>
      <c r="AH376" s="18"/>
      <c r="AI376" s="19"/>
      <c r="AJ376" s="19"/>
      <c r="AK376" s="19"/>
      <c r="AL376" s="18"/>
      <c r="AM376" s="18"/>
      <c r="AN376" s="18"/>
      <c r="AO376" s="18"/>
      <c r="AP376" s="18"/>
      <c r="AQ376" s="18"/>
      <c r="AR376" s="18"/>
      <c r="AS376" s="18"/>
      <c r="AT376" s="18"/>
      <c r="AU376" s="18"/>
      <c r="AV376" s="18"/>
      <c r="AW376" s="18"/>
      <c r="AX376" s="18"/>
      <c r="AY376" s="18"/>
      <c r="AZ376" s="18"/>
    </row>
    <row r="377" spans="1:52" x14ac:dyDescent="0.25">
      <c r="A377" s="20"/>
      <c r="B377" s="21"/>
      <c r="C377" s="112"/>
      <c r="D377" s="113"/>
      <c r="E377" s="118"/>
      <c r="F377" s="116"/>
      <c r="G377" s="24"/>
      <c r="H377" s="23"/>
      <c r="I377" s="23"/>
      <c r="J377" s="23"/>
      <c r="K377" s="23"/>
      <c r="L377" s="119"/>
      <c r="M377" s="23"/>
      <c r="N377" s="23"/>
      <c r="O377" s="23"/>
      <c r="P377" s="23"/>
      <c r="Q377" s="23"/>
      <c r="R377" s="311"/>
      <c r="S377" s="23"/>
      <c r="T377" s="23"/>
      <c r="U377" s="23"/>
      <c r="V377" s="23"/>
      <c r="W377" s="23"/>
      <c r="X377" s="23"/>
      <c r="Y377" s="23"/>
      <c r="Z377" s="23"/>
      <c r="AA377" s="22"/>
      <c r="AB377" s="23"/>
      <c r="AC377" s="23"/>
      <c r="AD377" s="23"/>
      <c r="AE377" s="23"/>
      <c r="AF377" s="23"/>
      <c r="AG377" s="119"/>
      <c r="AH377" s="18"/>
      <c r="AI377" s="19"/>
      <c r="AJ377" s="19"/>
      <c r="AK377" s="19"/>
      <c r="AL377" s="18"/>
      <c r="AM377" s="18"/>
      <c r="AN377" s="18"/>
      <c r="AO377" s="18"/>
      <c r="AP377" s="18"/>
      <c r="AQ377" s="18"/>
      <c r="AR377" s="18"/>
      <c r="AS377" s="18"/>
      <c r="AT377" s="18"/>
      <c r="AU377" s="18"/>
      <c r="AV377" s="18"/>
      <c r="AW377" s="18"/>
      <c r="AX377" s="18"/>
      <c r="AY377" s="18"/>
      <c r="AZ377" s="18"/>
    </row>
    <row r="378" spans="1:52" x14ac:dyDescent="0.25">
      <c r="A378" s="20"/>
      <c r="B378" s="21"/>
      <c r="C378" s="112"/>
      <c r="D378" s="113"/>
      <c r="E378" s="118"/>
      <c r="F378" s="116"/>
      <c r="G378" s="24"/>
      <c r="H378" s="23"/>
      <c r="I378" s="23"/>
      <c r="J378" s="23"/>
      <c r="K378" s="23"/>
      <c r="L378" s="119"/>
      <c r="M378" s="23"/>
      <c r="N378" s="23"/>
      <c r="O378" s="23"/>
      <c r="P378" s="23"/>
      <c r="Q378" s="23"/>
      <c r="R378" s="311"/>
      <c r="S378" s="23"/>
      <c r="T378" s="23"/>
      <c r="U378" s="23"/>
      <c r="V378" s="23"/>
      <c r="W378" s="23"/>
      <c r="X378" s="23"/>
      <c r="Y378" s="23"/>
      <c r="Z378" s="23"/>
      <c r="AA378" s="22"/>
      <c r="AB378" s="23"/>
      <c r="AC378" s="23"/>
      <c r="AD378" s="23"/>
      <c r="AE378" s="23"/>
      <c r="AF378" s="23"/>
      <c r="AG378" s="119"/>
      <c r="AH378" s="18"/>
      <c r="AI378" s="19"/>
      <c r="AJ378" s="19"/>
      <c r="AK378" s="19"/>
      <c r="AL378" s="18"/>
      <c r="AM378" s="18"/>
      <c r="AN378" s="18"/>
      <c r="AO378" s="18"/>
      <c r="AP378" s="18"/>
      <c r="AQ378" s="18"/>
      <c r="AR378" s="18"/>
      <c r="AS378" s="18"/>
      <c r="AT378" s="18"/>
      <c r="AU378" s="18"/>
      <c r="AV378" s="18"/>
      <c r="AW378" s="18"/>
      <c r="AX378" s="18"/>
      <c r="AY378" s="18"/>
      <c r="AZ378" s="18"/>
    </row>
    <row r="379" spans="1:52" x14ac:dyDescent="0.25">
      <c r="A379" s="20"/>
      <c r="B379" s="21"/>
      <c r="C379" s="112"/>
      <c r="D379" s="113"/>
      <c r="E379" s="118"/>
      <c r="F379" s="116"/>
      <c r="G379" s="24"/>
      <c r="H379" s="23"/>
      <c r="I379" s="23"/>
      <c r="J379" s="23"/>
      <c r="K379" s="23"/>
      <c r="L379" s="119"/>
      <c r="M379" s="23"/>
      <c r="N379" s="23"/>
      <c r="O379" s="23"/>
      <c r="P379" s="23"/>
      <c r="Q379" s="23"/>
      <c r="R379" s="311"/>
      <c r="S379" s="23"/>
      <c r="T379" s="23"/>
      <c r="U379" s="23"/>
      <c r="V379" s="23"/>
      <c r="W379" s="23"/>
      <c r="X379" s="23"/>
      <c r="Y379" s="23"/>
      <c r="Z379" s="23"/>
      <c r="AA379" s="22"/>
      <c r="AB379" s="23"/>
      <c r="AC379" s="23"/>
      <c r="AD379" s="23"/>
      <c r="AE379" s="23"/>
      <c r="AF379" s="23"/>
      <c r="AG379" s="119"/>
      <c r="AH379" s="18"/>
      <c r="AI379" s="19"/>
      <c r="AJ379" s="19"/>
      <c r="AK379" s="19"/>
      <c r="AL379" s="18"/>
      <c r="AM379" s="18"/>
      <c r="AN379" s="18"/>
      <c r="AO379" s="18"/>
      <c r="AP379" s="18"/>
      <c r="AQ379" s="18"/>
      <c r="AR379" s="18"/>
      <c r="AS379" s="18"/>
      <c r="AT379" s="18"/>
      <c r="AU379" s="18"/>
      <c r="AV379" s="18"/>
      <c r="AW379" s="18"/>
      <c r="AX379" s="18"/>
      <c r="AY379" s="18"/>
      <c r="AZ379" s="18"/>
    </row>
    <row r="380" spans="1:52" x14ac:dyDescent="0.25">
      <c r="A380" s="20"/>
      <c r="B380" s="21"/>
      <c r="C380" s="112"/>
      <c r="D380" s="113"/>
      <c r="E380" s="118"/>
      <c r="F380" s="116"/>
      <c r="G380" s="24"/>
      <c r="H380" s="23"/>
      <c r="I380" s="23"/>
      <c r="J380" s="23"/>
      <c r="K380" s="23"/>
      <c r="L380" s="119"/>
      <c r="M380" s="23"/>
      <c r="N380" s="23"/>
      <c r="O380" s="23"/>
      <c r="P380" s="23"/>
      <c r="Q380" s="23"/>
      <c r="R380" s="311"/>
      <c r="S380" s="23"/>
      <c r="T380" s="23"/>
      <c r="U380" s="23"/>
      <c r="V380" s="23"/>
      <c r="W380" s="23"/>
      <c r="X380" s="23"/>
      <c r="Y380" s="23"/>
      <c r="Z380" s="23"/>
      <c r="AA380" s="22"/>
      <c r="AB380" s="23"/>
      <c r="AC380" s="23"/>
      <c r="AD380" s="23"/>
      <c r="AE380" s="23"/>
      <c r="AF380" s="23"/>
      <c r="AG380" s="119"/>
      <c r="AH380" s="18"/>
      <c r="AI380" s="19"/>
      <c r="AJ380" s="19"/>
      <c r="AK380" s="19"/>
      <c r="AL380" s="18"/>
      <c r="AM380" s="18"/>
      <c r="AN380" s="18"/>
      <c r="AO380" s="18"/>
      <c r="AP380" s="18"/>
      <c r="AQ380" s="18"/>
      <c r="AR380" s="18"/>
      <c r="AS380" s="18"/>
      <c r="AT380" s="18"/>
      <c r="AU380" s="18"/>
      <c r="AV380" s="18"/>
      <c r="AW380" s="18"/>
      <c r="AX380" s="18"/>
      <c r="AY380" s="18"/>
      <c r="AZ380" s="18"/>
    </row>
    <row r="381" spans="1:52" x14ac:dyDescent="0.25">
      <c r="A381" s="20"/>
      <c r="B381" s="21"/>
      <c r="C381" s="112"/>
      <c r="D381" s="113"/>
      <c r="E381" s="118"/>
      <c r="F381" s="116"/>
      <c r="G381" s="24"/>
      <c r="H381" s="23"/>
      <c r="I381" s="23"/>
      <c r="J381" s="23"/>
      <c r="K381" s="23"/>
      <c r="L381" s="119"/>
      <c r="M381" s="23"/>
      <c r="N381" s="23"/>
      <c r="O381" s="23"/>
      <c r="P381" s="23"/>
      <c r="Q381" s="23"/>
      <c r="R381" s="311"/>
      <c r="S381" s="23"/>
      <c r="T381" s="23"/>
      <c r="U381" s="23"/>
      <c r="V381" s="23"/>
      <c r="W381" s="23"/>
      <c r="X381" s="23"/>
      <c r="Y381" s="23"/>
      <c r="Z381" s="23"/>
      <c r="AA381" s="22"/>
      <c r="AB381" s="23"/>
      <c r="AC381" s="23"/>
      <c r="AD381" s="23"/>
      <c r="AE381" s="23"/>
      <c r="AF381" s="23"/>
      <c r="AG381" s="119"/>
      <c r="AH381" s="18"/>
      <c r="AI381" s="19"/>
      <c r="AJ381" s="19"/>
      <c r="AK381" s="19"/>
      <c r="AL381" s="18"/>
      <c r="AM381" s="18"/>
      <c r="AN381" s="18"/>
      <c r="AO381" s="18"/>
      <c r="AP381" s="18"/>
      <c r="AQ381" s="18"/>
      <c r="AR381" s="18"/>
      <c r="AS381" s="18"/>
      <c r="AT381" s="18"/>
      <c r="AU381" s="18"/>
      <c r="AV381" s="18"/>
      <c r="AW381" s="18"/>
      <c r="AX381" s="18"/>
      <c r="AY381" s="18"/>
      <c r="AZ381" s="18"/>
    </row>
    <row r="382" spans="1:52" x14ac:dyDescent="0.25">
      <c r="A382" s="20"/>
      <c r="B382" s="21"/>
      <c r="C382" s="112"/>
      <c r="D382" s="113"/>
      <c r="E382" s="118"/>
      <c r="F382" s="116"/>
      <c r="G382" s="24"/>
      <c r="H382" s="23"/>
      <c r="I382" s="23"/>
      <c r="J382" s="23"/>
      <c r="K382" s="23"/>
      <c r="L382" s="119"/>
      <c r="M382" s="23"/>
      <c r="N382" s="23"/>
      <c r="O382" s="23"/>
      <c r="P382" s="23"/>
      <c r="Q382" s="23"/>
      <c r="R382" s="311"/>
      <c r="S382" s="23"/>
      <c r="T382" s="23"/>
      <c r="U382" s="23"/>
      <c r="V382" s="23"/>
      <c r="W382" s="23"/>
      <c r="X382" s="23"/>
      <c r="Y382" s="23"/>
      <c r="Z382" s="23"/>
      <c r="AA382" s="22"/>
      <c r="AB382" s="23"/>
      <c r="AC382" s="23"/>
      <c r="AD382" s="23"/>
      <c r="AE382" s="23"/>
      <c r="AF382" s="23"/>
      <c r="AG382" s="119"/>
      <c r="AH382" s="18"/>
      <c r="AI382" s="19"/>
      <c r="AJ382" s="19"/>
      <c r="AK382" s="19"/>
      <c r="AL382" s="18"/>
      <c r="AM382" s="18"/>
      <c r="AN382" s="18"/>
      <c r="AO382" s="18"/>
      <c r="AP382" s="18"/>
      <c r="AQ382" s="18"/>
      <c r="AR382" s="18"/>
      <c r="AS382" s="18"/>
      <c r="AT382" s="18"/>
      <c r="AU382" s="18"/>
      <c r="AV382" s="18"/>
      <c r="AW382" s="18"/>
      <c r="AX382" s="18"/>
      <c r="AY382" s="18"/>
      <c r="AZ382" s="18"/>
    </row>
    <row r="383" spans="1:52" x14ac:dyDescent="0.25">
      <c r="A383" s="20"/>
      <c r="B383" s="21"/>
      <c r="C383" s="112"/>
      <c r="D383" s="113"/>
      <c r="E383" s="118"/>
      <c r="F383" s="116"/>
      <c r="G383" s="24"/>
      <c r="H383" s="23"/>
      <c r="I383" s="23"/>
      <c r="J383" s="23"/>
      <c r="K383" s="23"/>
      <c r="L383" s="119"/>
      <c r="M383" s="23"/>
      <c r="N383" s="23"/>
      <c r="O383" s="23"/>
      <c r="P383" s="23"/>
      <c r="Q383" s="23"/>
      <c r="R383" s="311"/>
      <c r="S383" s="23"/>
      <c r="T383" s="23"/>
      <c r="U383" s="23"/>
      <c r="V383" s="23"/>
      <c r="W383" s="23"/>
      <c r="X383" s="23"/>
      <c r="Y383" s="23"/>
      <c r="Z383" s="23"/>
      <c r="AA383" s="22"/>
      <c r="AB383" s="23"/>
      <c r="AC383" s="23"/>
      <c r="AD383" s="23"/>
      <c r="AE383" s="23"/>
      <c r="AF383" s="23"/>
      <c r="AG383" s="119"/>
      <c r="AH383" s="18"/>
      <c r="AI383" s="19"/>
      <c r="AJ383" s="19"/>
      <c r="AK383" s="19"/>
      <c r="AL383" s="18"/>
      <c r="AM383" s="18"/>
      <c r="AN383" s="18"/>
      <c r="AO383" s="18"/>
      <c r="AP383" s="18"/>
      <c r="AQ383" s="18"/>
      <c r="AR383" s="18"/>
      <c r="AS383" s="18"/>
      <c r="AT383" s="18"/>
      <c r="AU383" s="18"/>
      <c r="AV383" s="18"/>
      <c r="AW383" s="18"/>
      <c r="AX383" s="18"/>
      <c r="AY383" s="18"/>
      <c r="AZ383" s="18"/>
    </row>
    <row r="384" spans="1:52" x14ac:dyDescent="0.25">
      <c r="A384" s="20"/>
      <c r="B384" s="21"/>
      <c r="C384" s="112"/>
      <c r="D384" s="113"/>
      <c r="E384" s="118"/>
      <c r="F384" s="116"/>
      <c r="G384" s="24"/>
      <c r="H384" s="23"/>
      <c r="I384" s="23"/>
      <c r="J384" s="23"/>
      <c r="K384" s="23"/>
      <c r="L384" s="119"/>
      <c r="M384" s="23"/>
      <c r="N384" s="23"/>
      <c r="O384" s="23"/>
      <c r="P384" s="23"/>
      <c r="Q384" s="23"/>
      <c r="R384" s="311"/>
      <c r="S384" s="23"/>
      <c r="T384" s="23"/>
      <c r="U384" s="23"/>
      <c r="V384" s="23"/>
      <c r="W384" s="23"/>
      <c r="X384" s="23"/>
      <c r="Y384" s="23"/>
      <c r="Z384" s="23"/>
      <c r="AA384" s="22"/>
      <c r="AB384" s="23"/>
      <c r="AC384" s="23"/>
      <c r="AD384" s="23"/>
      <c r="AE384" s="23"/>
      <c r="AF384" s="23"/>
      <c r="AG384" s="119"/>
      <c r="AH384" s="18"/>
      <c r="AI384" s="19"/>
      <c r="AJ384" s="19"/>
      <c r="AK384" s="19"/>
      <c r="AL384" s="18"/>
      <c r="AM384" s="18"/>
      <c r="AN384" s="18"/>
      <c r="AO384" s="18"/>
      <c r="AP384" s="18"/>
      <c r="AQ384" s="18"/>
      <c r="AR384" s="18"/>
      <c r="AS384" s="18"/>
      <c r="AT384" s="18"/>
      <c r="AU384" s="18"/>
      <c r="AV384" s="18"/>
      <c r="AW384" s="18"/>
      <c r="AX384" s="18"/>
      <c r="AY384" s="18"/>
      <c r="AZ384" s="18"/>
    </row>
    <row r="385" spans="1:52" x14ac:dyDescent="0.25">
      <c r="A385" s="20"/>
      <c r="B385" s="21"/>
      <c r="C385" s="112"/>
      <c r="D385" s="113"/>
      <c r="E385" s="118"/>
      <c r="F385" s="116"/>
      <c r="G385" s="24"/>
      <c r="H385" s="23"/>
      <c r="I385" s="23"/>
      <c r="J385" s="23"/>
      <c r="K385" s="23"/>
      <c r="L385" s="119"/>
      <c r="M385" s="23"/>
      <c r="N385" s="23"/>
      <c r="O385" s="23"/>
      <c r="P385" s="23"/>
      <c r="Q385" s="23"/>
      <c r="R385" s="311"/>
      <c r="S385" s="23"/>
      <c r="T385" s="23"/>
      <c r="U385" s="23"/>
      <c r="V385" s="23"/>
      <c r="W385" s="23"/>
      <c r="X385" s="23"/>
      <c r="Y385" s="23"/>
      <c r="Z385" s="23"/>
      <c r="AA385" s="22"/>
      <c r="AB385" s="23"/>
      <c r="AC385" s="23"/>
      <c r="AD385" s="23"/>
      <c r="AE385" s="23"/>
      <c r="AF385" s="23"/>
      <c r="AG385" s="119"/>
      <c r="AH385" s="18"/>
      <c r="AI385" s="19"/>
      <c r="AJ385" s="19"/>
      <c r="AK385" s="19"/>
      <c r="AL385" s="18"/>
      <c r="AM385" s="18"/>
      <c r="AN385" s="18"/>
      <c r="AO385" s="18"/>
      <c r="AP385" s="18"/>
      <c r="AQ385" s="18"/>
      <c r="AR385" s="18"/>
      <c r="AS385" s="18"/>
      <c r="AT385" s="18"/>
      <c r="AU385" s="18"/>
      <c r="AV385" s="18"/>
      <c r="AW385" s="18"/>
      <c r="AX385" s="18"/>
      <c r="AY385" s="18"/>
      <c r="AZ385" s="18"/>
    </row>
    <row r="386" spans="1:52" x14ac:dyDescent="0.25">
      <c r="A386" s="20"/>
      <c r="B386" s="21"/>
      <c r="C386" s="112"/>
      <c r="D386" s="113"/>
      <c r="E386" s="118"/>
      <c r="F386" s="116"/>
      <c r="G386" s="24"/>
      <c r="H386" s="23"/>
      <c r="I386" s="23"/>
      <c r="J386" s="23"/>
      <c r="K386" s="23"/>
      <c r="L386" s="119"/>
      <c r="M386" s="23"/>
      <c r="N386" s="23"/>
      <c r="O386" s="23"/>
      <c r="P386" s="23"/>
      <c r="Q386" s="23"/>
      <c r="R386" s="311"/>
      <c r="S386" s="23"/>
      <c r="T386" s="23"/>
      <c r="U386" s="23"/>
      <c r="V386" s="23"/>
      <c r="W386" s="23"/>
      <c r="X386" s="23"/>
      <c r="Y386" s="23"/>
      <c r="Z386" s="23"/>
      <c r="AA386" s="22"/>
      <c r="AB386" s="23"/>
      <c r="AC386" s="23"/>
      <c r="AD386" s="23"/>
      <c r="AE386" s="23"/>
      <c r="AF386" s="23"/>
      <c r="AG386" s="119"/>
      <c r="AH386" s="18"/>
      <c r="AI386" s="19"/>
      <c r="AJ386" s="19"/>
      <c r="AK386" s="19"/>
      <c r="AL386" s="18"/>
      <c r="AM386" s="18"/>
      <c r="AN386" s="18"/>
      <c r="AO386" s="18"/>
      <c r="AP386" s="18"/>
      <c r="AQ386" s="18"/>
      <c r="AR386" s="18"/>
      <c r="AS386" s="18"/>
      <c r="AT386" s="18"/>
      <c r="AU386" s="18"/>
      <c r="AV386" s="18"/>
      <c r="AW386" s="18"/>
      <c r="AX386" s="18"/>
      <c r="AY386" s="18"/>
      <c r="AZ386" s="18"/>
    </row>
    <row r="387" spans="1:52" x14ac:dyDescent="0.25">
      <c r="A387" s="20"/>
      <c r="B387" s="21"/>
      <c r="C387" s="112"/>
      <c r="D387" s="113"/>
      <c r="E387" s="118"/>
      <c r="F387" s="116"/>
      <c r="G387" s="24"/>
      <c r="H387" s="23"/>
      <c r="I387" s="23"/>
      <c r="J387" s="23"/>
      <c r="K387" s="23"/>
      <c r="L387" s="119"/>
      <c r="M387" s="23"/>
      <c r="N387" s="23"/>
      <c r="O387" s="23"/>
      <c r="P387" s="23"/>
      <c r="Q387" s="23"/>
      <c r="R387" s="311"/>
      <c r="S387" s="23"/>
      <c r="T387" s="23"/>
      <c r="U387" s="23"/>
      <c r="V387" s="23"/>
      <c r="W387" s="23"/>
      <c r="X387" s="23"/>
      <c r="Y387" s="23"/>
      <c r="Z387" s="23"/>
      <c r="AA387" s="22"/>
      <c r="AB387" s="23"/>
      <c r="AC387" s="23"/>
      <c r="AD387" s="23"/>
      <c r="AE387" s="23"/>
      <c r="AF387" s="23"/>
      <c r="AG387" s="119"/>
      <c r="AH387" s="18"/>
      <c r="AI387" s="19"/>
      <c r="AJ387" s="19"/>
      <c r="AK387" s="19"/>
      <c r="AL387" s="18"/>
      <c r="AM387" s="18"/>
      <c r="AN387" s="18"/>
      <c r="AO387" s="18"/>
      <c r="AP387" s="18"/>
      <c r="AQ387" s="18"/>
      <c r="AR387" s="18"/>
      <c r="AS387" s="18"/>
      <c r="AT387" s="18"/>
      <c r="AU387" s="18"/>
      <c r="AV387" s="18"/>
      <c r="AW387" s="18"/>
      <c r="AX387" s="18"/>
      <c r="AY387" s="18"/>
      <c r="AZ387" s="18"/>
    </row>
    <row r="388" spans="1:52" x14ac:dyDescent="0.25">
      <c r="A388" s="20"/>
      <c r="B388" s="21"/>
      <c r="C388" s="112"/>
      <c r="D388" s="113"/>
      <c r="E388" s="118"/>
      <c r="F388" s="116"/>
      <c r="G388" s="24"/>
      <c r="H388" s="23"/>
      <c r="I388" s="23"/>
      <c r="J388" s="23"/>
      <c r="K388" s="23"/>
      <c r="L388" s="119"/>
      <c r="M388" s="23"/>
      <c r="N388" s="23"/>
      <c r="O388" s="23"/>
      <c r="P388" s="23"/>
      <c r="Q388" s="23"/>
      <c r="R388" s="311"/>
      <c r="S388" s="23"/>
      <c r="T388" s="23"/>
      <c r="U388" s="23"/>
      <c r="V388" s="23"/>
      <c r="W388" s="23"/>
      <c r="X388" s="23"/>
      <c r="Y388" s="23"/>
      <c r="Z388" s="23"/>
      <c r="AA388" s="22"/>
      <c r="AB388" s="23"/>
      <c r="AC388" s="23"/>
      <c r="AD388" s="23"/>
      <c r="AE388" s="23"/>
      <c r="AF388" s="23"/>
      <c r="AG388" s="119"/>
      <c r="AH388" s="18"/>
      <c r="AI388" s="19"/>
      <c r="AJ388" s="19"/>
      <c r="AK388" s="19"/>
      <c r="AL388" s="18"/>
      <c r="AM388" s="18"/>
      <c r="AN388" s="18"/>
      <c r="AO388" s="18"/>
      <c r="AP388" s="18"/>
      <c r="AQ388" s="18"/>
      <c r="AR388" s="18"/>
      <c r="AS388" s="18"/>
      <c r="AT388" s="18"/>
      <c r="AU388" s="18"/>
      <c r="AV388" s="18"/>
      <c r="AW388" s="18"/>
      <c r="AX388" s="18"/>
      <c r="AY388" s="18"/>
      <c r="AZ388" s="18"/>
    </row>
    <row r="389" spans="1:52" x14ac:dyDescent="0.25">
      <c r="A389" s="20"/>
      <c r="B389" s="21"/>
      <c r="C389" s="112"/>
      <c r="D389" s="113"/>
      <c r="E389" s="118"/>
      <c r="F389" s="116"/>
      <c r="G389" s="24"/>
      <c r="H389" s="23"/>
      <c r="I389" s="23"/>
      <c r="J389" s="23"/>
      <c r="K389" s="23"/>
      <c r="L389" s="119"/>
      <c r="M389" s="23"/>
      <c r="N389" s="23"/>
      <c r="O389" s="23"/>
      <c r="P389" s="23"/>
      <c r="Q389" s="23"/>
      <c r="R389" s="311"/>
      <c r="S389" s="23"/>
      <c r="T389" s="23"/>
      <c r="U389" s="23"/>
      <c r="V389" s="23"/>
      <c r="W389" s="23"/>
      <c r="X389" s="23"/>
      <c r="Y389" s="23"/>
      <c r="Z389" s="23"/>
      <c r="AA389" s="22"/>
      <c r="AB389" s="23"/>
      <c r="AC389" s="23"/>
      <c r="AD389" s="23"/>
      <c r="AE389" s="23"/>
      <c r="AF389" s="23"/>
      <c r="AG389" s="119"/>
      <c r="AH389" s="18"/>
      <c r="AI389" s="19"/>
      <c r="AJ389" s="19"/>
      <c r="AK389" s="19"/>
      <c r="AL389" s="18"/>
      <c r="AM389" s="18"/>
      <c r="AN389" s="18"/>
      <c r="AO389" s="18"/>
      <c r="AP389" s="18"/>
      <c r="AQ389" s="18"/>
      <c r="AR389" s="18"/>
      <c r="AS389" s="18"/>
      <c r="AT389" s="18"/>
      <c r="AU389" s="18"/>
      <c r="AV389" s="18"/>
      <c r="AW389" s="18"/>
      <c r="AX389" s="18"/>
      <c r="AY389" s="18"/>
      <c r="AZ389" s="18"/>
    </row>
    <row r="390" spans="1:52" x14ac:dyDescent="0.25">
      <c r="A390" s="20"/>
      <c r="B390" s="21"/>
      <c r="C390" s="112"/>
      <c r="D390" s="113"/>
      <c r="E390" s="118"/>
      <c r="F390" s="116"/>
      <c r="G390" s="24"/>
      <c r="H390" s="23"/>
      <c r="I390" s="23"/>
      <c r="J390" s="23"/>
      <c r="K390" s="23"/>
      <c r="L390" s="119"/>
      <c r="M390" s="23"/>
      <c r="N390" s="23"/>
      <c r="O390" s="23"/>
      <c r="P390" s="23"/>
      <c r="Q390" s="23"/>
      <c r="R390" s="311"/>
      <c r="S390" s="23"/>
      <c r="T390" s="23"/>
      <c r="U390" s="23"/>
      <c r="V390" s="23"/>
      <c r="W390" s="23"/>
      <c r="X390" s="23"/>
      <c r="Y390" s="23"/>
      <c r="Z390" s="23"/>
      <c r="AA390" s="22"/>
      <c r="AB390" s="23"/>
      <c r="AC390" s="23"/>
      <c r="AD390" s="23"/>
      <c r="AE390" s="23"/>
      <c r="AF390" s="23"/>
      <c r="AG390" s="119"/>
      <c r="AH390" s="18"/>
      <c r="AI390" s="19"/>
      <c r="AJ390" s="19"/>
      <c r="AK390" s="19"/>
      <c r="AL390" s="18"/>
      <c r="AM390" s="18"/>
      <c r="AN390" s="18"/>
      <c r="AO390" s="18"/>
      <c r="AP390" s="18"/>
      <c r="AQ390" s="18"/>
      <c r="AR390" s="18"/>
      <c r="AS390" s="18"/>
      <c r="AT390" s="18"/>
      <c r="AU390" s="18"/>
      <c r="AV390" s="18"/>
      <c r="AW390" s="18"/>
      <c r="AX390" s="18"/>
      <c r="AY390" s="18"/>
      <c r="AZ390" s="18"/>
    </row>
    <row r="391" spans="1:52" x14ac:dyDescent="0.25">
      <c r="A391" s="20"/>
      <c r="B391" s="21"/>
      <c r="C391" s="112"/>
      <c r="D391" s="113"/>
      <c r="E391" s="118"/>
      <c r="F391" s="116"/>
      <c r="G391" s="24"/>
      <c r="H391" s="23"/>
      <c r="I391" s="23"/>
      <c r="J391" s="23"/>
      <c r="K391" s="23"/>
      <c r="L391" s="119"/>
      <c r="M391" s="23"/>
      <c r="N391" s="23"/>
      <c r="O391" s="23"/>
      <c r="P391" s="23"/>
      <c r="Q391" s="23"/>
      <c r="R391" s="311"/>
      <c r="S391" s="23"/>
      <c r="T391" s="23"/>
      <c r="U391" s="23"/>
      <c r="V391" s="23"/>
      <c r="W391" s="23"/>
      <c r="X391" s="23"/>
      <c r="Y391" s="23"/>
      <c r="Z391" s="23"/>
      <c r="AA391" s="22"/>
      <c r="AB391" s="23"/>
      <c r="AC391" s="23"/>
      <c r="AD391" s="23"/>
      <c r="AE391" s="23"/>
      <c r="AF391" s="23"/>
      <c r="AG391" s="119"/>
      <c r="AH391" s="18"/>
      <c r="AI391" s="19"/>
      <c r="AJ391" s="19"/>
      <c r="AK391" s="19"/>
      <c r="AL391" s="18"/>
      <c r="AM391" s="18"/>
      <c r="AN391" s="18"/>
      <c r="AO391" s="18"/>
      <c r="AP391" s="18"/>
      <c r="AQ391" s="18"/>
      <c r="AR391" s="18"/>
      <c r="AS391" s="18"/>
      <c r="AT391" s="18"/>
      <c r="AU391" s="18"/>
      <c r="AV391" s="18"/>
      <c r="AW391" s="18"/>
      <c r="AX391" s="18"/>
      <c r="AY391" s="18"/>
      <c r="AZ391" s="18"/>
    </row>
    <row r="392" spans="1:52" x14ac:dyDescent="0.25">
      <c r="A392" s="20"/>
      <c r="B392" s="21"/>
      <c r="C392" s="112"/>
      <c r="D392" s="113"/>
      <c r="E392" s="118"/>
      <c r="F392" s="116"/>
      <c r="G392" s="24"/>
      <c r="H392" s="23"/>
      <c r="I392" s="23"/>
      <c r="J392" s="23"/>
      <c r="K392" s="23"/>
      <c r="L392" s="119"/>
      <c r="M392" s="23"/>
      <c r="N392" s="23"/>
      <c r="O392" s="23"/>
      <c r="P392" s="23"/>
      <c r="Q392" s="23"/>
      <c r="R392" s="311"/>
      <c r="S392" s="23"/>
      <c r="T392" s="23"/>
      <c r="U392" s="23"/>
      <c r="V392" s="23"/>
      <c r="W392" s="23"/>
      <c r="X392" s="23"/>
      <c r="Y392" s="23"/>
      <c r="Z392" s="23"/>
      <c r="AA392" s="22"/>
      <c r="AB392" s="23"/>
      <c r="AC392" s="23"/>
      <c r="AD392" s="23"/>
      <c r="AE392" s="23"/>
      <c r="AF392" s="23"/>
      <c r="AG392" s="119"/>
      <c r="AH392" s="18"/>
      <c r="AI392" s="19"/>
      <c r="AJ392" s="19"/>
      <c r="AK392" s="19"/>
      <c r="AL392" s="18"/>
      <c r="AM392" s="18"/>
      <c r="AN392" s="18"/>
      <c r="AO392" s="18"/>
      <c r="AP392" s="18"/>
      <c r="AQ392" s="18"/>
      <c r="AR392" s="18"/>
      <c r="AS392" s="18"/>
      <c r="AT392" s="18"/>
      <c r="AU392" s="18"/>
      <c r="AV392" s="18"/>
      <c r="AW392" s="18"/>
      <c r="AX392" s="18"/>
      <c r="AY392" s="18"/>
      <c r="AZ392" s="18"/>
    </row>
    <row r="393" spans="1:52" x14ac:dyDescent="0.25">
      <c r="A393" s="20"/>
      <c r="B393" s="21"/>
      <c r="C393" s="112"/>
      <c r="D393" s="113"/>
      <c r="E393" s="118"/>
      <c r="F393" s="116"/>
      <c r="G393" s="24"/>
      <c r="H393" s="23"/>
      <c r="I393" s="23"/>
      <c r="J393" s="23"/>
      <c r="K393" s="23"/>
      <c r="L393" s="119"/>
      <c r="M393" s="23"/>
      <c r="N393" s="23"/>
      <c r="O393" s="23"/>
      <c r="P393" s="23"/>
      <c r="Q393" s="23"/>
      <c r="R393" s="311"/>
      <c r="S393" s="23"/>
      <c r="T393" s="23"/>
      <c r="U393" s="23"/>
      <c r="V393" s="23"/>
      <c r="W393" s="23"/>
      <c r="X393" s="23"/>
      <c r="Y393" s="23"/>
      <c r="Z393" s="23"/>
      <c r="AA393" s="22"/>
      <c r="AB393" s="23"/>
      <c r="AC393" s="23"/>
      <c r="AD393" s="23"/>
      <c r="AE393" s="23"/>
      <c r="AF393" s="23"/>
      <c r="AG393" s="119"/>
      <c r="AH393" s="18"/>
      <c r="AI393" s="19"/>
      <c r="AJ393" s="19"/>
      <c r="AK393" s="19"/>
      <c r="AL393" s="18"/>
      <c r="AM393" s="18"/>
      <c r="AN393" s="18"/>
      <c r="AO393" s="18"/>
      <c r="AP393" s="18"/>
      <c r="AQ393" s="18"/>
      <c r="AR393" s="18"/>
      <c r="AS393" s="18"/>
      <c r="AT393" s="18"/>
      <c r="AU393" s="18"/>
      <c r="AV393" s="18"/>
      <c r="AW393" s="18"/>
      <c r="AX393" s="18"/>
      <c r="AY393" s="18"/>
      <c r="AZ393" s="18"/>
    </row>
    <row r="394" spans="1:52" x14ac:dyDescent="0.25">
      <c r="A394" s="20"/>
      <c r="B394" s="21"/>
      <c r="C394" s="112"/>
      <c r="D394" s="113"/>
      <c r="E394" s="118"/>
      <c r="F394" s="116"/>
      <c r="G394" s="24"/>
      <c r="H394" s="23"/>
      <c r="I394" s="23"/>
      <c r="J394" s="23"/>
      <c r="K394" s="23"/>
      <c r="L394" s="119"/>
      <c r="M394" s="23"/>
      <c r="N394" s="23"/>
      <c r="O394" s="23"/>
      <c r="P394" s="23"/>
      <c r="Q394" s="23"/>
      <c r="R394" s="311"/>
      <c r="S394" s="23"/>
      <c r="T394" s="23"/>
      <c r="U394" s="23"/>
      <c r="V394" s="23"/>
      <c r="W394" s="23"/>
      <c r="X394" s="23"/>
      <c r="Y394" s="23"/>
      <c r="Z394" s="23"/>
      <c r="AA394" s="22"/>
      <c r="AB394" s="23"/>
      <c r="AC394" s="23"/>
      <c r="AD394" s="23"/>
      <c r="AE394" s="23"/>
      <c r="AF394" s="23"/>
      <c r="AG394" s="119"/>
      <c r="AH394" s="18"/>
      <c r="AI394" s="19"/>
      <c r="AJ394" s="19"/>
      <c r="AK394" s="19"/>
      <c r="AL394" s="18"/>
      <c r="AM394" s="18"/>
      <c r="AN394" s="18"/>
      <c r="AO394" s="18"/>
      <c r="AP394" s="18"/>
      <c r="AQ394" s="18"/>
      <c r="AR394" s="18"/>
      <c r="AS394" s="18"/>
      <c r="AT394" s="18"/>
      <c r="AU394" s="18"/>
      <c r="AV394" s="18"/>
      <c r="AW394" s="18"/>
      <c r="AX394" s="18"/>
      <c r="AY394" s="18"/>
      <c r="AZ394" s="18"/>
    </row>
    <row r="395" spans="1:52" x14ac:dyDescent="0.25">
      <c r="A395" s="20"/>
      <c r="B395" s="21"/>
      <c r="C395" s="112"/>
      <c r="D395" s="113"/>
      <c r="E395" s="118"/>
      <c r="F395" s="116"/>
      <c r="G395" s="24"/>
      <c r="H395" s="23"/>
      <c r="I395" s="23"/>
      <c r="J395" s="23"/>
      <c r="K395" s="23"/>
      <c r="L395" s="119"/>
      <c r="M395" s="23"/>
      <c r="N395" s="23"/>
      <c r="O395" s="23"/>
      <c r="P395" s="23"/>
      <c r="Q395" s="23"/>
      <c r="R395" s="311"/>
      <c r="S395" s="23"/>
      <c r="T395" s="23"/>
      <c r="U395" s="23"/>
      <c r="V395" s="23"/>
      <c r="W395" s="23"/>
      <c r="X395" s="23"/>
      <c r="Y395" s="23"/>
      <c r="Z395" s="23"/>
      <c r="AA395" s="22"/>
      <c r="AB395" s="23"/>
      <c r="AC395" s="23"/>
      <c r="AD395" s="23"/>
      <c r="AE395" s="23"/>
      <c r="AF395" s="23"/>
      <c r="AG395" s="119"/>
      <c r="AH395" s="18"/>
      <c r="AI395" s="19"/>
      <c r="AJ395" s="19"/>
      <c r="AK395" s="19"/>
      <c r="AL395" s="18"/>
      <c r="AM395" s="18"/>
      <c r="AN395" s="18"/>
      <c r="AO395" s="18"/>
      <c r="AP395" s="18"/>
      <c r="AQ395" s="18"/>
      <c r="AR395" s="18"/>
      <c r="AS395" s="18"/>
      <c r="AT395" s="18"/>
      <c r="AU395" s="18"/>
      <c r="AV395" s="18"/>
      <c r="AW395" s="18"/>
      <c r="AX395" s="18"/>
      <c r="AY395" s="18"/>
      <c r="AZ395" s="18"/>
    </row>
    <row r="396" spans="1:52" x14ac:dyDescent="0.25">
      <c r="A396" s="20"/>
      <c r="B396" s="21"/>
      <c r="C396" s="112"/>
      <c r="D396" s="113"/>
      <c r="E396" s="118"/>
      <c r="F396" s="116"/>
      <c r="G396" s="24"/>
      <c r="H396" s="23"/>
      <c r="I396" s="23"/>
      <c r="J396" s="23"/>
      <c r="K396" s="23"/>
      <c r="L396" s="119"/>
      <c r="M396" s="23"/>
      <c r="N396" s="23"/>
      <c r="O396" s="23"/>
      <c r="P396" s="23"/>
      <c r="Q396" s="23"/>
      <c r="R396" s="311"/>
      <c r="S396" s="23"/>
      <c r="T396" s="23"/>
      <c r="U396" s="23"/>
      <c r="V396" s="23"/>
      <c r="W396" s="23"/>
      <c r="X396" s="23"/>
      <c r="Y396" s="23"/>
      <c r="Z396" s="23"/>
      <c r="AA396" s="22"/>
      <c r="AB396" s="23"/>
      <c r="AC396" s="23"/>
      <c r="AD396" s="23"/>
      <c r="AE396" s="23"/>
      <c r="AF396" s="23"/>
      <c r="AG396" s="119"/>
      <c r="AH396" s="18"/>
      <c r="AI396" s="19"/>
      <c r="AJ396" s="19"/>
      <c r="AK396" s="19"/>
      <c r="AL396" s="18"/>
      <c r="AM396" s="18"/>
      <c r="AN396" s="18"/>
      <c r="AO396" s="18"/>
      <c r="AP396" s="18"/>
      <c r="AQ396" s="18"/>
      <c r="AR396" s="18"/>
      <c r="AS396" s="18"/>
      <c r="AT396" s="18"/>
      <c r="AU396" s="18"/>
      <c r="AV396" s="18"/>
      <c r="AW396" s="18"/>
      <c r="AX396" s="18"/>
      <c r="AY396" s="18"/>
      <c r="AZ396" s="18"/>
    </row>
    <row r="397" spans="1:52" x14ac:dyDescent="0.25">
      <c r="A397" s="20"/>
      <c r="B397" s="21"/>
      <c r="C397" s="112"/>
      <c r="D397" s="113"/>
      <c r="E397" s="118"/>
      <c r="F397" s="116"/>
      <c r="G397" s="24"/>
      <c r="H397" s="23"/>
      <c r="I397" s="23"/>
      <c r="J397" s="23"/>
      <c r="K397" s="23"/>
      <c r="L397" s="119"/>
      <c r="M397" s="23"/>
      <c r="N397" s="23"/>
      <c r="O397" s="23"/>
      <c r="P397" s="23"/>
      <c r="Q397" s="23"/>
      <c r="R397" s="311"/>
      <c r="S397" s="23"/>
      <c r="T397" s="23"/>
      <c r="U397" s="23"/>
      <c r="V397" s="23"/>
      <c r="W397" s="23"/>
      <c r="X397" s="23"/>
      <c r="Y397" s="23"/>
      <c r="Z397" s="23"/>
      <c r="AA397" s="22"/>
      <c r="AB397" s="23"/>
      <c r="AC397" s="23"/>
      <c r="AD397" s="23"/>
      <c r="AE397" s="23"/>
      <c r="AF397" s="23"/>
      <c r="AG397" s="119"/>
      <c r="AH397" s="18"/>
      <c r="AI397" s="19"/>
      <c r="AJ397" s="19"/>
      <c r="AK397" s="19"/>
      <c r="AL397" s="18"/>
      <c r="AM397" s="18"/>
      <c r="AN397" s="18"/>
      <c r="AO397" s="18"/>
      <c r="AP397" s="18"/>
      <c r="AQ397" s="18"/>
      <c r="AR397" s="18"/>
      <c r="AS397" s="18"/>
      <c r="AT397" s="18"/>
      <c r="AU397" s="18"/>
      <c r="AV397" s="18"/>
      <c r="AW397" s="18"/>
      <c r="AX397" s="18"/>
      <c r="AY397" s="18"/>
      <c r="AZ397" s="18"/>
    </row>
    <row r="398" spans="1:52" x14ac:dyDescent="0.25">
      <c r="A398" s="20"/>
      <c r="B398" s="21"/>
      <c r="C398" s="112"/>
      <c r="D398" s="113"/>
      <c r="E398" s="118"/>
      <c r="F398" s="116"/>
      <c r="G398" s="24"/>
      <c r="H398" s="23"/>
      <c r="I398" s="23"/>
      <c r="J398" s="23"/>
      <c r="K398" s="23"/>
      <c r="L398" s="119"/>
      <c r="M398" s="23"/>
      <c r="N398" s="23"/>
      <c r="O398" s="23"/>
      <c r="P398" s="23"/>
      <c r="Q398" s="23"/>
      <c r="R398" s="311"/>
      <c r="S398" s="23"/>
      <c r="T398" s="23"/>
      <c r="U398" s="23"/>
      <c r="V398" s="23"/>
      <c r="W398" s="23"/>
      <c r="X398" s="23"/>
      <c r="Y398" s="23"/>
      <c r="Z398" s="23"/>
      <c r="AA398" s="22"/>
      <c r="AB398" s="23"/>
      <c r="AC398" s="23"/>
      <c r="AD398" s="23"/>
      <c r="AE398" s="23"/>
      <c r="AF398" s="23"/>
      <c r="AG398" s="119"/>
      <c r="AH398" s="18"/>
      <c r="AI398" s="19"/>
      <c r="AJ398" s="19"/>
      <c r="AK398" s="19"/>
      <c r="AL398" s="18"/>
      <c r="AM398" s="18"/>
      <c r="AN398" s="18"/>
      <c r="AO398" s="18"/>
      <c r="AP398" s="18"/>
      <c r="AQ398" s="18"/>
      <c r="AR398" s="18"/>
      <c r="AS398" s="18"/>
      <c r="AT398" s="18"/>
      <c r="AU398" s="18"/>
      <c r="AV398" s="18"/>
      <c r="AW398" s="18"/>
      <c r="AX398" s="18"/>
      <c r="AY398" s="18"/>
      <c r="AZ398" s="18"/>
    </row>
    <row r="399" spans="1:52" x14ac:dyDescent="0.25">
      <c r="A399" s="20"/>
      <c r="B399" s="21"/>
      <c r="C399" s="112"/>
      <c r="D399" s="113"/>
      <c r="E399" s="118"/>
      <c r="F399" s="116"/>
      <c r="G399" s="24"/>
      <c r="H399" s="23"/>
      <c r="I399" s="23"/>
      <c r="J399" s="23"/>
      <c r="K399" s="23"/>
      <c r="L399" s="119"/>
      <c r="M399" s="23"/>
      <c r="N399" s="23"/>
      <c r="O399" s="23"/>
      <c r="P399" s="23"/>
      <c r="Q399" s="23"/>
      <c r="R399" s="311"/>
      <c r="S399" s="23"/>
      <c r="T399" s="23"/>
      <c r="U399" s="23"/>
      <c r="V399" s="23"/>
      <c r="W399" s="23"/>
      <c r="X399" s="23"/>
      <c r="Y399" s="23"/>
      <c r="Z399" s="23"/>
      <c r="AA399" s="22"/>
      <c r="AB399" s="23"/>
      <c r="AC399" s="23"/>
      <c r="AD399" s="23"/>
      <c r="AE399" s="23"/>
      <c r="AF399" s="23"/>
      <c r="AG399" s="119"/>
      <c r="AH399" s="18"/>
      <c r="AI399" s="19"/>
      <c r="AJ399" s="19"/>
      <c r="AK399" s="19"/>
      <c r="AL399" s="18"/>
      <c r="AM399" s="18"/>
      <c r="AN399" s="18"/>
      <c r="AO399" s="18"/>
      <c r="AP399" s="18"/>
      <c r="AQ399" s="18"/>
      <c r="AR399" s="18"/>
      <c r="AS399" s="18"/>
      <c r="AT399" s="18"/>
      <c r="AU399" s="18"/>
      <c r="AV399" s="18"/>
      <c r="AW399" s="18"/>
      <c r="AX399" s="18"/>
      <c r="AY399" s="18"/>
      <c r="AZ399" s="18"/>
    </row>
    <row r="400" spans="1:52" x14ac:dyDescent="0.25">
      <c r="A400" s="20"/>
      <c r="B400" s="21"/>
      <c r="C400" s="112"/>
      <c r="D400" s="113"/>
      <c r="E400" s="118"/>
      <c r="F400" s="116"/>
      <c r="G400" s="24"/>
      <c r="H400" s="23"/>
      <c r="I400" s="23"/>
      <c r="J400" s="23"/>
      <c r="K400" s="23"/>
      <c r="L400" s="119"/>
      <c r="M400" s="23"/>
      <c r="N400" s="23"/>
      <c r="O400" s="23"/>
      <c r="P400" s="23"/>
      <c r="Q400" s="23"/>
      <c r="R400" s="311"/>
      <c r="S400" s="23"/>
      <c r="T400" s="23"/>
      <c r="U400" s="23"/>
      <c r="V400" s="23"/>
      <c r="W400" s="23"/>
      <c r="X400" s="23"/>
      <c r="Y400" s="23"/>
      <c r="Z400" s="23"/>
      <c r="AA400" s="22"/>
      <c r="AB400" s="23"/>
      <c r="AC400" s="23"/>
      <c r="AD400" s="23"/>
      <c r="AE400" s="23"/>
      <c r="AF400" s="23"/>
      <c r="AG400" s="119"/>
      <c r="AH400" s="18"/>
      <c r="AI400" s="19"/>
      <c r="AJ400" s="19"/>
      <c r="AK400" s="19"/>
      <c r="AL400" s="18"/>
      <c r="AM400" s="18"/>
      <c r="AN400" s="18"/>
      <c r="AO400" s="18"/>
      <c r="AP400" s="18"/>
      <c r="AQ400" s="18"/>
      <c r="AR400" s="18"/>
      <c r="AS400" s="18"/>
      <c r="AT400" s="18"/>
      <c r="AU400" s="18"/>
      <c r="AV400" s="18"/>
      <c r="AW400" s="18"/>
      <c r="AX400" s="18"/>
      <c r="AY400" s="18"/>
      <c r="AZ400" s="18"/>
    </row>
    <row r="401" spans="1:52" x14ac:dyDescent="0.25">
      <c r="A401" s="20"/>
      <c r="B401" s="21"/>
      <c r="C401" s="112"/>
      <c r="D401" s="113"/>
      <c r="E401" s="118"/>
      <c r="F401" s="116"/>
      <c r="G401" s="24"/>
      <c r="H401" s="23"/>
      <c r="I401" s="23"/>
      <c r="J401" s="23"/>
      <c r="K401" s="23"/>
      <c r="L401" s="119"/>
      <c r="M401" s="23"/>
      <c r="N401" s="23"/>
      <c r="O401" s="23"/>
      <c r="P401" s="23"/>
      <c r="Q401" s="23"/>
      <c r="R401" s="311"/>
      <c r="S401" s="23"/>
      <c r="T401" s="23"/>
      <c r="U401" s="23"/>
      <c r="V401" s="23"/>
      <c r="W401" s="23"/>
      <c r="X401" s="23"/>
      <c r="Y401" s="23"/>
      <c r="Z401" s="23"/>
      <c r="AA401" s="22"/>
      <c r="AB401" s="23"/>
      <c r="AC401" s="23"/>
      <c r="AD401" s="23"/>
      <c r="AE401" s="23"/>
      <c r="AF401" s="23"/>
      <c r="AG401" s="119"/>
      <c r="AH401" s="18"/>
      <c r="AI401" s="19"/>
      <c r="AJ401" s="19"/>
      <c r="AK401" s="19"/>
      <c r="AL401" s="18"/>
      <c r="AM401" s="18"/>
      <c r="AN401" s="18"/>
      <c r="AO401" s="18"/>
      <c r="AP401" s="18"/>
      <c r="AQ401" s="18"/>
      <c r="AR401" s="18"/>
      <c r="AS401" s="18"/>
      <c r="AT401" s="18"/>
      <c r="AU401" s="18"/>
      <c r="AV401" s="18"/>
      <c r="AW401" s="18"/>
      <c r="AX401" s="18"/>
      <c r="AY401" s="18"/>
      <c r="AZ401" s="18"/>
    </row>
    <row r="402" spans="1:52" x14ac:dyDescent="0.25">
      <c r="A402" s="20"/>
      <c r="B402" s="21"/>
      <c r="C402" s="112"/>
      <c r="D402" s="113"/>
      <c r="E402" s="118"/>
      <c r="F402" s="116"/>
      <c r="G402" s="24"/>
      <c r="H402" s="23"/>
      <c r="I402" s="23"/>
      <c r="J402" s="23"/>
      <c r="K402" s="23"/>
      <c r="L402" s="119"/>
      <c r="M402" s="23"/>
      <c r="N402" s="23"/>
      <c r="O402" s="23"/>
      <c r="P402" s="23"/>
      <c r="Q402" s="23"/>
      <c r="R402" s="311"/>
      <c r="S402" s="23"/>
      <c r="T402" s="23"/>
      <c r="U402" s="23"/>
      <c r="V402" s="23"/>
      <c r="W402" s="23"/>
      <c r="X402" s="23"/>
      <c r="Y402" s="23"/>
      <c r="Z402" s="23"/>
      <c r="AA402" s="22"/>
      <c r="AB402" s="23"/>
      <c r="AC402" s="23"/>
      <c r="AD402" s="23"/>
      <c r="AE402" s="23"/>
      <c r="AF402" s="23"/>
      <c r="AG402" s="119"/>
      <c r="AH402" s="18"/>
      <c r="AI402" s="19"/>
      <c r="AJ402" s="19"/>
      <c r="AK402" s="19"/>
      <c r="AL402" s="18"/>
      <c r="AM402" s="18"/>
      <c r="AN402" s="18"/>
      <c r="AO402" s="18"/>
      <c r="AP402" s="18"/>
      <c r="AQ402" s="18"/>
      <c r="AR402" s="18"/>
      <c r="AS402" s="18"/>
      <c r="AT402" s="18"/>
      <c r="AU402" s="18"/>
      <c r="AV402" s="18"/>
      <c r="AW402" s="18"/>
      <c r="AX402" s="18"/>
      <c r="AY402" s="18"/>
      <c r="AZ402" s="18"/>
    </row>
    <row r="403" spans="1:52" x14ac:dyDescent="0.25">
      <c r="A403" s="20"/>
      <c r="B403" s="21"/>
      <c r="C403" s="112"/>
      <c r="D403" s="113"/>
      <c r="E403" s="118"/>
      <c r="F403" s="116"/>
      <c r="G403" s="24"/>
      <c r="H403" s="23"/>
      <c r="I403" s="23"/>
      <c r="J403" s="23"/>
      <c r="K403" s="23"/>
      <c r="L403" s="119"/>
      <c r="M403" s="23"/>
      <c r="N403" s="23"/>
      <c r="O403" s="23"/>
      <c r="P403" s="23"/>
      <c r="Q403" s="23"/>
      <c r="R403" s="311"/>
      <c r="S403" s="23"/>
      <c r="T403" s="23"/>
      <c r="U403" s="23"/>
      <c r="V403" s="23"/>
      <c r="W403" s="23"/>
      <c r="X403" s="23"/>
      <c r="Y403" s="23"/>
      <c r="Z403" s="23"/>
      <c r="AA403" s="22"/>
      <c r="AB403" s="23"/>
      <c r="AC403" s="23"/>
      <c r="AD403" s="23"/>
      <c r="AE403" s="23"/>
      <c r="AF403" s="23"/>
      <c r="AG403" s="119"/>
      <c r="AH403" s="18"/>
      <c r="AI403" s="19"/>
      <c r="AJ403" s="19"/>
      <c r="AK403" s="19"/>
      <c r="AL403" s="18"/>
      <c r="AM403" s="18"/>
      <c r="AN403" s="18"/>
      <c r="AO403" s="18"/>
      <c r="AP403" s="18"/>
      <c r="AQ403" s="18"/>
      <c r="AR403" s="18"/>
      <c r="AS403" s="18"/>
      <c r="AT403" s="18"/>
      <c r="AU403" s="18"/>
      <c r="AV403" s="18"/>
      <c r="AW403" s="18"/>
      <c r="AX403" s="18"/>
      <c r="AY403" s="18"/>
      <c r="AZ403" s="18"/>
    </row>
    <row r="404" spans="1:52" x14ac:dyDescent="0.25">
      <c r="A404" s="20"/>
      <c r="B404" s="21"/>
      <c r="C404" s="112"/>
      <c r="D404" s="113"/>
      <c r="E404" s="118"/>
      <c r="F404" s="116"/>
      <c r="G404" s="24"/>
      <c r="H404" s="23"/>
      <c r="I404" s="23"/>
      <c r="J404" s="23"/>
      <c r="K404" s="23"/>
      <c r="L404" s="119"/>
      <c r="M404" s="23"/>
      <c r="N404" s="23"/>
      <c r="O404" s="23"/>
      <c r="P404" s="23"/>
      <c r="Q404" s="23"/>
      <c r="R404" s="311"/>
      <c r="S404" s="23"/>
      <c r="T404" s="23"/>
      <c r="U404" s="23"/>
      <c r="V404" s="23"/>
      <c r="W404" s="23"/>
      <c r="X404" s="23"/>
      <c r="Y404" s="23"/>
      <c r="Z404" s="23"/>
      <c r="AA404" s="22"/>
      <c r="AB404" s="23"/>
      <c r="AC404" s="23"/>
      <c r="AD404" s="23"/>
      <c r="AE404" s="23"/>
      <c r="AF404" s="23"/>
      <c r="AG404" s="119"/>
      <c r="AH404" s="18"/>
      <c r="AI404" s="19"/>
      <c r="AJ404" s="19"/>
      <c r="AK404" s="19"/>
      <c r="AL404" s="18"/>
      <c r="AM404" s="18"/>
      <c r="AN404" s="18"/>
      <c r="AO404" s="18"/>
      <c r="AP404" s="18"/>
      <c r="AQ404" s="18"/>
      <c r="AR404" s="18"/>
      <c r="AS404" s="18"/>
      <c r="AT404" s="18"/>
      <c r="AU404" s="18"/>
      <c r="AV404" s="18"/>
      <c r="AW404" s="18"/>
      <c r="AX404" s="18"/>
      <c r="AY404" s="18"/>
      <c r="AZ404" s="18"/>
    </row>
    <row r="405" spans="1:52" x14ac:dyDescent="0.25">
      <c r="A405" s="20"/>
      <c r="B405" s="21"/>
      <c r="C405" s="112"/>
      <c r="D405" s="113"/>
      <c r="E405" s="118"/>
      <c r="F405" s="116"/>
      <c r="G405" s="24"/>
      <c r="H405" s="23"/>
      <c r="I405" s="23"/>
      <c r="J405" s="23"/>
      <c r="K405" s="23"/>
      <c r="L405" s="119"/>
      <c r="M405" s="23"/>
      <c r="N405" s="23"/>
      <c r="O405" s="23"/>
      <c r="P405" s="23"/>
      <c r="Q405" s="23"/>
      <c r="R405" s="311"/>
      <c r="S405" s="23"/>
      <c r="T405" s="23"/>
      <c r="U405" s="23"/>
      <c r="V405" s="23"/>
      <c r="W405" s="23"/>
      <c r="X405" s="23"/>
      <c r="Y405" s="23"/>
      <c r="Z405" s="23"/>
      <c r="AA405" s="22"/>
      <c r="AB405" s="23"/>
      <c r="AC405" s="23"/>
      <c r="AD405" s="23"/>
      <c r="AE405" s="23"/>
      <c r="AF405" s="23"/>
      <c r="AG405" s="119"/>
      <c r="AH405" s="18"/>
      <c r="AI405" s="19"/>
      <c r="AJ405" s="19"/>
      <c r="AK405" s="19"/>
      <c r="AL405" s="18"/>
      <c r="AM405" s="18"/>
      <c r="AN405" s="18"/>
      <c r="AO405" s="18"/>
      <c r="AP405" s="18"/>
      <c r="AQ405" s="18"/>
      <c r="AR405" s="18"/>
      <c r="AS405" s="18"/>
      <c r="AT405" s="18"/>
      <c r="AU405" s="18"/>
      <c r="AV405" s="18"/>
      <c r="AW405" s="18"/>
      <c r="AX405" s="18"/>
      <c r="AY405" s="18"/>
      <c r="AZ405" s="18"/>
    </row>
    <row r="406" spans="1:52" x14ac:dyDescent="0.25">
      <c r="A406" s="20"/>
      <c r="B406" s="21"/>
      <c r="C406" s="112"/>
      <c r="D406" s="113"/>
      <c r="E406" s="118"/>
      <c r="F406" s="116"/>
      <c r="G406" s="24"/>
      <c r="H406" s="23"/>
      <c r="I406" s="23"/>
      <c r="J406" s="23"/>
      <c r="K406" s="23"/>
      <c r="L406" s="119"/>
      <c r="M406" s="23"/>
      <c r="N406" s="23"/>
      <c r="O406" s="23"/>
      <c r="P406" s="23"/>
      <c r="Q406" s="23"/>
      <c r="R406" s="311"/>
      <c r="S406" s="23"/>
      <c r="T406" s="23"/>
      <c r="U406" s="23"/>
      <c r="V406" s="23"/>
      <c r="W406" s="23"/>
      <c r="X406" s="23"/>
      <c r="Y406" s="23"/>
      <c r="Z406" s="23"/>
      <c r="AA406" s="22"/>
      <c r="AB406" s="23"/>
      <c r="AC406" s="23"/>
      <c r="AD406" s="23"/>
      <c r="AE406" s="23"/>
      <c r="AF406" s="23"/>
      <c r="AG406" s="119"/>
      <c r="AH406" s="18"/>
      <c r="AI406" s="19"/>
      <c r="AJ406" s="19"/>
      <c r="AK406" s="19"/>
      <c r="AL406" s="18"/>
      <c r="AM406" s="18"/>
      <c r="AN406" s="18"/>
      <c r="AO406" s="18"/>
      <c r="AP406" s="18"/>
      <c r="AQ406" s="18"/>
      <c r="AR406" s="18"/>
      <c r="AS406" s="18"/>
      <c r="AT406" s="18"/>
      <c r="AU406" s="18"/>
      <c r="AV406" s="18"/>
      <c r="AW406" s="18"/>
      <c r="AX406" s="18"/>
      <c r="AY406" s="18"/>
      <c r="AZ406" s="18"/>
    </row>
    <row r="407" spans="1:52" x14ac:dyDescent="0.25">
      <c r="A407" s="20"/>
      <c r="B407" s="21"/>
      <c r="C407" s="112"/>
      <c r="D407" s="113"/>
      <c r="E407" s="118"/>
      <c r="F407" s="116"/>
      <c r="G407" s="24"/>
      <c r="H407" s="23"/>
      <c r="I407" s="23"/>
      <c r="J407" s="23"/>
      <c r="K407" s="23"/>
      <c r="L407" s="119"/>
      <c r="M407" s="23"/>
      <c r="N407" s="23"/>
      <c r="O407" s="23"/>
      <c r="P407" s="23"/>
      <c r="Q407" s="23"/>
      <c r="R407" s="311"/>
      <c r="S407" s="23"/>
      <c r="T407" s="23"/>
      <c r="U407" s="23"/>
      <c r="V407" s="23"/>
      <c r="W407" s="23"/>
      <c r="X407" s="23"/>
      <c r="Y407" s="23"/>
      <c r="Z407" s="23"/>
      <c r="AA407" s="22"/>
      <c r="AB407" s="23"/>
      <c r="AC407" s="23"/>
      <c r="AD407" s="23"/>
      <c r="AE407" s="23"/>
      <c r="AF407" s="23"/>
      <c r="AG407" s="119"/>
      <c r="AH407" s="18"/>
      <c r="AI407" s="19"/>
      <c r="AJ407" s="19"/>
      <c r="AK407" s="19"/>
      <c r="AL407" s="18"/>
      <c r="AM407" s="18"/>
      <c r="AN407" s="18"/>
      <c r="AO407" s="18"/>
      <c r="AP407" s="18"/>
      <c r="AQ407" s="18"/>
      <c r="AR407" s="18"/>
      <c r="AS407" s="18"/>
      <c r="AT407" s="18"/>
      <c r="AU407" s="18"/>
      <c r="AV407" s="18"/>
      <c r="AW407" s="18"/>
      <c r="AX407" s="18"/>
      <c r="AY407" s="18"/>
      <c r="AZ407" s="18"/>
    </row>
    <row r="408" spans="1:52" x14ac:dyDescent="0.25">
      <c r="A408" s="20"/>
      <c r="B408" s="21"/>
      <c r="C408" s="112"/>
      <c r="D408" s="113"/>
      <c r="E408" s="118"/>
      <c r="F408" s="116"/>
      <c r="G408" s="24"/>
      <c r="H408" s="23"/>
      <c r="I408" s="23"/>
      <c r="J408" s="23"/>
      <c r="K408" s="23"/>
      <c r="L408" s="119"/>
      <c r="M408" s="23"/>
      <c r="N408" s="23"/>
      <c r="O408" s="23"/>
      <c r="P408" s="23"/>
      <c r="Q408" s="23"/>
      <c r="R408" s="311"/>
      <c r="S408" s="23"/>
      <c r="T408" s="23"/>
      <c r="U408" s="23"/>
      <c r="V408" s="23"/>
      <c r="W408" s="23"/>
      <c r="X408" s="23"/>
      <c r="Y408" s="23"/>
      <c r="Z408" s="23"/>
      <c r="AA408" s="22"/>
      <c r="AB408" s="23"/>
      <c r="AC408" s="23"/>
      <c r="AD408" s="23"/>
      <c r="AE408" s="23"/>
      <c r="AF408" s="23"/>
      <c r="AG408" s="119"/>
      <c r="AH408" s="18"/>
      <c r="AI408" s="19"/>
      <c r="AJ408" s="19"/>
      <c r="AK408" s="19"/>
      <c r="AL408" s="18"/>
      <c r="AM408" s="18"/>
      <c r="AN408" s="18"/>
      <c r="AO408" s="18"/>
      <c r="AP408" s="18"/>
      <c r="AQ408" s="18"/>
      <c r="AR408" s="18"/>
      <c r="AS408" s="18"/>
      <c r="AT408" s="18"/>
      <c r="AU408" s="18"/>
      <c r="AV408" s="18"/>
      <c r="AW408" s="18"/>
      <c r="AX408" s="18"/>
      <c r="AY408" s="18"/>
      <c r="AZ408" s="18"/>
    </row>
    <row r="409" spans="1:52" x14ac:dyDescent="0.25">
      <c r="A409" s="20"/>
      <c r="B409" s="21"/>
      <c r="C409" s="112"/>
      <c r="D409" s="113"/>
      <c r="E409" s="118"/>
      <c r="F409" s="116"/>
      <c r="G409" s="24"/>
      <c r="H409" s="23"/>
      <c r="I409" s="23"/>
      <c r="J409" s="23"/>
      <c r="K409" s="23"/>
      <c r="L409" s="119"/>
      <c r="M409" s="23"/>
      <c r="N409" s="23"/>
      <c r="O409" s="23"/>
      <c r="P409" s="23"/>
      <c r="Q409" s="23"/>
      <c r="R409" s="311"/>
      <c r="S409" s="23"/>
      <c r="T409" s="23"/>
      <c r="U409" s="23"/>
      <c r="V409" s="23"/>
      <c r="W409" s="23"/>
      <c r="X409" s="23"/>
      <c r="Y409" s="23"/>
      <c r="Z409" s="23"/>
      <c r="AA409" s="22"/>
      <c r="AB409" s="23"/>
      <c r="AC409" s="23"/>
      <c r="AD409" s="23"/>
      <c r="AE409" s="23"/>
      <c r="AF409" s="23"/>
      <c r="AG409" s="119"/>
      <c r="AH409" s="18"/>
      <c r="AI409" s="19"/>
      <c r="AJ409" s="19"/>
      <c r="AK409" s="19"/>
      <c r="AL409" s="18"/>
      <c r="AM409" s="18"/>
      <c r="AN409" s="18"/>
      <c r="AO409" s="18"/>
      <c r="AP409" s="18"/>
      <c r="AQ409" s="18"/>
      <c r="AR409" s="18"/>
      <c r="AS409" s="18"/>
      <c r="AT409" s="18"/>
      <c r="AU409" s="18"/>
      <c r="AV409" s="18"/>
      <c r="AW409" s="18"/>
      <c r="AX409" s="18"/>
      <c r="AY409" s="18"/>
      <c r="AZ409" s="18"/>
    </row>
    <row r="410" spans="1:52" x14ac:dyDescent="0.25">
      <c r="A410" s="20"/>
      <c r="B410" s="21"/>
      <c r="C410" s="112"/>
      <c r="D410" s="113"/>
      <c r="E410" s="118"/>
      <c r="F410" s="116"/>
      <c r="G410" s="24"/>
      <c r="H410" s="23"/>
      <c r="I410" s="23"/>
      <c r="J410" s="23"/>
      <c r="K410" s="23"/>
      <c r="L410" s="119"/>
      <c r="M410" s="23"/>
      <c r="N410" s="23"/>
      <c r="O410" s="23"/>
      <c r="P410" s="23"/>
      <c r="Q410" s="23"/>
      <c r="R410" s="311"/>
      <c r="S410" s="23"/>
      <c r="T410" s="23"/>
      <c r="U410" s="23"/>
      <c r="V410" s="23"/>
      <c r="W410" s="23"/>
      <c r="X410" s="23"/>
      <c r="Y410" s="23"/>
      <c r="Z410" s="23"/>
      <c r="AA410" s="22"/>
      <c r="AB410" s="23"/>
      <c r="AC410" s="23"/>
      <c r="AD410" s="23"/>
      <c r="AE410" s="23"/>
      <c r="AF410" s="23"/>
      <c r="AG410" s="119"/>
      <c r="AH410" s="18"/>
      <c r="AI410" s="19"/>
      <c r="AJ410" s="19"/>
      <c r="AK410" s="19"/>
      <c r="AL410" s="18"/>
      <c r="AM410" s="18"/>
      <c r="AN410" s="18"/>
      <c r="AO410" s="18"/>
      <c r="AP410" s="18"/>
      <c r="AQ410" s="18"/>
      <c r="AR410" s="18"/>
      <c r="AS410" s="18"/>
      <c r="AT410" s="18"/>
      <c r="AU410" s="18"/>
      <c r="AV410" s="18"/>
      <c r="AW410" s="18"/>
      <c r="AX410" s="18"/>
      <c r="AY410" s="18"/>
      <c r="AZ410" s="18"/>
    </row>
    <row r="411" spans="1:52" x14ac:dyDescent="0.25">
      <c r="A411" s="20"/>
      <c r="B411" s="21"/>
      <c r="C411" s="112"/>
      <c r="D411" s="113"/>
      <c r="E411" s="118"/>
      <c r="F411" s="116"/>
      <c r="G411" s="24"/>
      <c r="H411" s="23"/>
      <c r="I411" s="23"/>
      <c r="J411" s="23"/>
      <c r="K411" s="23"/>
      <c r="L411" s="119"/>
      <c r="M411" s="23"/>
      <c r="N411" s="23"/>
      <c r="O411" s="23"/>
      <c r="P411" s="23"/>
      <c r="Q411" s="23"/>
      <c r="R411" s="311"/>
      <c r="S411" s="23"/>
      <c r="T411" s="23"/>
      <c r="U411" s="23"/>
      <c r="V411" s="23"/>
      <c r="W411" s="23"/>
      <c r="X411" s="23"/>
      <c r="Y411" s="23"/>
      <c r="Z411" s="23"/>
      <c r="AA411" s="22"/>
      <c r="AB411" s="23"/>
      <c r="AC411" s="23"/>
      <c r="AD411" s="23"/>
      <c r="AE411" s="23"/>
      <c r="AF411" s="23"/>
      <c r="AG411" s="119"/>
      <c r="AH411" s="18"/>
      <c r="AI411" s="19"/>
      <c r="AJ411" s="19"/>
      <c r="AK411" s="19"/>
      <c r="AL411" s="18"/>
      <c r="AM411" s="18"/>
      <c r="AN411" s="18"/>
      <c r="AO411" s="18"/>
      <c r="AP411" s="18"/>
      <c r="AQ411" s="18"/>
      <c r="AR411" s="18"/>
      <c r="AS411" s="18"/>
      <c r="AT411" s="18"/>
      <c r="AU411" s="18"/>
      <c r="AV411" s="18"/>
      <c r="AW411" s="18"/>
      <c r="AX411" s="18"/>
      <c r="AY411" s="18"/>
      <c r="AZ411" s="18"/>
    </row>
    <row r="412" spans="1:52" x14ac:dyDescent="0.25">
      <c r="A412" s="20"/>
      <c r="B412" s="21"/>
      <c r="C412" s="112"/>
      <c r="D412" s="113"/>
      <c r="E412" s="118"/>
      <c r="F412" s="116"/>
      <c r="G412" s="24"/>
      <c r="H412" s="23"/>
      <c r="I412" s="23"/>
      <c r="J412" s="23"/>
      <c r="K412" s="23"/>
      <c r="L412" s="119"/>
      <c r="M412" s="23"/>
      <c r="N412" s="23"/>
      <c r="O412" s="23"/>
      <c r="P412" s="23"/>
      <c r="Q412" s="23"/>
      <c r="R412" s="311"/>
      <c r="S412" s="23"/>
      <c r="T412" s="23"/>
      <c r="U412" s="23"/>
      <c r="V412" s="23"/>
      <c r="W412" s="23"/>
      <c r="X412" s="23"/>
      <c r="Y412" s="23"/>
      <c r="Z412" s="23"/>
      <c r="AA412" s="22"/>
      <c r="AB412" s="23"/>
      <c r="AC412" s="23"/>
      <c r="AD412" s="23"/>
      <c r="AE412" s="23"/>
      <c r="AF412" s="23"/>
      <c r="AG412" s="119"/>
      <c r="AH412" s="18"/>
      <c r="AI412" s="19"/>
      <c r="AJ412" s="19"/>
      <c r="AK412" s="19"/>
      <c r="AL412" s="18"/>
      <c r="AM412" s="18"/>
      <c r="AN412" s="18"/>
      <c r="AO412" s="18"/>
      <c r="AP412" s="18"/>
      <c r="AQ412" s="18"/>
      <c r="AR412" s="18"/>
      <c r="AS412" s="18"/>
      <c r="AT412" s="18"/>
      <c r="AU412" s="18"/>
      <c r="AV412" s="18"/>
      <c r="AW412" s="18"/>
      <c r="AX412" s="18"/>
      <c r="AY412" s="18"/>
      <c r="AZ412" s="18"/>
    </row>
    <row r="413" spans="1:52" x14ac:dyDescent="0.25">
      <c r="A413" s="20"/>
      <c r="B413" s="21"/>
      <c r="C413" s="112"/>
      <c r="D413" s="113"/>
      <c r="E413" s="118"/>
      <c r="F413" s="116"/>
      <c r="G413" s="24"/>
      <c r="H413" s="23"/>
      <c r="I413" s="23"/>
      <c r="J413" s="23"/>
      <c r="K413" s="23"/>
      <c r="L413" s="119"/>
      <c r="M413" s="23"/>
      <c r="N413" s="23"/>
      <c r="O413" s="23"/>
      <c r="P413" s="23"/>
      <c r="Q413" s="23"/>
      <c r="R413" s="311"/>
      <c r="S413" s="23"/>
      <c r="T413" s="23"/>
      <c r="U413" s="23"/>
      <c r="V413" s="23"/>
      <c r="W413" s="23"/>
      <c r="X413" s="23"/>
      <c r="Y413" s="23"/>
      <c r="Z413" s="23"/>
      <c r="AA413" s="22"/>
      <c r="AB413" s="23"/>
      <c r="AC413" s="23"/>
      <c r="AD413" s="23"/>
      <c r="AE413" s="23"/>
      <c r="AF413" s="23"/>
      <c r="AG413" s="119"/>
      <c r="AH413" s="18"/>
      <c r="AI413" s="19"/>
      <c r="AJ413" s="19"/>
      <c r="AK413" s="19"/>
      <c r="AL413" s="18"/>
      <c r="AM413" s="18"/>
      <c r="AN413" s="18"/>
      <c r="AO413" s="18"/>
      <c r="AP413" s="18"/>
      <c r="AQ413" s="18"/>
      <c r="AR413" s="18"/>
      <c r="AS413" s="18"/>
      <c r="AT413" s="18"/>
      <c r="AU413" s="18"/>
      <c r="AV413" s="18"/>
      <c r="AW413" s="18"/>
      <c r="AX413" s="18"/>
      <c r="AY413" s="18"/>
      <c r="AZ413" s="18"/>
    </row>
    <row r="414" spans="1:52" x14ac:dyDescent="0.25">
      <c r="A414" s="20"/>
      <c r="B414" s="21"/>
      <c r="C414" s="112"/>
      <c r="D414" s="113"/>
      <c r="E414" s="118"/>
      <c r="F414" s="116"/>
      <c r="G414" s="24"/>
      <c r="H414" s="23"/>
      <c r="I414" s="23"/>
      <c r="J414" s="23"/>
      <c r="K414" s="23"/>
      <c r="L414" s="119"/>
      <c r="M414" s="23"/>
      <c r="N414" s="23"/>
      <c r="O414" s="23"/>
      <c r="P414" s="23"/>
      <c r="Q414" s="23"/>
      <c r="R414" s="311"/>
      <c r="S414" s="23"/>
      <c r="T414" s="23"/>
      <c r="U414" s="23"/>
      <c r="V414" s="23"/>
      <c r="W414" s="23"/>
      <c r="X414" s="23"/>
      <c r="Y414" s="23"/>
      <c r="Z414" s="23"/>
      <c r="AA414" s="22"/>
      <c r="AB414" s="23"/>
      <c r="AC414" s="23"/>
      <c r="AD414" s="23"/>
      <c r="AE414" s="23"/>
      <c r="AF414" s="23"/>
      <c r="AG414" s="119"/>
      <c r="AH414" s="18"/>
      <c r="AI414" s="19"/>
      <c r="AJ414" s="19"/>
      <c r="AK414" s="19"/>
      <c r="AL414" s="18"/>
      <c r="AM414" s="18"/>
      <c r="AN414" s="18"/>
      <c r="AO414" s="18"/>
      <c r="AP414" s="18"/>
      <c r="AQ414" s="18"/>
      <c r="AR414" s="18"/>
      <c r="AS414" s="18"/>
      <c r="AT414" s="18"/>
      <c r="AU414" s="18"/>
      <c r="AV414" s="18"/>
      <c r="AW414" s="18"/>
      <c r="AX414" s="18"/>
      <c r="AY414" s="18"/>
      <c r="AZ414" s="18"/>
    </row>
    <row r="415" spans="1:52" x14ac:dyDescent="0.25">
      <c r="A415" s="20"/>
      <c r="B415" s="21"/>
      <c r="C415" s="112"/>
      <c r="D415" s="113"/>
      <c r="E415" s="118"/>
      <c r="F415" s="116"/>
      <c r="G415" s="24"/>
      <c r="H415" s="23"/>
      <c r="I415" s="23"/>
      <c r="J415" s="23"/>
      <c r="K415" s="23"/>
      <c r="L415" s="119"/>
      <c r="M415" s="23"/>
      <c r="N415" s="23"/>
      <c r="O415" s="23"/>
      <c r="P415" s="23"/>
      <c r="Q415" s="23"/>
      <c r="R415" s="311"/>
      <c r="S415" s="23"/>
      <c r="T415" s="23"/>
      <c r="U415" s="23"/>
      <c r="V415" s="23"/>
      <c r="W415" s="23"/>
      <c r="X415" s="23"/>
      <c r="Y415" s="23"/>
      <c r="Z415" s="23"/>
      <c r="AA415" s="22"/>
      <c r="AB415" s="23"/>
      <c r="AC415" s="23"/>
      <c r="AD415" s="23"/>
      <c r="AE415" s="23"/>
      <c r="AF415" s="23"/>
      <c r="AG415" s="119"/>
      <c r="AH415" s="18"/>
      <c r="AI415" s="19"/>
      <c r="AJ415" s="19"/>
      <c r="AK415" s="19"/>
      <c r="AL415" s="18"/>
      <c r="AM415" s="18"/>
      <c r="AN415" s="18"/>
      <c r="AO415" s="18"/>
      <c r="AP415" s="18"/>
      <c r="AQ415" s="18"/>
      <c r="AR415" s="18"/>
      <c r="AS415" s="18"/>
      <c r="AT415" s="18"/>
      <c r="AU415" s="18"/>
      <c r="AV415" s="18"/>
      <c r="AW415" s="18"/>
      <c r="AX415" s="18"/>
      <c r="AY415" s="18"/>
      <c r="AZ415" s="18"/>
    </row>
    <row r="416" spans="1:52" x14ac:dyDescent="0.25">
      <c r="A416" s="20"/>
      <c r="B416" s="21"/>
      <c r="C416" s="112"/>
      <c r="D416" s="113"/>
      <c r="E416" s="118"/>
      <c r="F416" s="116"/>
      <c r="G416" s="24"/>
      <c r="H416" s="23"/>
      <c r="I416" s="23"/>
      <c r="J416" s="23"/>
      <c r="K416" s="23"/>
      <c r="L416" s="119"/>
      <c r="M416" s="23"/>
      <c r="N416" s="23"/>
      <c r="O416" s="23"/>
      <c r="P416" s="23"/>
      <c r="Q416" s="23"/>
      <c r="R416" s="311"/>
      <c r="S416" s="23"/>
      <c r="T416" s="23"/>
      <c r="U416" s="23"/>
      <c r="V416" s="23"/>
      <c r="W416" s="23"/>
      <c r="X416" s="23"/>
      <c r="Y416" s="23"/>
      <c r="Z416" s="23"/>
      <c r="AA416" s="22"/>
      <c r="AB416" s="23"/>
      <c r="AC416" s="23"/>
      <c r="AD416" s="23"/>
      <c r="AE416" s="23"/>
      <c r="AF416" s="23"/>
      <c r="AG416" s="119"/>
      <c r="AH416" s="18"/>
      <c r="AI416" s="19"/>
      <c r="AJ416" s="19"/>
      <c r="AK416" s="19"/>
      <c r="AL416" s="18"/>
      <c r="AM416" s="18"/>
      <c r="AN416" s="18"/>
      <c r="AO416" s="18"/>
      <c r="AP416" s="18"/>
      <c r="AQ416" s="18"/>
      <c r="AR416" s="18"/>
      <c r="AS416" s="18"/>
      <c r="AT416" s="18"/>
      <c r="AU416" s="18"/>
      <c r="AV416" s="18"/>
      <c r="AW416" s="18"/>
      <c r="AX416" s="18"/>
      <c r="AY416" s="18"/>
      <c r="AZ416" s="18"/>
    </row>
    <row r="417" spans="1:52" x14ac:dyDescent="0.25">
      <c r="A417" s="20"/>
      <c r="B417" s="21"/>
      <c r="C417" s="112"/>
      <c r="D417" s="113"/>
      <c r="E417" s="118"/>
      <c r="F417" s="116"/>
      <c r="G417" s="24"/>
      <c r="H417" s="23"/>
      <c r="I417" s="23"/>
      <c r="J417" s="23"/>
      <c r="K417" s="23"/>
      <c r="L417" s="119"/>
      <c r="M417" s="23"/>
      <c r="N417" s="23"/>
      <c r="O417" s="23"/>
      <c r="P417" s="23"/>
      <c r="Q417" s="23"/>
      <c r="R417" s="311"/>
      <c r="S417" s="23"/>
      <c r="T417" s="23"/>
      <c r="U417" s="23"/>
      <c r="V417" s="23"/>
      <c r="W417" s="23"/>
      <c r="X417" s="23"/>
      <c r="Y417" s="23"/>
      <c r="Z417" s="23"/>
      <c r="AA417" s="22"/>
      <c r="AB417" s="23"/>
      <c r="AC417" s="23"/>
      <c r="AD417" s="23"/>
      <c r="AE417" s="23"/>
      <c r="AF417" s="23"/>
      <c r="AG417" s="119"/>
      <c r="AH417" s="18"/>
      <c r="AI417" s="19"/>
      <c r="AJ417" s="19"/>
      <c r="AK417" s="19"/>
      <c r="AL417" s="18"/>
      <c r="AM417" s="18"/>
      <c r="AN417" s="18"/>
      <c r="AO417" s="18"/>
      <c r="AP417" s="18"/>
      <c r="AQ417" s="18"/>
      <c r="AR417" s="18"/>
      <c r="AS417" s="18"/>
      <c r="AT417" s="18"/>
      <c r="AU417" s="18"/>
      <c r="AV417" s="18"/>
      <c r="AW417" s="18"/>
      <c r="AX417" s="18"/>
      <c r="AY417" s="18"/>
      <c r="AZ417" s="18"/>
    </row>
    <row r="418" spans="1:52" x14ac:dyDescent="0.25">
      <c r="A418" s="20"/>
      <c r="B418" s="21"/>
      <c r="C418" s="112"/>
      <c r="D418" s="113"/>
      <c r="E418" s="118"/>
      <c r="F418" s="116"/>
      <c r="G418" s="24"/>
      <c r="H418" s="23"/>
      <c r="I418" s="23"/>
      <c r="J418" s="23"/>
      <c r="K418" s="23"/>
      <c r="L418" s="119"/>
      <c r="M418" s="23"/>
      <c r="N418" s="23"/>
      <c r="O418" s="23"/>
      <c r="P418" s="23"/>
      <c r="Q418" s="23"/>
      <c r="R418" s="311"/>
      <c r="S418" s="23"/>
      <c r="T418" s="23"/>
      <c r="U418" s="23"/>
      <c r="V418" s="23"/>
      <c r="W418" s="23"/>
      <c r="X418" s="23"/>
      <c r="Y418" s="23"/>
      <c r="Z418" s="23"/>
      <c r="AA418" s="22"/>
      <c r="AB418" s="23"/>
      <c r="AC418" s="23"/>
      <c r="AD418" s="23"/>
      <c r="AE418" s="23"/>
      <c r="AF418" s="23"/>
      <c r="AG418" s="119"/>
      <c r="AH418" s="18"/>
      <c r="AI418" s="19"/>
      <c r="AJ418" s="19"/>
      <c r="AK418" s="19"/>
      <c r="AL418" s="18"/>
      <c r="AM418" s="18"/>
      <c r="AN418" s="18"/>
      <c r="AO418" s="18"/>
      <c r="AP418" s="18"/>
      <c r="AQ418" s="18"/>
      <c r="AR418" s="18"/>
      <c r="AS418" s="18"/>
      <c r="AT418" s="18"/>
      <c r="AU418" s="18"/>
      <c r="AV418" s="18"/>
      <c r="AW418" s="18"/>
      <c r="AX418" s="18"/>
      <c r="AY418" s="18"/>
      <c r="AZ418" s="18"/>
    </row>
    <row r="419" spans="1:52" x14ac:dyDescent="0.25">
      <c r="A419" s="20"/>
      <c r="B419" s="21"/>
      <c r="C419" s="112"/>
      <c r="D419" s="113"/>
      <c r="E419" s="118"/>
      <c r="F419" s="116"/>
      <c r="G419" s="24"/>
      <c r="H419" s="23"/>
      <c r="I419" s="23"/>
      <c r="J419" s="23"/>
      <c r="K419" s="23"/>
      <c r="L419" s="119"/>
      <c r="M419" s="23"/>
      <c r="N419" s="23"/>
      <c r="O419" s="23"/>
      <c r="P419" s="23"/>
      <c r="Q419" s="23"/>
      <c r="R419" s="311"/>
      <c r="S419" s="23"/>
      <c r="T419" s="23"/>
      <c r="U419" s="23"/>
      <c r="V419" s="23"/>
      <c r="W419" s="23"/>
      <c r="X419" s="23"/>
      <c r="Y419" s="23"/>
      <c r="Z419" s="23"/>
      <c r="AA419" s="22"/>
      <c r="AB419" s="23"/>
      <c r="AC419" s="23"/>
      <c r="AD419" s="23"/>
      <c r="AE419" s="23"/>
      <c r="AF419" s="23"/>
      <c r="AG419" s="119"/>
      <c r="AH419" s="18"/>
      <c r="AI419" s="19"/>
      <c r="AJ419" s="19"/>
      <c r="AK419" s="19"/>
      <c r="AL419" s="18"/>
      <c r="AM419" s="18"/>
      <c r="AN419" s="18"/>
      <c r="AO419" s="18"/>
      <c r="AP419" s="18"/>
      <c r="AQ419" s="18"/>
      <c r="AR419" s="18"/>
      <c r="AS419" s="18"/>
      <c r="AT419" s="18"/>
      <c r="AU419" s="18"/>
      <c r="AV419" s="18"/>
      <c r="AW419" s="18"/>
      <c r="AX419" s="18"/>
      <c r="AY419" s="18"/>
      <c r="AZ419" s="18"/>
    </row>
    <row r="420" spans="1:52" x14ac:dyDescent="0.25">
      <c r="A420" s="20"/>
      <c r="B420" s="21"/>
      <c r="C420" s="112"/>
      <c r="D420" s="113"/>
      <c r="E420" s="118"/>
      <c r="F420" s="116"/>
      <c r="G420" s="24"/>
      <c r="H420" s="23"/>
      <c r="I420" s="23"/>
      <c r="J420" s="23"/>
      <c r="K420" s="23"/>
      <c r="L420" s="119"/>
      <c r="M420" s="23"/>
      <c r="N420" s="23"/>
      <c r="O420" s="23"/>
      <c r="P420" s="23"/>
      <c r="Q420" s="23"/>
      <c r="R420" s="311"/>
      <c r="S420" s="23"/>
      <c r="T420" s="23"/>
      <c r="U420" s="23"/>
      <c r="V420" s="23"/>
      <c r="W420" s="23"/>
      <c r="X420" s="23"/>
      <c r="Y420" s="23"/>
      <c r="Z420" s="23"/>
      <c r="AA420" s="22"/>
      <c r="AB420" s="23"/>
      <c r="AC420" s="23"/>
      <c r="AD420" s="23"/>
      <c r="AE420" s="23"/>
      <c r="AF420" s="23"/>
      <c r="AG420" s="119"/>
      <c r="AH420" s="18"/>
      <c r="AI420" s="19"/>
      <c r="AJ420" s="19"/>
      <c r="AK420" s="19"/>
      <c r="AL420" s="18"/>
      <c r="AM420" s="18"/>
      <c r="AN420" s="18"/>
      <c r="AO420" s="18"/>
      <c r="AP420" s="18"/>
      <c r="AQ420" s="18"/>
      <c r="AR420" s="18"/>
      <c r="AS420" s="18"/>
      <c r="AT420" s="18"/>
      <c r="AU420" s="18"/>
      <c r="AV420" s="18"/>
      <c r="AW420" s="18"/>
      <c r="AX420" s="18"/>
      <c r="AY420" s="18"/>
      <c r="AZ420" s="18"/>
    </row>
    <row r="421" spans="1:52" x14ac:dyDescent="0.25">
      <c r="A421" s="20"/>
      <c r="B421" s="21"/>
      <c r="C421" s="112"/>
      <c r="D421" s="113"/>
      <c r="E421" s="118"/>
      <c r="F421" s="116"/>
      <c r="G421" s="24"/>
      <c r="H421" s="23"/>
      <c r="I421" s="23"/>
      <c r="J421" s="23"/>
      <c r="K421" s="23"/>
      <c r="L421" s="119"/>
      <c r="M421" s="23"/>
      <c r="N421" s="23"/>
      <c r="O421" s="23"/>
      <c r="P421" s="23"/>
      <c r="Q421" s="23"/>
      <c r="R421" s="311"/>
      <c r="S421" s="23"/>
      <c r="T421" s="23"/>
      <c r="U421" s="23"/>
      <c r="V421" s="23"/>
      <c r="W421" s="23"/>
      <c r="X421" s="23"/>
      <c r="Y421" s="23"/>
      <c r="Z421" s="23"/>
      <c r="AA421" s="22"/>
      <c r="AB421" s="23"/>
      <c r="AC421" s="23"/>
      <c r="AD421" s="23"/>
      <c r="AE421" s="23"/>
      <c r="AF421" s="23"/>
      <c r="AG421" s="119"/>
      <c r="AH421" s="18"/>
      <c r="AI421" s="19"/>
      <c r="AJ421" s="19"/>
      <c r="AK421" s="19"/>
      <c r="AL421" s="18"/>
      <c r="AM421" s="18"/>
      <c r="AN421" s="18"/>
      <c r="AO421" s="18"/>
      <c r="AP421" s="18"/>
      <c r="AQ421" s="18"/>
      <c r="AR421" s="18"/>
      <c r="AS421" s="18"/>
      <c r="AT421" s="18"/>
      <c r="AU421" s="18"/>
      <c r="AV421" s="18"/>
      <c r="AW421" s="18"/>
      <c r="AX421" s="18"/>
      <c r="AY421" s="18"/>
      <c r="AZ421" s="18"/>
    </row>
    <row r="422" spans="1:52" x14ac:dyDescent="0.25">
      <c r="A422" s="20"/>
      <c r="B422" s="21"/>
      <c r="C422" s="112"/>
      <c r="D422" s="113"/>
      <c r="E422" s="118"/>
      <c r="F422" s="116"/>
      <c r="G422" s="24"/>
      <c r="H422" s="23"/>
      <c r="I422" s="23"/>
      <c r="J422" s="23"/>
      <c r="K422" s="23"/>
      <c r="L422" s="119"/>
      <c r="M422" s="23"/>
      <c r="N422" s="23"/>
      <c r="O422" s="23"/>
      <c r="P422" s="23"/>
      <c r="Q422" s="23"/>
      <c r="R422" s="311"/>
      <c r="S422" s="23"/>
      <c r="T422" s="23"/>
      <c r="U422" s="23"/>
      <c r="V422" s="23"/>
      <c r="W422" s="23"/>
      <c r="X422" s="23"/>
      <c r="Y422" s="23"/>
      <c r="Z422" s="23"/>
      <c r="AA422" s="22"/>
      <c r="AB422" s="23"/>
      <c r="AC422" s="23"/>
      <c r="AD422" s="23"/>
      <c r="AE422" s="23"/>
      <c r="AF422" s="23"/>
      <c r="AG422" s="119"/>
      <c r="AH422" s="18"/>
      <c r="AI422" s="19"/>
      <c r="AJ422" s="19"/>
      <c r="AK422" s="19"/>
      <c r="AL422" s="18"/>
      <c r="AM422" s="18"/>
      <c r="AN422" s="18"/>
      <c r="AO422" s="18"/>
      <c r="AP422" s="18"/>
      <c r="AQ422" s="18"/>
      <c r="AR422" s="18"/>
      <c r="AS422" s="18"/>
      <c r="AT422" s="18"/>
      <c r="AU422" s="18"/>
      <c r="AV422" s="18"/>
      <c r="AW422" s="18"/>
      <c r="AX422" s="18"/>
      <c r="AY422" s="18"/>
      <c r="AZ422" s="18"/>
    </row>
    <row r="423" spans="1:52" x14ac:dyDescent="0.25">
      <c r="A423" s="20"/>
      <c r="B423" s="21"/>
      <c r="C423" s="112"/>
      <c r="D423" s="113"/>
      <c r="E423" s="118"/>
      <c r="F423" s="116"/>
      <c r="G423" s="24"/>
      <c r="H423" s="23"/>
      <c r="I423" s="23"/>
      <c r="J423" s="23"/>
      <c r="K423" s="23"/>
      <c r="L423" s="119"/>
      <c r="M423" s="23"/>
      <c r="N423" s="23"/>
      <c r="O423" s="23"/>
      <c r="P423" s="23"/>
      <c r="Q423" s="23"/>
      <c r="R423" s="311"/>
      <c r="S423" s="23"/>
      <c r="T423" s="23"/>
      <c r="U423" s="23"/>
      <c r="V423" s="23"/>
      <c r="W423" s="23"/>
      <c r="X423" s="23"/>
      <c r="Y423" s="23"/>
      <c r="Z423" s="23"/>
      <c r="AA423" s="22"/>
      <c r="AB423" s="23"/>
      <c r="AC423" s="23"/>
      <c r="AD423" s="23"/>
      <c r="AE423" s="23"/>
      <c r="AF423" s="23"/>
      <c r="AG423" s="119"/>
      <c r="AH423" s="18"/>
      <c r="AI423" s="19"/>
      <c r="AJ423" s="19"/>
      <c r="AK423" s="19"/>
      <c r="AL423" s="18"/>
      <c r="AM423" s="18"/>
      <c r="AN423" s="18"/>
      <c r="AO423" s="18"/>
      <c r="AP423" s="18"/>
      <c r="AQ423" s="18"/>
      <c r="AR423" s="18"/>
      <c r="AS423" s="18"/>
      <c r="AT423" s="18"/>
      <c r="AU423" s="18"/>
      <c r="AV423" s="18"/>
      <c r="AW423" s="18"/>
      <c r="AX423" s="18"/>
      <c r="AY423" s="18"/>
      <c r="AZ423" s="18"/>
    </row>
    <row r="424" spans="1:52" x14ac:dyDescent="0.25">
      <c r="A424" s="20"/>
      <c r="B424" s="21"/>
      <c r="C424" s="112"/>
      <c r="D424" s="113"/>
      <c r="E424" s="118"/>
      <c r="F424" s="116"/>
      <c r="G424" s="24"/>
      <c r="H424" s="23"/>
      <c r="I424" s="23"/>
      <c r="J424" s="23"/>
      <c r="K424" s="23"/>
      <c r="L424" s="119"/>
      <c r="M424" s="23"/>
      <c r="N424" s="23"/>
      <c r="O424" s="23"/>
      <c r="P424" s="23"/>
      <c r="Q424" s="23"/>
      <c r="R424" s="311"/>
      <c r="S424" s="23"/>
      <c r="T424" s="23"/>
      <c r="U424" s="23"/>
      <c r="V424" s="23"/>
      <c r="W424" s="23"/>
      <c r="X424" s="23"/>
      <c r="Y424" s="23"/>
      <c r="Z424" s="23"/>
      <c r="AA424" s="22"/>
      <c r="AB424" s="23"/>
      <c r="AC424" s="23"/>
      <c r="AD424" s="23"/>
      <c r="AE424" s="23"/>
      <c r="AF424" s="23"/>
      <c r="AG424" s="119"/>
      <c r="AH424" s="18"/>
      <c r="AI424" s="19"/>
      <c r="AJ424" s="19"/>
      <c r="AK424" s="19"/>
      <c r="AL424" s="18"/>
      <c r="AM424" s="18"/>
      <c r="AN424" s="18"/>
      <c r="AO424" s="18"/>
      <c r="AP424" s="18"/>
      <c r="AQ424" s="18"/>
      <c r="AR424" s="18"/>
      <c r="AS424" s="18"/>
      <c r="AT424" s="18"/>
      <c r="AU424" s="18"/>
      <c r="AV424" s="18"/>
      <c r="AW424" s="18"/>
      <c r="AX424" s="18"/>
      <c r="AY424" s="18"/>
      <c r="AZ424" s="18"/>
    </row>
    <row r="425" spans="1:52" x14ac:dyDescent="0.25">
      <c r="A425" s="20"/>
      <c r="B425" s="21"/>
      <c r="C425" s="112"/>
      <c r="D425" s="113"/>
      <c r="E425" s="118"/>
      <c r="F425" s="116"/>
      <c r="G425" s="24"/>
      <c r="H425" s="23"/>
      <c r="I425" s="23"/>
      <c r="J425" s="23"/>
      <c r="K425" s="23"/>
      <c r="L425" s="119"/>
      <c r="M425" s="23"/>
      <c r="N425" s="23"/>
      <c r="O425" s="23"/>
      <c r="P425" s="23"/>
      <c r="Q425" s="23"/>
      <c r="R425" s="311"/>
      <c r="S425" s="23"/>
      <c r="T425" s="23"/>
      <c r="U425" s="23"/>
      <c r="V425" s="23"/>
      <c r="W425" s="23"/>
      <c r="X425" s="23"/>
      <c r="Y425" s="23"/>
      <c r="Z425" s="23"/>
      <c r="AA425" s="22"/>
      <c r="AB425" s="23"/>
      <c r="AC425" s="23"/>
      <c r="AD425" s="23"/>
      <c r="AE425" s="23"/>
      <c r="AF425" s="23"/>
      <c r="AG425" s="119"/>
      <c r="AH425" s="18"/>
      <c r="AI425" s="19"/>
      <c r="AJ425" s="19"/>
      <c r="AK425" s="19"/>
      <c r="AL425" s="18"/>
      <c r="AM425" s="18"/>
      <c r="AN425" s="18"/>
      <c r="AO425" s="18"/>
      <c r="AP425" s="18"/>
      <c r="AQ425" s="18"/>
      <c r="AR425" s="18"/>
      <c r="AS425" s="18"/>
      <c r="AT425" s="18"/>
      <c r="AU425" s="18"/>
      <c r="AV425" s="18"/>
      <c r="AW425" s="18"/>
      <c r="AX425" s="18"/>
      <c r="AY425" s="18"/>
      <c r="AZ425" s="18"/>
    </row>
    <row r="426" spans="1:52" x14ac:dyDescent="0.25">
      <c r="A426" s="20"/>
      <c r="B426" s="21"/>
      <c r="C426" s="112"/>
      <c r="D426" s="113"/>
      <c r="E426" s="118"/>
      <c r="F426" s="116"/>
      <c r="G426" s="24"/>
      <c r="H426" s="23"/>
      <c r="I426" s="23"/>
      <c r="J426" s="23"/>
      <c r="K426" s="23"/>
      <c r="L426" s="119"/>
      <c r="M426" s="23"/>
      <c r="N426" s="23"/>
      <c r="O426" s="23"/>
      <c r="P426" s="23"/>
      <c r="Q426" s="23"/>
      <c r="R426" s="311"/>
      <c r="S426" s="23"/>
      <c r="T426" s="23"/>
      <c r="U426" s="23"/>
      <c r="V426" s="23"/>
      <c r="W426" s="23"/>
      <c r="X426" s="23"/>
      <c r="Y426" s="23"/>
      <c r="Z426" s="23"/>
      <c r="AA426" s="22"/>
      <c r="AB426" s="23"/>
      <c r="AC426" s="23"/>
      <c r="AD426" s="23"/>
      <c r="AE426" s="23"/>
      <c r="AF426" s="23"/>
      <c r="AG426" s="119"/>
      <c r="AH426" s="18"/>
      <c r="AI426" s="19"/>
      <c r="AJ426" s="19"/>
      <c r="AK426" s="19"/>
      <c r="AL426" s="18"/>
      <c r="AM426" s="18"/>
      <c r="AN426" s="18"/>
      <c r="AO426" s="18"/>
      <c r="AP426" s="18"/>
      <c r="AQ426" s="18"/>
      <c r="AR426" s="18"/>
      <c r="AS426" s="18"/>
      <c r="AT426" s="18"/>
      <c r="AU426" s="18"/>
      <c r="AV426" s="18"/>
      <c r="AW426" s="18"/>
      <c r="AX426" s="18"/>
      <c r="AY426" s="18"/>
      <c r="AZ426" s="18"/>
    </row>
    <row r="427" spans="1:52" x14ac:dyDescent="0.25">
      <c r="A427" s="20"/>
      <c r="B427" s="21"/>
      <c r="C427" s="112"/>
      <c r="D427" s="113"/>
      <c r="E427" s="118"/>
      <c r="F427" s="116"/>
      <c r="G427" s="24"/>
      <c r="H427" s="23"/>
      <c r="I427" s="23"/>
      <c r="J427" s="23"/>
      <c r="K427" s="23"/>
      <c r="L427" s="119"/>
      <c r="M427" s="23"/>
      <c r="N427" s="23"/>
      <c r="O427" s="23"/>
      <c r="P427" s="23"/>
      <c r="Q427" s="23"/>
      <c r="R427" s="311"/>
      <c r="S427" s="23"/>
      <c r="T427" s="23"/>
      <c r="U427" s="23"/>
      <c r="V427" s="23"/>
      <c r="W427" s="23"/>
      <c r="X427" s="23"/>
      <c r="Y427" s="23"/>
      <c r="Z427" s="23"/>
      <c r="AA427" s="22"/>
      <c r="AB427" s="23"/>
      <c r="AC427" s="23"/>
      <c r="AD427" s="23"/>
      <c r="AE427" s="23"/>
      <c r="AF427" s="23"/>
      <c r="AG427" s="119"/>
      <c r="AH427" s="18"/>
      <c r="AI427" s="19"/>
      <c r="AJ427" s="19"/>
      <c r="AK427" s="19"/>
      <c r="AL427" s="18"/>
      <c r="AM427" s="18"/>
      <c r="AN427" s="18"/>
      <c r="AO427" s="18"/>
      <c r="AP427" s="18"/>
      <c r="AQ427" s="18"/>
      <c r="AR427" s="18"/>
      <c r="AS427" s="18"/>
      <c r="AT427" s="18"/>
      <c r="AU427" s="18"/>
      <c r="AV427" s="18"/>
      <c r="AW427" s="18"/>
      <c r="AX427" s="18"/>
      <c r="AY427" s="18"/>
      <c r="AZ427" s="18"/>
    </row>
    <row r="428" spans="1:52" x14ac:dyDescent="0.25">
      <c r="A428" s="20"/>
      <c r="B428" s="21"/>
      <c r="C428" s="112"/>
      <c r="D428" s="113"/>
      <c r="E428" s="118"/>
      <c r="F428" s="116"/>
      <c r="G428" s="24"/>
      <c r="H428" s="23"/>
      <c r="I428" s="23"/>
      <c r="J428" s="23"/>
      <c r="K428" s="23"/>
      <c r="L428" s="119"/>
      <c r="M428" s="23"/>
      <c r="N428" s="23"/>
      <c r="O428" s="23"/>
      <c r="P428" s="23"/>
      <c r="Q428" s="23"/>
      <c r="R428" s="311"/>
      <c r="S428" s="23"/>
      <c r="T428" s="23"/>
      <c r="U428" s="23"/>
      <c r="V428" s="23"/>
      <c r="W428" s="23"/>
      <c r="X428" s="23"/>
      <c r="Y428" s="23"/>
      <c r="Z428" s="23"/>
      <c r="AA428" s="22"/>
      <c r="AB428" s="23"/>
      <c r="AC428" s="23"/>
      <c r="AD428" s="23"/>
      <c r="AE428" s="23"/>
      <c r="AF428" s="23"/>
      <c r="AG428" s="119"/>
      <c r="AH428" s="18"/>
      <c r="AI428" s="19"/>
      <c r="AJ428" s="19"/>
      <c r="AK428" s="19"/>
      <c r="AL428" s="18"/>
      <c r="AM428" s="18"/>
      <c r="AN428" s="18"/>
      <c r="AO428" s="18"/>
      <c r="AP428" s="18"/>
      <c r="AQ428" s="18"/>
      <c r="AR428" s="18"/>
      <c r="AS428" s="18"/>
      <c r="AT428" s="18"/>
      <c r="AU428" s="18"/>
      <c r="AV428" s="18"/>
      <c r="AW428" s="18"/>
      <c r="AX428" s="18"/>
      <c r="AY428" s="18"/>
      <c r="AZ428" s="18"/>
    </row>
    <row r="429" spans="1:52" x14ac:dyDescent="0.25">
      <c r="A429" s="20"/>
      <c r="B429" s="21"/>
      <c r="C429" s="112"/>
      <c r="D429" s="113"/>
      <c r="E429" s="118"/>
      <c r="F429" s="116"/>
      <c r="G429" s="24"/>
      <c r="H429" s="23"/>
      <c r="I429" s="23"/>
      <c r="J429" s="23"/>
      <c r="K429" s="23"/>
      <c r="L429" s="119"/>
      <c r="M429" s="23"/>
      <c r="N429" s="23"/>
      <c r="O429" s="23"/>
      <c r="P429" s="23"/>
      <c r="Q429" s="23"/>
      <c r="R429" s="311"/>
      <c r="S429" s="23"/>
      <c r="T429" s="23"/>
      <c r="U429" s="23"/>
      <c r="V429" s="23"/>
      <c r="W429" s="23"/>
      <c r="X429" s="23"/>
      <c r="Y429" s="23"/>
      <c r="Z429" s="23"/>
      <c r="AA429" s="22"/>
      <c r="AB429" s="23"/>
      <c r="AC429" s="23"/>
      <c r="AD429" s="23"/>
      <c r="AE429" s="23"/>
      <c r="AF429" s="23"/>
      <c r="AG429" s="119"/>
      <c r="AH429" s="18"/>
      <c r="AI429" s="19"/>
      <c r="AJ429" s="19"/>
      <c r="AK429" s="19"/>
      <c r="AL429" s="18"/>
      <c r="AM429" s="18"/>
      <c r="AN429" s="18"/>
      <c r="AO429" s="18"/>
      <c r="AP429" s="18"/>
      <c r="AQ429" s="18"/>
      <c r="AR429" s="18"/>
      <c r="AS429" s="18"/>
      <c r="AT429" s="18"/>
      <c r="AU429" s="18"/>
      <c r="AV429" s="18"/>
      <c r="AW429" s="18"/>
      <c r="AX429" s="18"/>
      <c r="AY429" s="18"/>
      <c r="AZ429" s="18"/>
    </row>
    <row r="430" spans="1:52" x14ac:dyDescent="0.25">
      <c r="A430" s="20"/>
      <c r="B430" s="21"/>
      <c r="C430" s="112"/>
      <c r="D430" s="113"/>
      <c r="E430" s="118"/>
      <c r="F430" s="116"/>
      <c r="G430" s="24"/>
      <c r="H430" s="23"/>
      <c r="I430" s="23"/>
      <c r="J430" s="23"/>
      <c r="K430" s="23"/>
      <c r="L430" s="119"/>
      <c r="M430" s="23"/>
      <c r="N430" s="23"/>
      <c r="O430" s="23"/>
      <c r="P430" s="23"/>
      <c r="Q430" s="23"/>
      <c r="R430" s="311"/>
      <c r="S430" s="23"/>
      <c r="T430" s="23"/>
      <c r="U430" s="23"/>
      <c r="V430" s="23"/>
      <c r="W430" s="23"/>
      <c r="X430" s="23"/>
      <c r="Y430" s="23"/>
      <c r="Z430" s="23"/>
      <c r="AA430" s="22"/>
      <c r="AB430" s="23"/>
      <c r="AC430" s="23"/>
      <c r="AD430" s="23"/>
      <c r="AE430" s="23"/>
      <c r="AF430" s="23"/>
      <c r="AG430" s="119"/>
      <c r="AH430" s="18"/>
      <c r="AI430" s="19"/>
      <c r="AJ430" s="19"/>
      <c r="AK430" s="19"/>
      <c r="AL430" s="18"/>
      <c r="AM430" s="18"/>
      <c r="AN430" s="18"/>
      <c r="AO430" s="18"/>
      <c r="AP430" s="18"/>
      <c r="AQ430" s="18"/>
      <c r="AR430" s="18"/>
      <c r="AS430" s="18"/>
      <c r="AT430" s="18"/>
      <c r="AU430" s="18"/>
      <c r="AV430" s="18"/>
      <c r="AW430" s="18"/>
      <c r="AX430" s="18"/>
      <c r="AY430" s="18"/>
      <c r="AZ430" s="18"/>
    </row>
    <row r="431" spans="1:52" x14ac:dyDescent="0.25">
      <c r="A431" s="20"/>
      <c r="B431" s="21"/>
      <c r="C431" s="112"/>
      <c r="D431" s="113"/>
      <c r="E431" s="118"/>
      <c r="F431" s="116"/>
      <c r="G431" s="24"/>
      <c r="H431" s="23"/>
      <c r="I431" s="23"/>
      <c r="J431" s="23"/>
      <c r="K431" s="23"/>
      <c r="L431" s="119"/>
      <c r="M431" s="23"/>
      <c r="N431" s="23"/>
      <c r="O431" s="23"/>
      <c r="P431" s="23"/>
      <c r="Q431" s="23"/>
      <c r="R431" s="311"/>
      <c r="S431" s="23"/>
      <c r="T431" s="23"/>
      <c r="U431" s="23"/>
      <c r="V431" s="23"/>
      <c r="W431" s="23"/>
      <c r="X431" s="23"/>
      <c r="Y431" s="23"/>
      <c r="Z431" s="23"/>
      <c r="AA431" s="22"/>
      <c r="AB431" s="23"/>
      <c r="AC431" s="23"/>
      <c r="AD431" s="23"/>
      <c r="AE431" s="23"/>
      <c r="AF431" s="23"/>
      <c r="AG431" s="119"/>
      <c r="AH431" s="18"/>
      <c r="AI431" s="19"/>
      <c r="AJ431" s="19"/>
      <c r="AK431" s="19"/>
      <c r="AL431" s="18"/>
      <c r="AM431" s="18"/>
      <c r="AN431" s="18"/>
      <c r="AO431" s="18"/>
      <c r="AP431" s="18"/>
      <c r="AQ431" s="18"/>
      <c r="AR431" s="18"/>
      <c r="AS431" s="18"/>
      <c r="AT431" s="18"/>
      <c r="AU431" s="18"/>
      <c r="AV431" s="18"/>
      <c r="AW431" s="18"/>
      <c r="AX431" s="18"/>
      <c r="AY431" s="18"/>
      <c r="AZ431" s="18"/>
    </row>
    <row r="432" spans="1:52" x14ac:dyDescent="0.25">
      <c r="A432" s="20"/>
      <c r="B432" s="21"/>
      <c r="C432" s="112"/>
      <c r="D432" s="113"/>
      <c r="E432" s="118"/>
      <c r="F432" s="116"/>
      <c r="G432" s="24"/>
      <c r="H432" s="23"/>
      <c r="I432" s="23"/>
      <c r="J432" s="23"/>
      <c r="K432" s="23"/>
      <c r="L432" s="119"/>
      <c r="M432" s="23"/>
      <c r="N432" s="23"/>
      <c r="O432" s="23"/>
      <c r="P432" s="23"/>
      <c r="Q432" s="23"/>
      <c r="R432" s="311"/>
      <c r="S432" s="23"/>
      <c r="T432" s="23"/>
      <c r="U432" s="23"/>
      <c r="V432" s="23"/>
      <c r="W432" s="23"/>
      <c r="X432" s="23"/>
      <c r="Y432" s="23"/>
      <c r="Z432" s="23"/>
      <c r="AA432" s="22"/>
      <c r="AB432" s="23"/>
      <c r="AC432" s="23"/>
      <c r="AD432" s="23"/>
      <c r="AE432" s="23"/>
      <c r="AF432" s="23"/>
      <c r="AG432" s="119"/>
      <c r="AH432" s="18"/>
      <c r="AI432" s="19"/>
      <c r="AJ432" s="19"/>
      <c r="AK432" s="19"/>
      <c r="AL432" s="18"/>
      <c r="AM432" s="18"/>
      <c r="AN432" s="18"/>
      <c r="AO432" s="18"/>
      <c r="AP432" s="18"/>
      <c r="AQ432" s="18"/>
      <c r="AR432" s="18"/>
      <c r="AS432" s="18"/>
      <c r="AT432" s="18"/>
      <c r="AU432" s="18"/>
      <c r="AV432" s="18"/>
      <c r="AW432" s="18"/>
      <c r="AX432" s="18"/>
      <c r="AY432" s="18"/>
      <c r="AZ432" s="18"/>
    </row>
    <row r="433" spans="1:52" x14ac:dyDescent="0.25">
      <c r="A433" s="20"/>
      <c r="B433" s="21"/>
      <c r="C433" s="112"/>
      <c r="D433" s="113"/>
      <c r="E433" s="118"/>
      <c r="F433" s="116"/>
      <c r="G433" s="24"/>
      <c r="H433" s="23"/>
      <c r="I433" s="23"/>
      <c r="J433" s="23"/>
      <c r="K433" s="23"/>
      <c r="L433" s="119"/>
      <c r="M433" s="23"/>
      <c r="N433" s="23"/>
      <c r="O433" s="23"/>
      <c r="P433" s="23"/>
      <c r="Q433" s="23"/>
      <c r="R433" s="311"/>
      <c r="S433" s="23"/>
      <c r="T433" s="23"/>
      <c r="U433" s="23"/>
      <c r="V433" s="23"/>
      <c r="W433" s="23"/>
      <c r="X433" s="23"/>
      <c r="Y433" s="23"/>
      <c r="Z433" s="23"/>
      <c r="AA433" s="22"/>
      <c r="AB433" s="23"/>
      <c r="AC433" s="23"/>
      <c r="AD433" s="23"/>
      <c r="AE433" s="23"/>
      <c r="AF433" s="23"/>
      <c r="AG433" s="119"/>
      <c r="AH433" s="18"/>
      <c r="AI433" s="19"/>
      <c r="AJ433" s="19"/>
      <c r="AK433" s="19"/>
      <c r="AL433" s="18"/>
      <c r="AM433" s="18"/>
      <c r="AN433" s="18"/>
      <c r="AO433" s="18"/>
      <c r="AP433" s="18"/>
      <c r="AQ433" s="18"/>
      <c r="AR433" s="18"/>
      <c r="AS433" s="18"/>
      <c r="AT433" s="18"/>
      <c r="AU433" s="18"/>
      <c r="AV433" s="18"/>
      <c r="AW433" s="18"/>
      <c r="AX433" s="18"/>
      <c r="AY433" s="18"/>
      <c r="AZ433" s="18"/>
    </row>
    <row r="434" spans="1:52" x14ac:dyDescent="0.25">
      <c r="A434" s="20"/>
      <c r="B434" s="21"/>
      <c r="C434" s="112"/>
      <c r="D434" s="113"/>
      <c r="E434" s="118"/>
      <c r="F434" s="116"/>
      <c r="G434" s="24"/>
      <c r="H434" s="23"/>
      <c r="I434" s="23"/>
      <c r="J434" s="23"/>
      <c r="K434" s="23"/>
      <c r="L434" s="119"/>
      <c r="M434" s="23"/>
      <c r="N434" s="23"/>
      <c r="O434" s="23"/>
      <c r="P434" s="23"/>
      <c r="Q434" s="23"/>
      <c r="R434" s="311"/>
      <c r="S434" s="23"/>
      <c r="T434" s="23"/>
      <c r="U434" s="23"/>
      <c r="V434" s="23"/>
      <c r="W434" s="23"/>
      <c r="X434" s="23"/>
      <c r="Y434" s="23"/>
      <c r="Z434" s="23"/>
      <c r="AA434" s="22"/>
      <c r="AB434" s="23"/>
      <c r="AC434" s="23"/>
      <c r="AD434" s="23"/>
      <c r="AE434" s="23"/>
      <c r="AF434" s="23"/>
      <c r="AG434" s="119"/>
      <c r="AH434" s="18"/>
      <c r="AI434" s="19"/>
      <c r="AJ434" s="19"/>
      <c r="AK434" s="19"/>
      <c r="AL434" s="18"/>
      <c r="AM434" s="18"/>
      <c r="AN434" s="18"/>
      <c r="AO434" s="18"/>
      <c r="AP434" s="18"/>
      <c r="AQ434" s="18"/>
      <c r="AR434" s="18"/>
      <c r="AS434" s="18"/>
      <c r="AT434" s="18"/>
      <c r="AU434" s="18"/>
      <c r="AV434" s="18"/>
      <c r="AW434" s="18"/>
      <c r="AX434" s="18"/>
      <c r="AY434" s="18"/>
      <c r="AZ434" s="18"/>
    </row>
    <row r="435" spans="1:52" x14ac:dyDescent="0.25">
      <c r="A435" s="20"/>
      <c r="B435" s="21"/>
      <c r="C435" s="112"/>
      <c r="D435" s="113"/>
      <c r="E435" s="118"/>
      <c r="F435" s="116"/>
      <c r="G435" s="24"/>
      <c r="H435" s="23"/>
      <c r="I435" s="23"/>
      <c r="J435" s="23"/>
      <c r="K435" s="23"/>
      <c r="L435" s="119"/>
      <c r="M435" s="23"/>
      <c r="N435" s="23"/>
      <c r="O435" s="23"/>
      <c r="P435" s="23"/>
      <c r="Q435" s="23"/>
      <c r="R435" s="311"/>
      <c r="S435" s="23"/>
      <c r="T435" s="23"/>
      <c r="U435" s="23"/>
      <c r="V435" s="23"/>
      <c r="W435" s="23"/>
      <c r="X435" s="23"/>
      <c r="Y435" s="23"/>
      <c r="Z435" s="23"/>
      <c r="AA435" s="22"/>
      <c r="AB435" s="23"/>
      <c r="AC435" s="23"/>
      <c r="AD435" s="23"/>
      <c r="AE435" s="23"/>
      <c r="AF435" s="23"/>
      <c r="AG435" s="119"/>
      <c r="AH435" s="18"/>
      <c r="AI435" s="19"/>
      <c r="AJ435" s="19"/>
      <c r="AK435" s="19"/>
      <c r="AL435" s="18"/>
      <c r="AM435" s="18"/>
      <c r="AN435" s="18"/>
      <c r="AO435" s="18"/>
      <c r="AP435" s="18"/>
      <c r="AQ435" s="18"/>
      <c r="AR435" s="18"/>
      <c r="AS435" s="18"/>
      <c r="AT435" s="18"/>
      <c r="AU435" s="18"/>
      <c r="AV435" s="18"/>
      <c r="AW435" s="18"/>
      <c r="AX435" s="18"/>
      <c r="AY435" s="18"/>
      <c r="AZ435" s="18"/>
    </row>
    <row r="436" spans="1:52" x14ac:dyDescent="0.25">
      <c r="A436" s="20"/>
      <c r="B436" s="21"/>
      <c r="C436" s="112"/>
      <c r="D436" s="113"/>
      <c r="E436" s="118"/>
      <c r="F436" s="116"/>
      <c r="G436" s="24"/>
      <c r="H436" s="23"/>
      <c r="I436" s="23"/>
      <c r="J436" s="23"/>
      <c r="K436" s="23"/>
      <c r="L436" s="119"/>
      <c r="M436" s="23"/>
      <c r="N436" s="23"/>
      <c r="O436" s="23"/>
      <c r="P436" s="23"/>
      <c r="Q436" s="23"/>
      <c r="R436" s="311"/>
      <c r="S436" s="23"/>
      <c r="T436" s="23"/>
      <c r="U436" s="23"/>
      <c r="V436" s="23"/>
      <c r="W436" s="23"/>
      <c r="X436" s="23"/>
      <c r="Y436" s="23"/>
      <c r="Z436" s="23"/>
      <c r="AA436" s="22"/>
      <c r="AB436" s="23"/>
      <c r="AC436" s="23"/>
      <c r="AD436" s="23"/>
      <c r="AE436" s="23"/>
      <c r="AF436" s="23"/>
      <c r="AG436" s="119"/>
      <c r="AH436" s="18"/>
      <c r="AI436" s="19"/>
      <c r="AJ436" s="19"/>
      <c r="AK436" s="19"/>
      <c r="AL436" s="18"/>
      <c r="AM436" s="18"/>
      <c r="AN436" s="18"/>
      <c r="AO436" s="18"/>
      <c r="AP436" s="18"/>
      <c r="AQ436" s="18"/>
      <c r="AR436" s="18"/>
      <c r="AS436" s="18"/>
      <c r="AT436" s="18"/>
      <c r="AU436" s="18"/>
      <c r="AV436" s="18"/>
      <c r="AW436" s="18"/>
      <c r="AX436" s="18"/>
      <c r="AY436" s="18"/>
      <c r="AZ436" s="18"/>
    </row>
    <row r="437" spans="1:52" x14ac:dyDescent="0.25">
      <c r="A437" s="20"/>
      <c r="B437" s="21"/>
      <c r="C437" s="112"/>
      <c r="D437" s="113"/>
      <c r="E437" s="118"/>
      <c r="F437" s="116"/>
      <c r="G437" s="24"/>
      <c r="H437" s="23"/>
      <c r="I437" s="23"/>
      <c r="J437" s="23"/>
      <c r="K437" s="23"/>
      <c r="L437" s="119"/>
      <c r="M437" s="23"/>
      <c r="N437" s="23"/>
      <c r="O437" s="23"/>
      <c r="P437" s="23"/>
      <c r="Q437" s="23"/>
      <c r="R437" s="311"/>
      <c r="S437" s="23"/>
      <c r="T437" s="23"/>
      <c r="U437" s="23"/>
      <c r="V437" s="23"/>
      <c r="W437" s="23"/>
      <c r="X437" s="23"/>
      <c r="Y437" s="23"/>
      <c r="Z437" s="23"/>
      <c r="AA437" s="22"/>
      <c r="AB437" s="23"/>
      <c r="AC437" s="23"/>
      <c r="AD437" s="23"/>
      <c r="AE437" s="23"/>
      <c r="AF437" s="23"/>
      <c r="AG437" s="119"/>
      <c r="AH437" s="18"/>
      <c r="AI437" s="19"/>
      <c r="AJ437" s="19"/>
      <c r="AK437" s="19"/>
      <c r="AL437" s="18"/>
      <c r="AM437" s="18"/>
      <c r="AN437" s="18"/>
      <c r="AO437" s="18"/>
      <c r="AP437" s="18"/>
      <c r="AQ437" s="18"/>
      <c r="AR437" s="18"/>
      <c r="AS437" s="18"/>
      <c r="AT437" s="18"/>
      <c r="AU437" s="18"/>
      <c r="AV437" s="18"/>
      <c r="AW437" s="18"/>
      <c r="AX437" s="18"/>
      <c r="AY437" s="18"/>
      <c r="AZ437" s="18"/>
    </row>
    <row r="438" spans="1:52" x14ac:dyDescent="0.25">
      <c r="A438" s="20"/>
      <c r="B438" s="21"/>
      <c r="C438" s="112"/>
      <c r="D438" s="113"/>
      <c r="E438" s="118"/>
      <c r="F438" s="116"/>
      <c r="G438" s="24"/>
      <c r="H438" s="23"/>
      <c r="I438" s="23"/>
      <c r="J438" s="23"/>
      <c r="K438" s="23"/>
      <c r="L438" s="119"/>
      <c r="M438" s="23"/>
      <c r="N438" s="23"/>
      <c r="O438" s="23"/>
      <c r="P438" s="23"/>
      <c r="Q438" s="23"/>
      <c r="R438" s="311"/>
      <c r="S438" s="23"/>
      <c r="T438" s="23"/>
      <c r="U438" s="23"/>
      <c r="V438" s="23"/>
      <c r="W438" s="23"/>
      <c r="X438" s="23"/>
      <c r="Y438" s="23"/>
      <c r="Z438" s="23"/>
      <c r="AA438" s="22"/>
      <c r="AB438" s="23"/>
      <c r="AC438" s="23"/>
      <c r="AD438" s="23"/>
      <c r="AE438" s="23"/>
      <c r="AF438" s="23"/>
      <c r="AG438" s="119"/>
      <c r="AH438" s="18"/>
      <c r="AI438" s="19"/>
      <c r="AJ438" s="19"/>
      <c r="AK438" s="19"/>
      <c r="AL438" s="18"/>
      <c r="AM438" s="18"/>
      <c r="AN438" s="18"/>
      <c r="AO438" s="18"/>
      <c r="AP438" s="18"/>
      <c r="AQ438" s="18"/>
      <c r="AR438" s="18"/>
      <c r="AS438" s="18"/>
      <c r="AT438" s="18"/>
      <c r="AU438" s="18"/>
      <c r="AV438" s="18"/>
      <c r="AW438" s="18"/>
      <c r="AX438" s="18"/>
      <c r="AY438" s="18"/>
      <c r="AZ438" s="18"/>
    </row>
    <row r="439" spans="1:52" x14ac:dyDescent="0.25">
      <c r="A439" s="20"/>
      <c r="B439" s="21"/>
      <c r="C439" s="112"/>
      <c r="D439" s="113"/>
      <c r="E439" s="118"/>
      <c r="F439" s="116"/>
      <c r="G439" s="24"/>
      <c r="H439" s="23"/>
      <c r="I439" s="23"/>
      <c r="J439" s="23"/>
      <c r="K439" s="23"/>
      <c r="L439" s="119"/>
      <c r="M439" s="23"/>
      <c r="N439" s="23"/>
      <c r="O439" s="23"/>
      <c r="P439" s="23"/>
      <c r="Q439" s="23"/>
      <c r="R439" s="311"/>
      <c r="S439" s="23"/>
      <c r="T439" s="23"/>
      <c r="U439" s="23"/>
      <c r="V439" s="23"/>
      <c r="W439" s="23"/>
      <c r="X439" s="23"/>
      <c r="Y439" s="23"/>
      <c r="Z439" s="23"/>
      <c r="AA439" s="22"/>
      <c r="AB439" s="23"/>
      <c r="AC439" s="23"/>
      <c r="AD439" s="23"/>
      <c r="AE439" s="23"/>
      <c r="AF439" s="23"/>
      <c r="AG439" s="119"/>
      <c r="AH439" s="18"/>
      <c r="AI439" s="19"/>
      <c r="AJ439" s="19"/>
      <c r="AK439" s="19"/>
      <c r="AL439" s="18"/>
      <c r="AM439" s="18"/>
      <c r="AN439" s="18"/>
      <c r="AO439" s="18"/>
      <c r="AP439" s="18"/>
      <c r="AQ439" s="18"/>
      <c r="AR439" s="18"/>
      <c r="AS439" s="18"/>
      <c r="AT439" s="18"/>
      <c r="AU439" s="18"/>
      <c r="AV439" s="18"/>
      <c r="AW439" s="18"/>
      <c r="AX439" s="18"/>
      <c r="AY439" s="18"/>
      <c r="AZ439" s="18"/>
    </row>
    <row r="440" spans="1:52" x14ac:dyDescent="0.25">
      <c r="A440" s="20"/>
      <c r="B440" s="21"/>
      <c r="C440" s="112"/>
      <c r="D440" s="113"/>
      <c r="E440" s="118"/>
      <c r="F440" s="116"/>
      <c r="G440" s="24"/>
      <c r="H440" s="23"/>
      <c r="I440" s="23"/>
      <c r="J440" s="23"/>
      <c r="K440" s="23"/>
      <c r="L440" s="119"/>
      <c r="M440" s="23"/>
      <c r="N440" s="23"/>
      <c r="O440" s="23"/>
      <c r="P440" s="23"/>
      <c r="Q440" s="23"/>
      <c r="R440" s="311"/>
      <c r="S440" s="23"/>
      <c r="T440" s="23"/>
      <c r="U440" s="23"/>
      <c r="V440" s="23"/>
      <c r="W440" s="23"/>
      <c r="X440" s="23"/>
      <c r="Y440" s="23"/>
      <c r="Z440" s="23"/>
      <c r="AA440" s="22"/>
      <c r="AB440" s="23"/>
      <c r="AC440" s="23"/>
      <c r="AD440" s="23"/>
      <c r="AE440" s="23"/>
      <c r="AF440" s="23"/>
      <c r="AG440" s="119"/>
      <c r="AH440" s="18"/>
      <c r="AI440" s="19"/>
      <c r="AJ440" s="19"/>
      <c r="AK440" s="19"/>
      <c r="AL440" s="18"/>
      <c r="AM440" s="18"/>
      <c r="AN440" s="18"/>
      <c r="AO440" s="18"/>
      <c r="AP440" s="18"/>
      <c r="AQ440" s="18"/>
      <c r="AR440" s="18"/>
      <c r="AS440" s="18"/>
      <c r="AT440" s="18"/>
      <c r="AU440" s="18"/>
      <c r="AV440" s="18"/>
      <c r="AW440" s="18"/>
      <c r="AX440" s="18"/>
      <c r="AY440" s="18"/>
      <c r="AZ440" s="18"/>
    </row>
    <row r="441" spans="1:52" x14ac:dyDescent="0.25">
      <c r="A441" s="20"/>
      <c r="B441" s="21"/>
      <c r="C441" s="112"/>
      <c r="D441" s="113"/>
      <c r="E441" s="118"/>
      <c r="F441" s="116"/>
      <c r="G441" s="24"/>
      <c r="H441" s="23"/>
      <c r="I441" s="23"/>
      <c r="J441" s="23"/>
      <c r="K441" s="23"/>
      <c r="L441" s="119"/>
      <c r="M441" s="23"/>
      <c r="N441" s="23"/>
      <c r="O441" s="23"/>
      <c r="P441" s="23"/>
      <c r="Q441" s="23"/>
      <c r="R441" s="311"/>
      <c r="S441" s="23"/>
      <c r="T441" s="23"/>
      <c r="U441" s="23"/>
      <c r="V441" s="23"/>
      <c r="W441" s="23"/>
      <c r="X441" s="23"/>
      <c r="Y441" s="23"/>
      <c r="Z441" s="23"/>
      <c r="AA441" s="22"/>
      <c r="AB441" s="23"/>
      <c r="AC441" s="23"/>
      <c r="AD441" s="23"/>
      <c r="AE441" s="23"/>
      <c r="AF441" s="23"/>
      <c r="AG441" s="119"/>
      <c r="AH441" s="18"/>
      <c r="AI441" s="19"/>
      <c r="AJ441" s="19"/>
      <c r="AK441" s="19"/>
      <c r="AL441" s="18"/>
      <c r="AM441" s="18"/>
      <c r="AN441" s="18"/>
      <c r="AO441" s="18"/>
      <c r="AP441" s="18"/>
      <c r="AQ441" s="18"/>
      <c r="AR441" s="18"/>
      <c r="AS441" s="18"/>
      <c r="AT441" s="18"/>
      <c r="AU441" s="18"/>
      <c r="AV441" s="18"/>
      <c r="AW441" s="18"/>
      <c r="AX441" s="18"/>
      <c r="AY441" s="18"/>
      <c r="AZ441" s="18"/>
    </row>
    <row r="442" spans="1:52" x14ac:dyDescent="0.25">
      <c r="A442" s="20"/>
      <c r="B442" s="21"/>
      <c r="C442" s="112"/>
      <c r="D442" s="113"/>
      <c r="E442" s="118"/>
      <c r="F442" s="116"/>
      <c r="G442" s="24"/>
      <c r="H442" s="23"/>
      <c r="I442" s="23"/>
      <c r="J442" s="23"/>
      <c r="K442" s="23"/>
      <c r="L442" s="119"/>
      <c r="M442" s="23"/>
      <c r="N442" s="23"/>
      <c r="O442" s="23"/>
      <c r="P442" s="23"/>
      <c r="Q442" s="23"/>
      <c r="R442" s="311"/>
      <c r="S442" s="23"/>
      <c r="T442" s="23"/>
      <c r="U442" s="23"/>
      <c r="V442" s="23"/>
      <c r="W442" s="23"/>
      <c r="X442" s="23"/>
      <c r="Y442" s="23"/>
      <c r="Z442" s="23"/>
      <c r="AA442" s="22"/>
      <c r="AB442" s="23"/>
      <c r="AC442" s="23"/>
      <c r="AD442" s="23"/>
      <c r="AE442" s="23"/>
      <c r="AF442" s="23"/>
      <c r="AG442" s="119"/>
      <c r="AH442" s="18"/>
      <c r="AI442" s="19"/>
      <c r="AJ442" s="19"/>
      <c r="AK442" s="19"/>
      <c r="AL442" s="18"/>
      <c r="AM442" s="18"/>
      <c r="AN442" s="18"/>
      <c r="AO442" s="18"/>
      <c r="AP442" s="18"/>
      <c r="AQ442" s="18"/>
      <c r="AR442" s="18"/>
      <c r="AS442" s="18"/>
      <c r="AT442" s="18"/>
      <c r="AU442" s="18"/>
      <c r="AV442" s="18"/>
      <c r="AW442" s="18"/>
      <c r="AX442" s="18"/>
      <c r="AY442" s="18"/>
      <c r="AZ442" s="18"/>
    </row>
    <row r="443" spans="1:52" x14ac:dyDescent="0.25">
      <c r="A443" s="20"/>
      <c r="B443" s="21"/>
      <c r="C443" s="112"/>
      <c r="D443" s="113"/>
      <c r="E443" s="118"/>
      <c r="F443" s="116"/>
      <c r="G443" s="24"/>
      <c r="H443" s="23"/>
      <c r="I443" s="23"/>
      <c r="J443" s="23"/>
      <c r="K443" s="23"/>
      <c r="L443" s="119"/>
      <c r="M443" s="23"/>
      <c r="N443" s="23"/>
      <c r="O443" s="23"/>
      <c r="P443" s="23"/>
      <c r="Q443" s="23"/>
      <c r="R443" s="311"/>
      <c r="S443" s="23"/>
      <c r="T443" s="23"/>
      <c r="U443" s="23"/>
      <c r="V443" s="23"/>
      <c r="W443" s="23"/>
      <c r="X443" s="23"/>
      <c r="Y443" s="23"/>
      <c r="Z443" s="23"/>
      <c r="AA443" s="22"/>
      <c r="AB443" s="23"/>
      <c r="AC443" s="23"/>
      <c r="AD443" s="23"/>
      <c r="AE443" s="23"/>
      <c r="AF443" s="23"/>
      <c r="AG443" s="119"/>
      <c r="AH443" s="18"/>
      <c r="AI443" s="19"/>
      <c r="AJ443" s="19"/>
      <c r="AK443" s="19"/>
      <c r="AL443" s="18"/>
      <c r="AM443" s="18"/>
      <c r="AN443" s="18"/>
      <c r="AO443" s="18"/>
      <c r="AP443" s="18"/>
      <c r="AQ443" s="18"/>
      <c r="AR443" s="18"/>
      <c r="AS443" s="18"/>
      <c r="AT443" s="18"/>
      <c r="AU443" s="18"/>
      <c r="AV443" s="18"/>
      <c r="AW443" s="18"/>
      <c r="AX443" s="18"/>
      <c r="AY443" s="18"/>
      <c r="AZ443" s="18"/>
    </row>
    <row r="444" spans="1:52" x14ac:dyDescent="0.25">
      <c r="A444" s="20"/>
      <c r="B444" s="21"/>
      <c r="C444" s="112"/>
      <c r="D444" s="113"/>
      <c r="E444" s="118"/>
      <c r="F444" s="116"/>
      <c r="G444" s="24"/>
      <c r="H444" s="23"/>
      <c r="I444" s="23"/>
      <c r="J444" s="23"/>
      <c r="K444" s="23"/>
      <c r="L444" s="119"/>
      <c r="M444" s="23"/>
      <c r="N444" s="23"/>
      <c r="O444" s="23"/>
      <c r="P444" s="23"/>
      <c r="Q444" s="23"/>
      <c r="R444" s="311"/>
      <c r="S444" s="23"/>
      <c r="T444" s="23"/>
      <c r="U444" s="23"/>
      <c r="V444" s="23"/>
      <c r="W444" s="23"/>
      <c r="X444" s="23"/>
      <c r="Y444" s="23"/>
      <c r="Z444" s="23"/>
      <c r="AA444" s="22"/>
      <c r="AB444" s="23"/>
      <c r="AC444" s="23"/>
      <c r="AD444" s="23"/>
      <c r="AE444" s="23"/>
      <c r="AF444" s="23"/>
      <c r="AG444" s="119"/>
      <c r="AH444" s="18"/>
      <c r="AI444" s="19"/>
      <c r="AJ444" s="19"/>
      <c r="AK444" s="19"/>
      <c r="AL444" s="18"/>
      <c r="AM444" s="18"/>
      <c r="AN444" s="18"/>
      <c r="AO444" s="18"/>
      <c r="AP444" s="18"/>
      <c r="AQ444" s="18"/>
      <c r="AR444" s="18"/>
      <c r="AS444" s="18"/>
      <c r="AT444" s="18"/>
      <c r="AU444" s="18"/>
      <c r="AV444" s="18"/>
      <c r="AW444" s="18"/>
      <c r="AX444" s="18"/>
      <c r="AY444" s="18"/>
      <c r="AZ444" s="18"/>
    </row>
    <row r="445" spans="1:52" x14ac:dyDescent="0.25">
      <c r="A445" s="20"/>
      <c r="B445" s="21"/>
      <c r="C445" s="112"/>
      <c r="D445" s="113"/>
      <c r="E445" s="118"/>
      <c r="F445" s="116"/>
      <c r="G445" s="24"/>
      <c r="H445" s="23"/>
      <c r="I445" s="23"/>
      <c r="J445" s="23"/>
      <c r="K445" s="23"/>
      <c r="L445" s="119"/>
      <c r="M445" s="23"/>
      <c r="N445" s="23"/>
      <c r="O445" s="23"/>
      <c r="P445" s="23"/>
      <c r="Q445" s="23"/>
      <c r="R445" s="311"/>
      <c r="S445" s="23"/>
      <c r="T445" s="23"/>
      <c r="U445" s="23"/>
      <c r="V445" s="23"/>
      <c r="W445" s="23"/>
      <c r="X445" s="23"/>
      <c r="Y445" s="23"/>
      <c r="Z445" s="23"/>
      <c r="AA445" s="22"/>
      <c r="AB445" s="23"/>
      <c r="AC445" s="23"/>
      <c r="AD445" s="23"/>
      <c r="AE445" s="23"/>
      <c r="AF445" s="23"/>
      <c r="AG445" s="119"/>
      <c r="AH445" s="18"/>
      <c r="AI445" s="19"/>
      <c r="AJ445" s="19"/>
      <c r="AK445" s="19"/>
      <c r="AL445" s="18"/>
      <c r="AM445" s="18"/>
      <c r="AN445" s="18"/>
      <c r="AO445" s="18"/>
      <c r="AP445" s="18"/>
      <c r="AQ445" s="18"/>
      <c r="AR445" s="18"/>
      <c r="AS445" s="18"/>
      <c r="AT445" s="18"/>
      <c r="AU445" s="18"/>
      <c r="AV445" s="18"/>
      <c r="AW445" s="18"/>
      <c r="AX445" s="18"/>
      <c r="AY445" s="18"/>
      <c r="AZ445" s="18"/>
    </row>
    <row r="446" spans="1:52" x14ac:dyDescent="0.25">
      <c r="A446" s="20"/>
      <c r="B446" s="21"/>
      <c r="C446" s="112"/>
      <c r="D446" s="113"/>
      <c r="E446" s="118"/>
      <c r="F446" s="116"/>
      <c r="G446" s="24"/>
      <c r="H446" s="23"/>
      <c r="I446" s="23"/>
      <c r="J446" s="23"/>
      <c r="K446" s="23"/>
      <c r="L446" s="119"/>
      <c r="M446" s="23"/>
      <c r="N446" s="23"/>
      <c r="O446" s="23"/>
      <c r="P446" s="23"/>
      <c r="Q446" s="23"/>
      <c r="R446" s="311"/>
      <c r="S446" s="23"/>
      <c r="T446" s="23"/>
      <c r="U446" s="23"/>
      <c r="V446" s="23"/>
      <c r="W446" s="23"/>
      <c r="X446" s="23"/>
      <c r="Y446" s="23"/>
      <c r="Z446" s="23"/>
      <c r="AA446" s="22"/>
      <c r="AB446" s="23"/>
      <c r="AC446" s="23"/>
      <c r="AD446" s="23"/>
      <c r="AE446" s="23"/>
      <c r="AF446" s="23"/>
      <c r="AG446" s="119"/>
      <c r="AH446" s="18"/>
      <c r="AI446" s="19"/>
      <c r="AJ446" s="19"/>
      <c r="AK446" s="19"/>
      <c r="AL446" s="18"/>
      <c r="AM446" s="18"/>
      <c r="AN446" s="18"/>
      <c r="AO446" s="18"/>
      <c r="AP446" s="18"/>
      <c r="AQ446" s="18"/>
      <c r="AR446" s="18"/>
      <c r="AS446" s="18"/>
      <c r="AT446" s="18"/>
      <c r="AU446" s="18"/>
      <c r="AV446" s="18"/>
      <c r="AW446" s="18"/>
      <c r="AX446" s="18"/>
      <c r="AY446" s="18"/>
      <c r="AZ446" s="18"/>
    </row>
    <row r="447" spans="1:52" x14ac:dyDescent="0.25">
      <c r="A447" s="20"/>
      <c r="B447" s="21"/>
      <c r="C447" s="112"/>
      <c r="D447" s="113"/>
      <c r="E447" s="118"/>
      <c r="F447" s="116"/>
      <c r="G447" s="24"/>
      <c r="H447" s="23"/>
      <c r="I447" s="23"/>
      <c r="J447" s="23"/>
      <c r="K447" s="23"/>
      <c r="L447" s="119"/>
      <c r="M447" s="23"/>
      <c r="N447" s="23"/>
      <c r="O447" s="23"/>
      <c r="P447" s="23"/>
      <c r="Q447" s="23"/>
      <c r="R447" s="311"/>
      <c r="S447" s="23"/>
      <c r="T447" s="23"/>
      <c r="U447" s="23"/>
      <c r="V447" s="23"/>
      <c r="W447" s="23"/>
      <c r="X447" s="23"/>
      <c r="Y447" s="23"/>
      <c r="Z447" s="23"/>
      <c r="AA447" s="22"/>
      <c r="AB447" s="23"/>
      <c r="AC447" s="23"/>
      <c r="AD447" s="23"/>
      <c r="AE447" s="23"/>
      <c r="AF447" s="23"/>
      <c r="AG447" s="119"/>
      <c r="AH447" s="18"/>
      <c r="AI447" s="19"/>
      <c r="AJ447" s="19"/>
      <c r="AK447" s="19"/>
      <c r="AL447" s="18"/>
      <c r="AM447" s="18"/>
      <c r="AN447" s="18"/>
      <c r="AO447" s="18"/>
      <c r="AP447" s="18"/>
      <c r="AQ447" s="18"/>
      <c r="AR447" s="18"/>
      <c r="AS447" s="18"/>
      <c r="AT447" s="18"/>
      <c r="AU447" s="18"/>
      <c r="AV447" s="18"/>
      <c r="AW447" s="18"/>
      <c r="AX447" s="18"/>
      <c r="AY447" s="18"/>
      <c r="AZ447" s="18"/>
    </row>
    <row r="448" spans="1:52" x14ac:dyDescent="0.25">
      <c r="A448" s="20"/>
      <c r="B448" s="21"/>
      <c r="C448" s="112"/>
      <c r="D448" s="113"/>
      <c r="E448" s="118"/>
      <c r="F448" s="116"/>
      <c r="G448" s="24"/>
      <c r="H448" s="23"/>
      <c r="I448" s="23"/>
      <c r="J448" s="23"/>
      <c r="K448" s="23"/>
      <c r="L448" s="119"/>
      <c r="M448" s="23"/>
      <c r="N448" s="23"/>
      <c r="O448" s="23"/>
      <c r="P448" s="23"/>
      <c r="Q448" s="23"/>
      <c r="R448" s="311"/>
      <c r="S448" s="23"/>
      <c r="T448" s="23"/>
      <c r="U448" s="23"/>
      <c r="V448" s="23"/>
      <c r="W448" s="23"/>
      <c r="X448" s="23"/>
      <c r="Y448" s="23"/>
      <c r="Z448" s="23"/>
      <c r="AA448" s="22"/>
      <c r="AB448" s="23"/>
      <c r="AC448" s="23"/>
      <c r="AD448" s="23"/>
      <c r="AE448" s="23"/>
      <c r="AF448" s="23"/>
      <c r="AG448" s="119"/>
      <c r="AH448" s="18"/>
      <c r="AI448" s="19"/>
      <c r="AJ448" s="19"/>
      <c r="AK448" s="19"/>
      <c r="AL448" s="18"/>
      <c r="AM448" s="18"/>
      <c r="AN448" s="18"/>
      <c r="AO448" s="18"/>
      <c r="AP448" s="18"/>
      <c r="AQ448" s="18"/>
      <c r="AR448" s="18"/>
      <c r="AS448" s="18"/>
      <c r="AT448" s="18"/>
      <c r="AU448" s="18"/>
      <c r="AV448" s="18"/>
      <c r="AW448" s="18"/>
      <c r="AX448" s="18"/>
      <c r="AY448" s="18"/>
      <c r="AZ448" s="18"/>
    </row>
    <row r="449" spans="1:52" x14ac:dyDescent="0.25">
      <c r="A449" s="20"/>
      <c r="B449" s="21"/>
      <c r="C449" s="112"/>
      <c r="D449" s="113"/>
      <c r="E449" s="118"/>
      <c r="F449" s="116"/>
      <c r="G449" s="24"/>
      <c r="H449" s="23"/>
      <c r="I449" s="23"/>
      <c r="J449" s="23"/>
      <c r="K449" s="23"/>
      <c r="L449" s="119"/>
      <c r="M449" s="23"/>
      <c r="N449" s="23"/>
      <c r="O449" s="23"/>
      <c r="P449" s="23"/>
      <c r="Q449" s="23"/>
      <c r="R449" s="311"/>
      <c r="S449" s="23"/>
      <c r="T449" s="23"/>
      <c r="U449" s="23"/>
      <c r="V449" s="23"/>
      <c r="W449" s="23"/>
      <c r="X449" s="23"/>
      <c r="Y449" s="23"/>
      <c r="Z449" s="23"/>
      <c r="AA449" s="22"/>
      <c r="AB449" s="23"/>
      <c r="AC449" s="23"/>
      <c r="AD449" s="23"/>
      <c r="AE449" s="23"/>
      <c r="AF449" s="23"/>
      <c r="AG449" s="119"/>
      <c r="AH449" s="18"/>
      <c r="AI449" s="19"/>
      <c r="AJ449" s="19"/>
      <c r="AK449" s="19"/>
      <c r="AL449" s="18"/>
      <c r="AM449" s="18"/>
      <c r="AN449" s="18"/>
      <c r="AO449" s="18"/>
      <c r="AP449" s="18"/>
      <c r="AQ449" s="18"/>
      <c r="AR449" s="18"/>
      <c r="AS449" s="18"/>
      <c r="AT449" s="18"/>
      <c r="AU449" s="18"/>
      <c r="AV449" s="18"/>
      <c r="AW449" s="18"/>
      <c r="AX449" s="18"/>
      <c r="AY449" s="18"/>
      <c r="AZ449" s="18"/>
    </row>
    <row r="450" spans="1:52" x14ac:dyDescent="0.25">
      <c r="A450" s="20"/>
      <c r="B450" s="21"/>
      <c r="C450" s="112"/>
      <c r="D450" s="113"/>
      <c r="E450" s="118"/>
      <c r="F450" s="116"/>
      <c r="G450" s="24"/>
      <c r="H450" s="23"/>
      <c r="I450" s="23"/>
      <c r="J450" s="23"/>
      <c r="K450" s="23"/>
      <c r="L450" s="119"/>
      <c r="M450" s="23"/>
      <c r="N450" s="23"/>
      <c r="O450" s="23"/>
      <c r="P450" s="23"/>
      <c r="Q450" s="23"/>
      <c r="R450" s="311"/>
      <c r="S450" s="23"/>
      <c r="T450" s="23"/>
      <c r="U450" s="23"/>
      <c r="V450" s="23"/>
      <c r="W450" s="23"/>
      <c r="X450" s="23"/>
      <c r="Y450" s="23"/>
      <c r="Z450" s="23"/>
      <c r="AA450" s="22"/>
      <c r="AB450" s="23"/>
      <c r="AC450" s="23"/>
      <c r="AD450" s="23"/>
      <c r="AE450" s="23"/>
      <c r="AF450" s="23"/>
      <c r="AG450" s="119"/>
      <c r="AH450" s="18"/>
      <c r="AI450" s="19"/>
      <c r="AJ450" s="19"/>
      <c r="AK450" s="19"/>
      <c r="AL450" s="18"/>
      <c r="AM450" s="18"/>
      <c r="AN450" s="18"/>
      <c r="AO450" s="18"/>
      <c r="AP450" s="18"/>
      <c r="AQ450" s="18"/>
      <c r="AR450" s="18"/>
      <c r="AS450" s="18"/>
      <c r="AT450" s="18"/>
      <c r="AU450" s="18"/>
      <c r="AV450" s="18"/>
      <c r="AW450" s="18"/>
      <c r="AX450" s="18"/>
      <c r="AY450" s="18"/>
      <c r="AZ450" s="18"/>
    </row>
    <row r="451" spans="1:52" x14ac:dyDescent="0.25">
      <c r="A451" s="20"/>
      <c r="B451" s="21"/>
      <c r="C451" s="112"/>
      <c r="D451" s="113"/>
      <c r="E451" s="118"/>
      <c r="F451" s="116"/>
      <c r="G451" s="24"/>
      <c r="H451" s="23"/>
      <c r="I451" s="23"/>
      <c r="J451" s="23"/>
      <c r="K451" s="23"/>
      <c r="L451" s="119"/>
      <c r="M451" s="23"/>
      <c r="N451" s="23"/>
      <c r="O451" s="23"/>
      <c r="P451" s="23"/>
      <c r="Q451" s="23"/>
      <c r="R451" s="311"/>
      <c r="S451" s="23"/>
      <c r="T451" s="23"/>
      <c r="U451" s="23"/>
      <c r="V451" s="23"/>
      <c r="W451" s="23"/>
      <c r="X451" s="23"/>
      <c r="Y451" s="23"/>
      <c r="Z451" s="23"/>
      <c r="AA451" s="22"/>
      <c r="AB451" s="23"/>
      <c r="AC451" s="23"/>
      <c r="AD451" s="23"/>
      <c r="AE451" s="23"/>
      <c r="AF451" s="23"/>
      <c r="AG451" s="119"/>
      <c r="AH451" s="18"/>
      <c r="AI451" s="19"/>
      <c r="AJ451" s="19"/>
      <c r="AK451" s="19"/>
      <c r="AL451" s="18"/>
      <c r="AM451" s="18"/>
      <c r="AN451" s="18"/>
      <c r="AO451" s="18"/>
      <c r="AP451" s="18"/>
      <c r="AQ451" s="18"/>
      <c r="AR451" s="18"/>
      <c r="AS451" s="18"/>
      <c r="AT451" s="18"/>
      <c r="AU451" s="18"/>
      <c r="AV451" s="18"/>
      <c r="AW451" s="18"/>
      <c r="AX451" s="18"/>
      <c r="AY451" s="18"/>
      <c r="AZ451" s="18"/>
    </row>
    <row r="452" spans="1:52" x14ac:dyDescent="0.25">
      <c r="A452" s="20"/>
      <c r="B452" s="21"/>
      <c r="C452" s="112"/>
      <c r="D452" s="113"/>
      <c r="E452" s="118"/>
      <c r="F452" s="116"/>
      <c r="G452" s="24"/>
      <c r="H452" s="23"/>
      <c r="I452" s="23"/>
      <c r="J452" s="23"/>
      <c r="K452" s="23"/>
      <c r="L452" s="119"/>
      <c r="M452" s="23"/>
      <c r="N452" s="23"/>
      <c r="O452" s="23"/>
      <c r="P452" s="23"/>
      <c r="Q452" s="23"/>
      <c r="R452" s="311"/>
      <c r="S452" s="23"/>
      <c r="T452" s="23"/>
      <c r="U452" s="23"/>
      <c r="V452" s="23"/>
      <c r="W452" s="23"/>
      <c r="X452" s="23"/>
      <c r="Y452" s="23"/>
      <c r="Z452" s="23"/>
      <c r="AA452" s="22"/>
      <c r="AB452" s="23"/>
      <c r="AC452" s="23"/>
      <c r="AD452" s="23"/>
      <c r="AE452" s="23"/>
      <c r="AF452" s="23"/>
      <c r="AG452" s="119"/>
      <c r="AH452" s="18"/>
      <c r="AI452" s="19"/>
      <c r="AJ452" s="19"/>
      <c r="AK452" s="19"/>
      <c r="AL452" s="18"/>
      <c r="AM452" s="18"/>
      <c r="AN452" s="18"/>
      <c r="AO452" s="18"/>
      <c r="AP452" s="18"/>
      <c r="AQ452" s="18"/>
      <c r="AR452" s="18"/>
      <c r="AS452" s="18"/>
      <c r="AT452" s="18"/>
      <c r="AU452" s="18"/>
      <c r="AV452" s="18"/>
      <c r="AW452" s="18"/>
      <c r="AX452" s="18"/>
      <c r="AY452" s="18"/>
      <c r="AZ452" s="18"/>
    </row>
    <row r="453" spans="1:52" x14ac:dyDescent="0.25">
      <c r="A453" s="20"/>
      <c r="B453" s="21"/>
      <c r="C453" s="112"/>
      <c r="D453" s="113"/>
      <c r="E453" s="118"/>
      <c r="F453" s="116"/>
      <c r="G453" s="24"/>
      <c r="H453" s="23"/>
      <c r="I453" s="23"/>
      <c r="J453" s="23"/>
      <c r="K453" s="23"/>
      <c r="L453" s="119"/>
      <c r="M453" s="23"/>
      <c r="N453" s="23"/>
      <c r="O453" s="23"/>
      <c r="P453" s="23"/>
      <c r="Q453" s="23"/>
      <c r="R453" s="311"/>
      <c r="S453" s="23"/>
      <c r="T453" s="23"/>
      <c r="U453" s="23"/>
      <c r="V453" s="23"/>
      <c r="W453" s="23"/>
      <c r="X453" s="23"/>
      <c r="Y453" s="23"/>
      <c r="Z453" s="23"/>
      <c r="AA453" s="22"/>
      <c r="AB453" s="23"/>
      <c r="AC453" s="23"/>
      <c r="AD453" s="23"/>
      <c r="AE453" s="23"/>
      <c r="AF453" s="23"/>
      <c r="AG453" s="119"/>
      <c r="AH453" s="18"/>
      <c r="AI453" s="19"/>
      <c r="AJ453" s="19"/>
      <c r="AK453" s="19"/>
      <c r="AL453" s="18"/>
      <c r="AM453" s="18"/>
      <c r="AN453" s="18"/>
      <c r="AO453" s="18"/>
      <c r="AP453" s="18"/>
      <c r="AQ453" s="18"/>
      <c r="AR453" s="18"/>
      <c r="AS453" s="18"/>
      <c r="AT453" s="18"/>
      <c r="AU453" s="18"/>
      <c r="AV453" s="18"/>
      <c r="AW453" s="18"/>
      <c r="AX453" s="18"/>
      <c r="AY453" s="18"/>
      <c r="AZ453" s="18"/>
    </row>
    <row r="454" spans="1:52" x14ac:dyDescent="0.25">
      <c r="A454" s="20"/>
      <c r="B454" s="21"/>
      <c r="C454" s="112"/>
      <c r="D454" s="113"/>
      <c r="E454" s="118"/>
      <c r="F454" s="116"/>
      <c r="G454" s="24"/>
      <c r="H454" s="23"/>
      <c r="I454" s="23"/>
      <c r="J454" s="23"/>
      <c r="K454" s="23"/>
      <c r="L454" s="119"/>
      <c r="M454" s="23"/>
      <c r="N454" s="23"/>
      <c r="O454" s="23"/>
      <c r="P454" s="23"/>
      <c r="Q454" s="23"/>
      <c r="R454" s="311"/>
      <c r="S454" s="23"/>
      <c r="T454" s="23"/>
      <c r="U454" s="23"/>
      <c r="V454" s="23"/>
      <c r="W454" s="23"/>
      <c r="X454" s="23"/>
      <c r="Y454" s="23"/>
      <c r="Z454" s="23"/>
      <c r="AA454" s="22"/>
      <c r="AB454" s="23"/>
      <c r="AC454" s="23"/>
      <c r="AD454" s="23"/>
      <c r="AE454" s="23"/>
      <c r="AF454" s="23"/>
      <c r="AG454" s="119"/>
      <c r="AH454" s="18"/>
      <c r="AI454" s="19"/>
      <c r="AJ454" s="19"/>
      <c r="AK454" s="19"/>
      <c r="AL454" s="18"/>
      <c r="AM454" s="18"/>
      <c r="AN454" s="18"/>
      <c r="AO454" s="18"/>
      <c r="AP454" s="18"/>
      <c r="AQ454" s="18"/>
      <c r="AR454" s="18"/>
      <c r="AS454" s="18"/>
      <c r="AT454" s="18"/>
      <c r="AU454" s="18"/>
      <c r="AV454" s="18"/>
      <c r="AW454" s="18"/>
      <c r="AX454" s="18"/>
      <c r="AY454" s="18"/>
      <c r="AZ454" s="18"/>
    </row>
    <row r="455" spans="1:52" x14ac:dyDescent="0.25">
      <c r="A455" s="20"/>
      <c r="B455" s="21"/>
      <c r="C455" s="112"/>
      <c r="D455" s="113"/>
      <c r="E455" s="118"/>
      <c r="F455" s="116"/>
      <c r="G455" s="24"/>
      <c r="H455" s="23"/>
      <c r="I455" s="23"/>
      <c r="J455" s="23"/>
      <c r="K455" s="23"/>
      <c r="L455" s="119"/>
      <c r="M455" s="23"/>
      <c r="N455" s="23"/>
      <c r="O455" s="23"/>
      <c r="P455" s="23"/>
      <c r="Q455" s="23"/>
      <c r="R455" s="311"/>
      <c r="S455" s="23"/>
      <c r="T455" s="23"/>
      <c r="U455" s="23"/>
      <c r="V455" s="23"/>
      <c r="W455" s="23"/>
      <c r="X455" s="23"/>
      <c r="Y455" s="23"/>
      <c r="Z455" s="23"/>
      <c r="AA455" s="22"/>
      <c r="AB455" s="23"/>
      <c r="AC455" s="23"/>
      <c r="AD455" s="23"/>
      <c r="AE455" s="23"/>
      <c r="AF455" s="23"/>
      <c r="AG455" s="119"/>
      <c r="AH455" s="18"/>
      <c r="AI455" s="19"/>
      <c r="AJ455" s="19"/>
      <c r="AK455" s="19"/>
      <c r="AL455" s="18"/>
      <c r="AM455" s="18"/>
      <c r="AN455" s="18"/>
      <c r="AO455" s="18"/>
      <c r="AP455" s="18"/>
      <c r="AQ455" s="18"/>
      <c r="AR455" s="18"/>
      <c r="AS455" s="18"/>
      <c r="AT455" s="18"/>
      <c r="AU455" s="18"/>
      <c r="AV455" s="18"/>
      <c r="AW455" s="18"/>
      <c r="AX455" s="18"/>
      <c r="AY455" s="18"/>
      <c r="AZ455" s="18"/>
    </row>
    <row r="456" spans="1:52" x14ac:dyDescent="0.25">
      <c r="A456" s="20"/>
      <c r="B456" s="21"/>
      <c r="C456" s="112"/>
      <c r="D456" s="113"/>
      <c r="E456" s="118"/>
      <c r="F456" s="116"/>
      <c r="G456" s="24"/>
      <c r="H456" s="23"/>
      <c r="I456" s="23"/>
      <c r="J456" s="23"/>
      <c r="K456" s="23"/>
      <c r="L456" s="119"/>
      <c r="M456" s="23"/>
      <c r="N456" s="23"/>
      <c r="O456" s="23"/>
      <c r="P456" s="23"/>
      <c r="Q456" s="23"/>
      <c r="R456" s="311"/>
      <c r="S456" s="23"/>
      <c r="T456" s="23"/>
      <c r="U456" s="23"/>
      <c r="V456" s="23"/>
      <c r="W456" s="23"/>
      <c r="X456" s="23"/>
      <c r="Y456" s="23"/>
      <c r="Z456" s="23"/>
      <c r="AA456" s="22"/>
      <c r="AB456" s="23"/>
      <c r="AC456" s="23"/>
      <c r="AD456" s="23"/>
      <c r="AE456" s="23"/>
      <c r="AF456" s="23"/>
      <c r="AG456" s="119"/>
      <c r="AH456" s="18"/>
      <c r="AI456" s="19"/>
      <c r="AJ456" s="19"/>
      <c r="AK456" s="19"/>
      <c r="AL456" s="18"/>
      <c r="AM456" s="18"/>
      <c r="AN456" s="18"/>
      <c r="AO456" s="18"/>
      <c r="AP456" s="18"/>
      <c r="AQ456" s="18"/>
      <c r="AR456" s="18"/>
      <c r="AS456" s="18"/>
      <c r="AT456" s="18"/>
      <c r="AU456" s="18"/>
      <c r="AV456" s="18"/>
      <c r="AW456" s="18"/>
      <c r="AX456" s="18"/>
      <c r="AY456" s="18"/>
      <c r="AZ456" s="18"/>
    </row>
    <row r="457" spans="1:52" x14ac:dyDescent="0.25">
      <c r="A457" s="20"/>
      <c r="B457" s="21"/>
      <c r="C457" s="112"/>
      <c r="D457" s="113"/>
      <c r="E457" s="118"/>
      <c r="F457" s="116"/>
      <c r="G457" s="24"/>
      <c r="H457" s="23"/>
      <c r="I457" s="23"/>
      <c r="J457" s="23"/>
      <c r="K457" s="23"/>
      <c r="L457" s="119"/>
      <c r="M457" s="23"/>
      <c r="N457" s="23"/>
      <c r="O457" s="23"/>
      <c r="P457" s="23"/>
      <c r="Q457" s="23"/>
      <c r="R457" s="311"/>
      <c r="S457" s="23"/>
      <c r="T457" s="23"/>
      <c r="U457" s="23"/>
      <c r="V457" s="23"/>
      <c r="W457" s="23"/>
      <c r="X457" s="23"/>
      <c r="Y457" s="23"/>
      <c r="Z457" s="23"/>
      <c r="AA457" s="22"/>
      <c r="AB457" s="23"/>
      <c r="AC457" s="23"/>
      <c r="AD457" s="23"/>
      <c r="AE457" s="23"/>
      <c r="AF457" s="23"/>
      <c r="AG457" s="119"/>
      <c r="AH457" s="18"/>
      <c r="AI457" s="19"/>
      <c r="AJ457" s="19"/>
      <c r="AK457" s="19"/>
      <c r="AL457" s="18"/>
      <c r="AM457" s="18"/>
      <c r="AN457" s="18"/>
      <c r="AO457" s="18"/>
      <c r="AP457" s="18"/>
      <c r="AQ457" s="18"/>
      <c r="AR457" s="18"/>
      <c r="AS457" s="18"/>
      <c r="AT457" s="18"/>
      <c r="AU457" s="18"/>
      <c r="AV457" s="18"/>
      <c r="AW457" s="18"/>
      <c r="AX457" s="18"/>
      <c r="AY457" s="18"/>
      <c r="AZ457" s="18"/>
    </row>
    <row r="458" spans="1:52" x14ac:dyDescent="0.25">
      <c r="A458" s="20"/>
      <c r="B458" s="21"/>
      <c r="C458" s="112"/>
      <c r="D458" s="113"/>
      <c r="E458" s="118"/>
      <c r="F458" s="116"/>
      <c r="G458" s="24"/>
      <c r="H458" s="23"/>
      <c r="I458" s="23"/>
      <c r="J458" s="23"/>
      <c r="K458" s="23"/>
      <c r="L458" s="119"/>
      <c r="M458" s="23"/>
      <c r="N458" s="23"/>
      <c r="O458" s="23"/>
      <c r="P458" s="23"/>
      <c r="Q458" s="23"/>
      <c r="R458" s="311"/>
      <c r="S458" s="23"/>
      <c r="T458" s="23"/>
      <c r="U458" s="23"/>
      <c r="V458" s="23"/>
      <c r="W458" s="23"/>
      <c r="X458" s="23"/>
      <c r="Y458" s="23"/>
      <c r="Z458" s="23"/>
      <c r="AA458" s="22"/>
      <c r="AB458" s="23"/>
      <c r="AC458" s="23"/>
      <c r="AD458" s="23"/>
      <c r="AE458" s="23"/>
      <c r="AF458" s="23"/>
      <c r="AG458" s="119"/>
      <c r="AH458" s="18"/>
      <c r="AI458" s="19"/>
      <c r="AJ458" s="19"/>
      <c r="AK458" s="19"/>
      <c r="AL458" s="18"/>
      <c r="AM458" s="18"/>
      <c r="AN458" s="18"/>
      <c r="AO458" s="18"/>
      <c r="AP458" s="18"/>
      <c r="AQ458" s="18"/>
      <c r="AR458" s="18"/>
      <c r="AS458" s="18"/>
      <c r="AT458" s="18"/>
      <c r="AU458" s="18"/>
      <c r="AV458" s="18"/>
      <c r="AW458" s="18"/>
      <c r="AX458" s="18"/>
      <c r="AY458" s="18"/>
      <c r="AZ458" s="18"/>
    </row>
    <row r="459" spans="1:52" x14ac:dyDescent="0.25">
      <c r="A459" s="20"/>
      <c r="B459" s="21"/>
      <c r="C459" s="112"/>
      <c r="D459" s="113"/>
      <c r="E459" s="118"/>
      <c r="F459" s="116"/>
      <c r="G459" s="24"/>
      <c r="H459" s="23"/>
      <c r="I459" s="23"/>
      <c r="J459" s="23"/>
      <c r="K459" s="23"/>
      <c r="L459" s="119"/>
      <c r="M459" s="23"/>
      <c r="N459" s="23"/>
      <c r="O459" s="23"/>
      <c r="P459" s="23"/>
      <c r="Q459" s="23"/>
      <c r="R459" s="311"/>
      <c r="S459" s="23"/>
      <c r="T459" s="23"/>
      <c r="U459" s="23"/>
      <c r="V459" s="23"/>
      <c r="W459" s="23"/>
      <c r="X459" s="23"/>
      <c r="Y459" s="23"/>
      <c r="Z459" s="23"/>
      <c r="AA459" s="22"/>
      <c r="AB459" s="23"/>
      <c r="AC459" s="23"/>
      <c r="AD459" s="23"/>
      <c r="AE459" s="23"/>
      <c r="AF459" s="23"/>
      <c r="AG459" s="119"/>
      <c r="AH459" s="18"/>
      <c r="AI459" s="19"/>
      <c r="AJ459" s="19"/>
      <c r="AK459" s="19"/>
      <c r="AL459" s="18"/>
      <c r="AM459" s="18"/>
      <c r="AN459" s="18"/>
      <c r="AO459" s="18"/>
      <c r="AP459" s="18"/>
      <c r="AQ459" s="18"/>
      <c r="AR459" s="18"/>
      <c r="AS459" s="18"/>
      <c r="AT459" s="18"/>
      <c r="AU459" s="18"/>
      <c r="AV459" s="18"/>
      <c r="AW459" s="18"/>
      <c r="AX459" s="18"/>
      <c r="AY459" s="18"/>
      <c r="AZ459" s="18"/>
    </row>
    <row r="460" spans="1:52" x14ac:dyDescent="0.25">
      <c r="A460" s="20"/>
      <c r="B460" s="21"/>
      <c r="C460" s="112"/>
      <c r="D460" s="113"/>
      <c r="E460" s="118"/>
      <c r="F460" s="116"/>
      <c r="G460" s="24"/>
      <c r="H460" s="23"/>
      <c r="I460" s="23"/>
      <c r="J460" s="23"/>
      <c r="K460" s="23"/>
      <c r="L460" s="119"/>
      <c r="M460" s="23"/>
      <c r="N460" s="23"/>
      <c r="O460" s="23"/>
      <c r="P460" s="23"/>
      <c r="Q460" s="23"/>
      <c r="R460" s="311"/>
      <c r="S460" s="23"/>
      <c r="T460" s="23"/>
      <c r="U460" s="23"/>
      <c r="V460" s="23"/>
      <c r="W460" s="23"/>
      <c r="X460" s="23"/>
      <c r="Y460" s="23"/>
      <c r="Z460" s="23"/>
      <c r="AA460" s="22"/>
      <c r="AB460" s="23"/>
      <c r="AC460" s="23"/>
      <c r="AD460" s="23"/>
      <c r="AE460" s="23"/>
      <c r="AF460" s="23"/>
      <c r="AG460" s="119"/>
      <c r="AH460" s="18"/>
      <c r="AI460" s="19"/>
      <c r="AJ460" s="19"/>
      <c r="AK460" s="19"/>
      <c r="AL460" s="18"/>
      <c r="AM460" s="18"/>
      <c r="AN460" s="18"/>
      <c r="AO460" s="18"/>
      <c r="AP460" s="18"/>
      <c r="AQ460" s="18"/>
      <c r="AR460" s="18"/>
      <c r="AS460" s="18"/>
      <c r="AT460" s="18"/>
      <c r="AU460" s="18"/>
      <c r="AV460" s="18"/>
      <c r="AW460" s="18"/>
      <c r="AX460" s="18"/>
      <c r="AY460" s="18"/>
      <c r="AZ460" s="18"/>
    </row>
    <row r="461" spans="1:52" x14ac:dyDescent="0.25">
      <c r="A461" s="20"/>
      <c r="B461" s="21"/>
      <c r="C461" s="112"/>
      <c r="D461" s="113"/>
      <c r="E461" s="118"/>
      <c r="F461" s="116"/>
      <c r="G461" s="24"/>
      <c r="H461" s="23"/>
      <c r="I461" s="23"/>
      <c r="J461" s="23"/>
      <c r="K461" s="23"/>
      <c r="L461" s="119"/>
      <c r="M461" s="23"/>
      <c r="N461" s="23"/>
      <c r="O461" s="23"/>
      <c r="P461" s="23"/>
      <c r="Q461" s="23"/>
      <c r="R461" s="311"/>
      <c r="S461" s="23"/>
      <c r="T461" s="23"/>
      <c r="U461" s="23"/>
      <c r="V461" s="23"/>
      <c r="W461" s="23"/>
      <c r="X461" s="23"/>
      <c r="Y461" s="23"/>
      <c r="Z461" s="23"/>
      <c r="AA461" s="22"/>
      <c r="AB461" s="23"/>
      <c r="AC461" s="23"/>
      <c r="AD461" s="23"/>
      <c r="AE461" s="23"/>
      <c r="AF461" s="23"/>
      <c r="AG461" s="119"/>
      <c r="AH461" s="18"/>
      <c r="AI461" s="19"/>
      <c r="AJ461" s="19"/>
      <c r="AK461" s="19"/>
      <c r="AL461" s="18"/>
      <c r="AM461" s="18"/>
      <c r="AN461" s="18"/>
      <c r="AO461" s="18"/>
      <c r="AP461" s="18"/>
      <c r="AQ461" s="18"/>
      <c r="AR461" s="18"/>
      <c r="AS461" s="18"/>
      <c r="AT461" s="18"/>
      <c r="AU461" s="18"/>
      <c r="AV461" s="18"/>
      <c r="AW461" s="18"/>
      <c r="AX461" s="18"/>
      <c r="AY461" s="18"/>
      <c r="AZ461" s="18"/>
    </row>
    <row r="462" spans="1:52" x14ac:dyDescent="0.25">
      <c r="A462" s="20"/>
      <c r="B462" s="21"/>
      <c r="C462" s="112"/>
      <c r="D462" s="113"/>
      <c r="E462" s="118"/>
      <c r="F462" s="116"/>
      <c r="G462" s="24"/>
      <c r="H462" s="23"/>
      <c r="I462" s="23"/>
      <c r="J462" s="23"/>
      <c r="K462" s="23"/>
      <c r="L462" s="119"/>
      <c r="M462" s="23"/>
      <c r="N462" s="23"/>
      <c r="O462" s="23"/>
      <c r="P462" s="23"/>
      <c r="Q462" s="23"/>
      <c r="R462" s="311"/>
      <c r="S462" s="23"/>
      <c r="T462" s="23"/>
      <c r="U462" s="23"/>
      <c r="V462" s="23"/>
      <c r="W462" s="23"/>
      <c r="X462" s="23"/>
      <c r="Y462" s="23"/>
      <c r="Z462" s="23"/>
      <c r="AA462" s="22"/>
      <c r="AB462" s="23"/>
      <c r="AC462" s="23"/>
      <c r="AD462" s="23"/>
      <c r="AE462" s="23"/>
      <c r="AF462" s="23"/>
      <c r="AG462" s="119"/>
      <c r="AH462" s="18"/>
      <c r="AI462" s="19"/>
      <c r="AJ462" s="19"/>
      <c r="AK462" s="19"/>
      <c r="AL462" s="18"/>
      <c r="AM462" s="18"/>
      <c r="AN462" s="18"/>
      <c r="AO462" s="18"/>
      <c r="AP462" s="18"/>
      <c r="AQ462" s="18"/>
      <c r="AR462" s="18"/>
      <c r="AS462" s="18"/>
      <c r="AT462" s="18"/>
      <c r="AU462" s="18"/>
      <c r="AV462" s="18"/>
      <c r="AW462" s="18"/>
      <c r="AX462" s="18"/>
      <c r="AY462" s="18"/>
      <c r="AZ462" s="18"/>
    </row>
    <row r="463" spans="1:52" x14ac:dyDescent="0.25">
      <c r="A463" s="20"/>
      <c r="B463" s="21"/>
      <c r="C463" s="112"/>
      <c r="D463" s="113"/>
      <c r="E463" s="118"/>
      <c r="F463" s="116"/>
      <c r="G463" s="24"/>
      <c r="H463" s="23"/>
      <c r="I463" s="23"/>
      <c r="J463" s="23"/>
      <c r="K463" s="23"/>
      <c r="L463" s="119"/>
      <c r="M463" s="23"/>
      <c r="N463" s="23"/>
      <c r="O463" s="23"/>
      <c r="P463" s="23"/>
      <c r="Q463" s="23"/>
      <c r="R463" s="311"/>
      <c r="S463" s="23"/>
      <c r="T463" s="23"/>
      <c r="U463" s="23"/>
      <c r="V463" s="23"/>
      <c r="W463" s="23"/>
      <c r="X463" s="23"/>
      <c r="Y463" s="23"/>
      <c r="Z463" s="23"/>
      <c r="AA463" s="22"/>
      <c r="AB463" s="23"/>
      <c r="AC463" s="23"/>
      <c r="AD463" s="23"/>
      <c r="AE463" s="23"/>
      <c r="AF463" s="23"/>
      <c r="AG463" s="119"/>
      <c r="AH463" s="18"/>
      <c r="AI463" s="19"/>
      <c r="AJ463" s="19"/>
      <c r="AK463" s="19"/>
      <c r="AL463" s="18"/>
      <c r="AM463" s="18"/>
      <c r="AN463" s="18"/>
      <c r="AO463" s="18"/>
      <c r="AP463" s="18"/>
      <c r="AQ463" s="18"/>
      <c r="AR463" s="18"/>
      <c r="AS463" s="18"/>
      <c r="AT463" s="18"/>
      <c r="AU463" s="18"/>
      <c r="AV463" s="18"/>
      <c r="AW463" s="18"/>
      <c r="AX463" s="18"/>
      <c r="AY463" s="18"/>
      <c r="AZ463" s="18"/>
    </row>
    <row r="464" spans="1:52" x14ac:dyDescent="0.25">
      <c r="A464" s="20"/>
      <c r="B464" s="21"/>
      <c r="C464" s="112"/>
      <c r="D464" s="113"/>
      <c r="E464" s="118"/>
      <c r="F464" s="116"/>
      <c r="G464" s="24"/>
      <c r="H464" s="23"/>
      <c r="I464" s="23"/>
      <c r="J464" s="23"/>
      <c r="K464" s="23"/>
      <c r="L464" s="119"/>
      <c r="M464" s="23"/>
      <c r="N464" s="23"/>
      <c r="O464" s="23"/>
      <c r="P464" s="23"/>
      <c r="Q464" s="23"/>
      <c r="R464" s="311"/>
      <c r="S464" s="23"/>
      <c r="T464" s="23"/>
      <c r="U464" s="23"/>
      <c r="V464" s="23"/>
      <c r="W464" s="23"/>
      <c r="X464" s="23"/>
      <c r="Y464" s="23"/>
      <c r="Z464" s="23"/>
      <c r="AA464" s="22"/>
      <c r="AB464" s="23"/>
      <c r="AC464" s="23"/>
      <c r="AD464" s="23"/>
      <c r="AE464" s="23"/>
      <c r="AF464" s="23"/>
      <c r="AG464" s="119"/>
      <c r="AH464" s="18"/>
      <c r="AI464" s="19"/>
      <c r="AJ464" s="19"/>
      <c r="AK464" s="19"/>
      <c r="AL464" s="18"/>
      <c r="AM464" s="18"/>
      <c r="AN464" s="18"/>
      <c r="AO464" s="18"/>
      <c r="AP464" s="18"/>
      <c r="AQ464" s="18"/>
      <c r="AR464" s="18"/>
      <c r="AS464" s="18"/>
      <c r="AT464" s="18"/>
      <c r="AU464" s="18"/>
      <c r="AV464" s="18"/>
      <c r="AW464" s="18"/>
      <c r="AX464" s="18"/>
      <c r="AY464" s="18"/>
      <c r="AZ464" s="18"/>
    </row>
    <row r="465" spans="1:52" x14ac:dyDescent="0.25">
      <c r="A465" s="20"/>
      <c r="B465" s="21"/>
      <c r="C465" s="112"/>
      <c r="D465" s="113"/>
      <c r="E465" s="118"/>
      <c r="F465" s="116"/>
      <c r="G465" s="24"/>
      <c r="H465" s="23"/>
      <c r="I465" s="23"/>
      <c r="J465" s="23"/>
      <c r="K465" s="23"/>
      <c r="L465" s="119"/>
      <c r="M465" s="23"/>
      <c r="N465" s="23"/>
      <c r="O465" s="23"/>
      <c r="P465" s="23"/>
      <c r="Q465" s="23"/>
      <c r="R465" s="311"/>
      <c r="S465" s="23"/>
      <c r="T465" s="23"/>
      <c r="U465" s="23"/>
      <c r="V465" s="23"/>
      <c r="W465" s="23"/>
      <c r="X465" s="23"/>
      <c r="Y465" s="23"/>
      <c r="Z465" s="23"/>
      <c r="AA465" s="22"/>
      <c r="AB465" s="23"/>
      <c r="AC465" s="23"/>
      <c r="AD465" s="23"/>
      <c r="AE465" s="23"/>
      <c r="AF465" s="23"/>
      <c r="AG465" s="119"/>
      <c r="AH465" s="18"/>
      <c r="AI465" s="19"/>
      <c r="AJ465" s="19"/>
      <c r="AK465" s="19"/>
      <c r="AL465" s="18"/>
      <c r="AM465" s="18"/>
      <c r="AN465" s="18"/>
      <c r="AO465" s="18"/>
      <c r="AP465" s="18"/>
      <c r="AQ465" s="18"/>
      <c r="AR465" s="18"/>
      <c r="AS465" s="18"/>
      <c r="AT465" s="18"/>
      <c r="AU465" s="18"/>
      <c r="AV465" s="18"/>
      <c r="AW465" s="18"/>
      <c r="AX465" s="18"/>
      <c r="AY465" s="18"/>
      <c r="AZ465" s="18"/>
    </row>
    <row r="466" spans="1:52" x14ac:dyDescent="0.25">
      <c r="A466" s="20"/>
      <c r="B466" s="21"/>
      <c r="C466" s="112"/>
      <c r="D466" s="113"/>
      <c r="E466" s="118"/>
      <c r="F466" s="116"/>
      <c r="G466" s="24"/>
      <c r="H466" s="23"/>
      <c r="I466" s="23"/>
      <c r="J466" s="23"/>
      <c r="K466" s="23"/>
      <c r="L466" s="119"/>
      <c r="M466" s="23"/>
      <c r="N466" s="23"/>
      <c r="O466" s="23"/>
      <c r="P466" s="23"/>
      <c r="Q466" s="23"/>
      <c r="R466" s="311"/>
      <c r="S466" s="23"/>
      <c r="T466" s="23"/>
      <c r="U466" s="23"/>
      <c r="V466" s="23"/>
      <c r="W466" s="23"/>
      <c r="X466" s="23"/>
      <c r="Y466" s="23"/>
      <c r="Z466" s="23"/>
      <c r="AA466" s="22"/>
      <c r="AB466" s="23"/>
      <c r="AC466" s="23"/>
      <c r="AD466" s="23"/>
      <c r="AE466" s="23"/>
      <c r="AF466" s="23"/>
      <c r="AG466" s="119"/>
      <c r="AH466" s="18"/>
      <c r="AI466" s="19"/>
      <c r="AJ466" s="19"/>
      <c r="AK466" s="19"/>
      <c r="AL466" s="18"/>
      <c r="AM466" s="18"/>
      <c r="AN466" s="18"/>
      <c r="AO466" s="18"/>
      <c r="AP466" s="18"/>
      <c r="AQ466" s="18"/>
      <c r="AR466" s="18"/>
      <c r="AS466" s="18"/>
      <c r="AT466" s="18"/>
      <c r="AU466" s="18"/>
      <c r="AV466" s="18"/>
      <c r="AW466" s="18"/>
      <c r="AX466" s="18"/>
      <c r="AY466" s="18"/>
      <c r="AZ466" s="18"/>
    </row>
    <row r="467" spans="1:52" x14ac:dyDescent="0.25">
      <c r="A467" s="20"/>
      <c r="B467" s="21"/>
      <c r="C467" s="112"/>
      <c r="D467" s="113"/>
      <c r="E467" s="118"/>
      <c r="F467" s="116"/>
      <c r="G467" s="24"/>
      <c r="H467" s="23"/>
      <c r="I467" s="23"/>
      <c r="J467" s="23"/>
      <c r="K467" s="23"/>
      <c r="L467" s="119"/>
      <c r="M467" s="23"/>
      <c r="N467" s="23"/>
      <c r="O467" s="23"/>
      <c r="P467" s="23"/>
      <c r="Q467" s="23"/>
      <c r="R467" s="311"/>
      <c r="S467" s="23"/>
      <c r="T467" s="23"/>
      <c r="U467" s="23"/>
      <c r="V467" s="23"/>
      <c r="W467" s="23"/>
      <c r="X467" s="23"/>
      <c r="Y467" s="23"/>
      <c r="Z467" s="23"/>
      <c r="AA467" s="22"/>
      <c r="AB467" s="23"/>
      <c r="AC467" s="23"/>
      <c r="AD467" s="23"/>
      <c r="AE467" s="23"/>
      <c r="AF467" s="23"/>
      <c r="AG467" s="119"/>
      <c r="AH467" s="18"/>
      <c r="AI467" s="19"/>
      <c r="AJ467" s="19"/>
      <c r="AK467" s="19"/>
      <c r="AL467" s="18"/>
      <c r="AM467" s="18"/>
      <c r="AN467" s="18"/>
      <c r="AO467" s="18"/>
      <c r="AP467" s="18"/>
      <c r="AQ467" s="18"/>
      <c r="AR467" s="18"/>
      <c r="AS467" s="18"/>
      <c r="AT467" s="18"/>
      <c r="AU467" s="18"/>
      <c r="AV467" s="18"/>
      <c r="AW467" s="18"/>
      <c r="AX467" s="18"/>
      <c r="AY467" s="18"/>
      <c r="AZ467" s="18"/>
    </row>
    <row r="468" spans="1:52" x14ac:dyDescent="0.25">
      <c r="A468" s="20"/>
      <c r="B468" s="21"/>
      <c r="C468" s="112"/>
      <c r="D468" s="113"/>
      <c r="E468" s="118"/>
      <c r="F468" s="116"/>
      <c r="G468" s="24"/>
      <c r="H468" s="23"/>
      <c r="I468" s="23"/>
      <c r="J468" s="23"/>
      <c r="K468" s="23"/>
      <c r="L468" s="119"/>
      <c r="M468" s="23"/>
      <c r="N468" s="23"/>
      <c r="O468" s="23"/>
      <c r="P468" s="23"/>
      <c r="Q468" s="23"/>
      <c r="R468" s="311"/>
      <c r="S468" s="23"/>
      <c r="T468" s="23"/>
      <c r="U468" s="23"/>
      <c r="V468" s="23"/>
      <c r="W468" s="23"/>
      <c r="X468" s="23"/>
      <c r="Y468" s="23"/>
      <c r="Z468" s="23"/>
      <c r="AA468" s="22"/>
      <c r="AB468" s="23"/>
      <c r="AC468" s="23"/>
      <c r="AD468" s="23"/>
      <c r="AE468" s="23"/>
      <c r="AF468" s="23"/>
      <c r="AG468" s="119"/>
      <c r="AH468" s="18"/>
      <c r="AI468" s="19"/>
      <c r="AJ468" s="19"/>
      <c r="AK468" s="19"/>
      <c r="AL468" s="18"/>
      <c r="AM468" s="18"/>
      <c r="AN468" s="18"/>
      <c r="AO468" s="18"/>
      <c r="AP468" s="18"/>
      <c r="AQ468" s="18"/>
      <c r="AR468" s="18"/>
      <c r="AS468" s="18"/>
      <c r="AT468" s="18"/>
      <c r="AU468" s="18"/>
      <c r="AV468" s="18"/>
      <c r="AW468" s="18"/>
      <c r="AX468" s="18"/>
      <c r="AY468" s="18"/>
      <c r="AZ468" s="18"/>
    </row>
    <row r="469" spans="1:52" x14ac:dyDescent="0.25">
      <c r="A469" s="20"/>
      <c r="B469" s="21"/>
      <c r="C469" s="112"/>
      <c r="D469" s="113"/>
      <c r="E469" s="118"/>
      <c r="F469" s="116"/>
      <c r="G469" s="24"/>
      <c r="H469" s="23"/>
      <c r="I469" s="23"/>
      <c r="J469" s="23"/>
      <c r="K469" s="23"/>
      <c r="L469" s="119"/>
      <c r="M469" s="23"/>
      <c r="N469" s="23"/>
      <c r="O469" s="23"/>
      <c r="P469" s="23"/>
      <c r="Q469" s="23"/>
      <c r="R469" s="311"/>
      <c r="S469" s="23"/>
      <c r="T469" s="23"/>
      <c r="U469" s="23"/>
      <c r="V469" s="23"/>
      <c r="W469" s="23"/>
      <c r="X469" s="23"/>
      <c r="Y469" s="23"/>
      <c r="Z469" s="23"/>
      <c r="AA469" s="22"/>
      <c r="AB469" s="23"/>
      <c r="AC469" s="23"/>
      <c r="AD469" s="23"/>
      <c r="AE469" s="23"/>
      <c r="AF469" s="23"/>
      <c r="AG469" s="119"/>
      <c r="AH469" s="18"/>
      <c r="AI469" s="19"/>
      <c r="AJ469" s="19"/>
      <c r="AK469" s="19"/>
      <c r="AL469" s="18"/>
      <c r="AM469" s="18"/>
      <c r="AN469" s="18"/>
      <c r="AO469" s="18"/>
      <c r="AP469" s="18"/>
      <c r="AQ469" s="18"/>
      <c r="AR469" s="18"/>
      <c r="AS469" s="18"/>
      <c r="AT469" s="18"/>
      <c r="AU469" s="18"/>
      <c r="AV469" s="18"/>
      <c r="AW469" s="18"/>
      <c r="AX469" s="18"/>
      <c r="AY469" s="18"/>
      <c r="AZ469" s="18"/>
    </row>
    <row r="470" spans="1:52" x14ac:dyDescent="0.25">
      <c r="A470" s="20"/>
      <c r="B470" s="21"/>
      <c r="C470" s="112"/>
      <c r="D470" s="113"/>
      <c r="E470" s="118"/>
      <c r="F470" s="116"/>
      <c r="G470" s="24"/>
      <c r="H470" s="23"/>
      <c r="I470" s="23"/>
      <c r="J470" s="23"/>
      <c r="K470" s="23"/>
      <c r="L470" s="119"/>
      <c r="M470" s="23"/>
      <c r="N470" s="23"/>
      <c r="O470" s="23"/>
      <c r="P470" s="23"/>
      <c r="Q470" s="23"/>
      <c r="R470" s="311"/>
      <c r="S470" s="23"/>
      <c r="T470" s="23"/>
      <c r="U470" s="23"/>
      <c r="V470" s="23"/>
      <c r="W470" s="23"/>
      <c r="X470" s="23"/>
      <c r="Y470" s="23"/>
      <c r="Z470" s="23"/>
      <c r="AA470" s="22"/>
      <c r="AB470" s="23"/>
      <c r="AC470" s="23"/>
      <c r="AD470" s="23"/>
      <c r="AE470" s="23"/>
      <c r="AF470" s="23"/>
      <c r="AG470" s="119"/>
      <c r="AH470" s="18"/>
      <c r="AI470" s="19"/>
      <c r="AJ470" s="19"/>
      <c r="AK470" s="19"/>
      <c r="AL470" s="18"/>
      <c r="AM470" s="18"/>
      <c r="AN470" s="18"/>
      <c r="AO470" s="18"/>
      <c r="AP470" s="18"/>
      <c r="AQ470" s="18"/>
      <c r="AR470" s="18"/>
      <c r="AS470" s="18"/>
      <c r="AT470" s="18"/>
      <c r="AU470" s="18"/>
      <c r="AV470" s="18"/>
      <c r="AW470" s="18"/>
      <c r="AX470" s="18"/>
      <c r="AY470" s="18"/>
      <c r="AZ470" s="18"/>
    </row>
    <row r="471" spans="1:52" x14ac:dyDescent="0.25">
      <c r="A471" s="20"/>
      <c r="B471" s="21"/>
      <c r="C471" s="112"/>
      <c r="D471" s="113"/>
      <c r="E471" s="118"/>
      <c r="F471" s="116"/>
      <c r="G471" s="24"/>
      <c r="H471" s="23"/>
      <c r="I471" s="23"/>
      <c r="J471" s="23"/>
      <c r="K471" s="23"/>
      <c r="L471" s="119"/>
      <c r="M471" s="23"/>
      <c r="N471" s="23"/>
      <c r="O471" s="23"/>
      <c r="P471" s="23"/>
      <c r="Q471" s="23"/>
      <c r="R471" s="311"/>
      <c r="S471" s="23"/>
      <c r="T471" s="23"/>
      <c r="U471" s="23"/>
      <c r="V471" s="23"/>
      <c r="W471" s="23"/>
      <c r="X471" s="23"/>
      <c r="Y471" s="23"/>
      <c r="Z471" s="23"/>
      <c r="AA471" s="22"/>
      <c r="AB471" s="23"/>
      <c r="AC471" s="23"/>
      <c r="AD471" s="23"/>
      <c r="AE471" s="23"/>
      <c r="AF471" s="23"/>
      <c r="AG471" s="119"/>
      <c r="AH471" s="18"/>
      <c r="AI471" s="19"/>
      <c r="AJ471" s="19"/>
      <c r="AK471" s="19"/>
      <c r="AL471" s="18"/>
      <c r="AM471" s="18"/>
      <c r="AN471" s="18"/>
      <c r="AO471" s="18"/>
      <c r="AP471" s="18"/>
      <c r="AQ471" s="18"/>
      <c r="AR471" s="18"/>
      <c r="AS471" s="18"/>
      <c r="AT471" s="18"/>
      <c r="AU471" s="18"/>
      <c r="AV471" s="18"/>
      <c r="AW471" s="18"/>
      <c r="AX471" s="18"/>
      <c r="AY471" s="18"/>
      <c r="AZ471" s="18"/>
    </row>
    <row r="472" spans="1:52" x14ac:dyDescent="0.25">
      <c r="A472" s="20"/>
      <c r="B472" s="21"/>
      <c r="C472" s="112"/>
      <c r="D472" s="113"/>
      <c r="E472" s="118"/>
      <c r="F472" s="116"/>
      <c r="G472" s="24"/>
      <c r="H472" s="23"/>
      <c r="I472" s="23"/>
      <c r="J472" s="23"/>
      <c r="K472" s="23"/>
      <c r="L472" s="119"/>
      <c r="M472" s="23"/>
      <c r="N472" s="23"/>
      <c r="O472" s="23"/>
      <c r="P472" s="23"/>
      <c r="Q472" s="23"/>
      <c r="R472" s="311"/>
      <c r="S472" s="23"/>
      <c r="T472" s="23"/>
      <c r="U472" s="23"/>
      <c r="V472" s="23"/>
      <c r="W472" s="23"/>
      <c r="X472" s="23"/>
      <c r="Y472" s="23"/>
      <c r="Z472" s="23"/>
      <c r="AA472" s="22"/>
      <c r="AB472" s="23"/>
      <c r="AC472" s="23"/>
      <c r="AD472" s="23"/>
      <c r="AE472" s="23"/>
      <c r="AF472" s="23"/>
      <c r="AG472" s="119"/>
      <c r="AH472" s="18"/>
      <c r="AI472" s="19"/>
      <c r="AJ472" s="19"/>
      <c r="AK472" s="19"/>
      <c r="AL472" s="18"/>
      <c r="AM472" s="18"/>
      <c r="AN472" s="18"/>
      <c r="AO472" s="18"/>
      <c r="AP472" s="18"/>
      <c r="AQ472" s="18"/>
      <c r="AR472" s="18"/>
      <c r="AS472" s="18"/>
      <c r="AT472" s="18"/>
      <c r="AU472" s="18"/>
      <c r="AV472" s="18"/>
      <c r="AW472" s="18"/>
      <c r="AX472" s="18"/>
      <c r="AY472" s="18"/>
      <c r="AZ472" s="18"/>
    </row>
    <row r="473" spans="1:52" x14ac:dyDescent="0.25">
      <c r="A473" s="20"/>
      <c r="B473" s="21"/>
      <c r="C473" s="112"/>
      <c r="D473" s="113"/>
      <c r="E473" s="118"/>
      <c r="F473" s="116"/>
      <c r="G473" s="24"/>
      <c r="H473" s="23"/>
      <c r="I473" s="23"/>
      <c r="J473" s="23"/>
      <c r="K473" s="23"/>
      <c r="L473" s="119"/>
      <c r="M473" s="23"/>
      <c r="N473" s="23"/>
      <c r="O473" s="23"/>
      <c r="P473" s="23"/>
      <c r="Q473" s="23"/>
      <c r="R473" s="311"/>
      <c r="S473" s="23"/>
      <c r="T473" s="23"/>
      <c r="U473" s="23"/>
      <c r="V473" s="23"/>
      <c r="W473" s="23"/>
      <c r="X473" s="23"/>
      <c r="Y473" s="23"/>
      <c r="Z473" s="23"/>
      <c r="AA473" s="22"/>
      <c r="AB473" s="23"/>
      <c r="AC473" s="23"/>
      <c r="AD473" s="23"/>
      <c r="AE473" s="23"/>
      <c r="AF473" s="23"/>
      <c r="AG473" s="119"/>
      <c r="AH473" s="18"/>
      <c r="AI473" s="19"/>
      <c r="AJ473" s="19"/>
      <c r="AK473" s="19"/>
      <c r="AL473" s="18"/>
      <c r="AM473" s="18"/>
      <c r="AN473" s="18"/>
      <c r="AO473" s="18"/>
      <c r="AP473" s="18"/>
      <c r="AQ473" s="18"/>
      <c r="AR473" s="18"/>
      <c r="AS473" s="18"/>
      <c r="AT473" s="18"/>
      <c r="AU473" s="18"/>
      <c r="AV473" s="18"/>
      <c r="AW473" s="18"/>
      <c r="AX473" s="18"/>
      <c r="AY473" s="18"/>
      <c r="AZ473" s="18"/>
    </row>
    <row r="474" spans="1:52" x14ac:dyDescent="0.25">
      <c r="A474" s="20"/>
      <c r="B474" s="21"/>
      <c r="C474" s="112"/>
      <c r="D474" s="113"/>
      <c r="E474" s="118"/>
      <c r="F474" s="116"/>
      <c r="G474" s="24"/>
      <c r="H474" s="23"/>
      <c r="I474" s="23"/>
      <c r="J474" s="23"/>
      <c r="K474" s="23"/>
      <c r="L474" s="119"/>
      <c r="M474" s="23"/>
      <c r="N474" s="23"/>
      <c r="O474" s="23"/>
      <c r="P474" s="23"/>
      <c r="Q474" s="23"/>
      <c r="R474" s="311"/>
      <c r="S474" s="23"/>
      <c r="T474" s="23"/>
      <c r="U474" s="23"/>
      <c r="V474" s="23"/>
      <c r="W474" s="23"/>
      <c r="X474" s="23"/>
      <c r="Y474" s="23"/>
      <c r="Z474" s="23"/>
      <c r="AA474" s="22"/>
      <c r="AB474" s="23"/>
      <c r="AC474" s="23"/>
      <c r="AD474" s="23"/>
      <c r="AE474" s="23"/>
      <c r="AF474" s="23"/>
      <c r="AG474" s="119"/>
      <c r="AH474" s="18"/>
      <c r="AI474" s="19"/>
      <c r="AJ474" s="19"/>
      <c r="AK474" s="19"/>
      <c r="AL474" s="18"/>
      <c r="AM474" s="18"/>
      <c r="AN474" s="18"/>
      <c r="AO474" s="18"/>
      <c r="AP474" s="18"/>
      <c r="AQ474" s="18"/>
      <c r="AR474" s="18"/>
      <c r="AS474" s="18"/>
      <c r="AT474" s="18"/>
      <c r="AU474" s="18"/>
      <c r="AV474" s="18"/>
      <c r="AW474" s="18"/>
      <c r="AX474" s="18"/>
      <c r="AY474" s="18"/>
      <c r="AZ474" s="18"/>
    </row>
    <row r="475" spans="1:52" x14ac:dyDescent="0.25">
      <c r="A475" s="20"/>
      <c r="B475" s="21"/>
      <c r="C475" s="112"/>
      <c r="D475" s="113"/>
      <c r="E475" s="118"/>
      <c r="F475" s="116"/>
      <c r="G475" s="24"/>
      <c r="H475" s="23"/>
      <c r="I475" s="23"/>
      <c r="J475" s="23"/>
      <c r="K475" s="23"/>
      <c r="L475" s="119"/>
      <c r="M475" s="23"/>
      <c r="N475" s="23"/>
      <c r="O475" s="23"/>
      <c r="P475" s="23"/>
      <c r="Q475" s="23"/>
      <c r="R475" s="311"/>
      <c r="S475" s="23"/>
      <c r="T475" s="23"/>
      <c r="U475" s="23"/>
      <c r="V475" s="23"/>
      <c r="W475" s="23"/>
      <c r="X475" s="23"/>
      <c r="Y475" s="23"/>
      <c r="Z475" s="23"/>
      <c r="AA475" s="22"/>
      <c r="AB475" s="23"/>
      <c r="AC475" s="23"/>
      <c r="AD475" s="23"/>
      <c r="AE475" s="23"/>
      <c r="AF475" s="23"/>
      <c r="AG475" s="119"/>
      <c r="AH475" s="18"/>
      <c r="AI475" s="19"/>
      <c r="AJ475" s="19"/>
      <c r="AK475" s="19"/>
      <c r="AL475" s="18"/>
      <c r="AM475" s="18"/>
      <c r="AN475" s="18"/>
      <c r="AO475" s="18"/>
      <c r="AP475" s="18"/>
      <c r="AQ475" s="18"/>
      <c r="AR475" s="18"/>
      <c r="AS475" s="18"/>
      <c r="AT475" s="18"/>
      <c r="AU475" s="18"/>
      <c r="AV475" s="18"/>
      <c r="AW475" s="18"/>
      <c r="AX475" s="18"/>
      <c r="AY475" s="18"/>
      <c r="AZ475" s="18"/>
    </row>
    <row r="476" spans="1:52" x14ac:dyDescent="0.25">
      <c r="A476" s="20"/>
      <c r="B476" s="21"/>
      <c r="C476" s="112"/>
      <c r="D476" s="113"/>
      <c r="E476" s="118"/>
      <c r="F476" s="116"/>
      <c r="G476" s="24"/>
      <c r="H476" s="23"/>
      <c r="I476" s="23"/>
      <c r="J476" s="23"/>
      <c r="K476" s="23"/>
      <c r="L476" s="119"/>
      <c r="M476" s="23"/>
      <c r="N476" s="23"/>
      <c r="O476" s="23"/>
      <c r="P476" s="23"/>
      <c r="Q476" s="23"/>
      <c r="R476" s="311"/>
      <c r="S476" s="23"/>
      <c r="T476" s="23"/>
      <c r="U476" s="23"/>
      <c r="V476" s="23"/>
      <c r="W476" s="23"/>
      <c r="X476" s="23"/>
      <c r="Y476" s="23"/>
      <c r="Z476" s="23"/>
      <c r="AA476" s="22"/>
      <c r="AB476" s="23"/>
      <c r="AC476" s="23"/>
      <c r="AD476" s="23"/>
      <c r="AE476" s="23"/>
      <c r="AF476" s="23"/>
      <c r="AG476" s="119"/>
      <c r="AH476" s="18"/>
      <c r="AI476" s="19"/>
      <c r="AJ476" s="19"/>
      <c r="AK476" s="19"/>
      <c r="AL476" s="18"/>
      <c r="AM476" s="18"/>
      <c r="AN476" s="18"/>
      <c r="AO476" s="18"/>
      <c r="AP476" s="18"/>
      <c r="AQ476" s="18"/>
      <c r="AR476" s="18"/>
      <c r="AS476" s="18"/>
      <c r="AT476" s="18"/>
      <c r="AU476" s="18"/>
      <c r="AV476" s="18"/>
      <c r="AW476" s="18"/>
      <c r="AX476" s="18"/>
      <c r="AY476" s="18"/>
      <c r="AZ476" s="18"/>
    </row>
    <row r="477" spans="1:52" x14ac:dyDescent="0.25">
      <c r="A477" s="20"/>
      <c r="B477" s="21"/>
      <c r="C477" s="112"/>
      <c r="D477" s="113"/>
      <c r="E477" s="118"/>
      <c r="F477" s="116"/>
      <c r="G477" s="24"/>
      <c r="H477" s="23"/>
      <c r="I477" s="23"/>
      <c r="J477" s="23"/>
      <c r="K477" s="23"/>
      <c r="L477" s="119"/>
      <c r="M477" s="23"/>
      <c r="N477" s="23"/>
      <c r="O477" s="23"/>
      <c r="P477" s="23"/>
      <c r="Q477" s="23"/>
      <c r="R477" s="311"/>
      <c r="S477" s="23"/>
      <c r="T477" s="23"/>
      <c r="U477" s="23"/>
      <c r="V477" s="23"/>
      <c r="W477" s="23"/>
      <c r="X477" s="23"/>
      <c r="Y477" s="23"/>
      <c r="Z477" s="23"/>
      <c r="AA477" s="22"/>
      <c r="AB477" s="23"/>
      <c r="AC477" s="23"/>
      <c r="AD477" s="23"/>
      <c r="AE477" s="23"/>
      <c r="AF477" s="23"/>
      <c r="AG477" s="119"/>
      <c r="AH477" s="18"/>
      <c r="AI477" s="19"/>
      <c r="AJ477" s="19"/>
      <c r="AK477" s="19"/>
      <c r="AL477" s="18"/>
      <c r="AM477" s="18"/>
      <c r="AN477" s="18"/>
      <c r="AO477" s="18"/>
      <c r="AP477" s="18"/>
      <c r="AQ477" s="18"/>
      <c r="AR477" s="18"/>
      <c r="AS477" s="18"/>
      <c r="AT477" s="18"/>
      <c r="AU477" s="18"/>
      <c r="AV477" s="18"/>
      <c r="AW477" s="18"/>
      <c r="AX477" s="18"/>
      <c r="AY477" s="18"/>
      <c r="AZ477" s="18"/>
    </row>
    <row r="478" spans="1:52" x14ac:dyDescent="0.25">
      <c r="A478" s="20"/>
      <c r="B478" s="21"/>
      <c r="C478" s="112"/>
      <c r="D478" s="113"/>
      <c r="E478" s="118"/>
      <c r="F478" s="116"/>
      <c r="G478" s="24"/>
      <c r="H478" s="23"/>
      <c r="I478" s="23"/>
      <c r="J478" s="23"/>
      <c r="K478" s="23"/>
      <c r="L478" s="119"/>
      <c r="M478" s="23"/>
      <c r="N478" s="23"/>
      <c r="O478" s="23"/>
      <c r="P478" s="23"/>
      <c r="Q478" s="23"/>
      <c r="R478" s="311"/>
      <c r="S478" s="23"/>
      <c r="T478" s="23"/>
      <c r="U478" s="23"/>
      <c r="V478" s="23"/>
      <c r="W478" s="23"/>
      <c r="X478" s="23"/>
      <c r="Y478" s="23"/>
      <c r="Z478" s="23"/>
      <c r="AA478" s="22"/>
      <c r="AB478" s="23"/>
      <c r="AC478" s="23"/>
      <c r="AD478" s="23"/>
      <c r="AE478" s="23"/>
      <c r="AF478" s="23"/>
      <c r="AG478" s="119"/>
      <c r="AH478" s="18"/>
      <c r="AI478" s="19"/>
      <c r="AJ478" s="19"/>
      <c r="AK478" s="19"/>
      <c r="AL478" s="18"/>
      <c r="AM478" s="18"/>
      <c r="AN478" s="18"/>
      <c r="AO478" s="18"/>
      <c r="AP478" s="18"/>
      <c r="AQ478" s="18"/>
      <c r="AR478" s="18"/>
      <c r="AS478" s="18"/>
      <c r="AT478" s="18"/>
      <c r="AU478" s="18"/>
      <c r="AV478" s="18"/>
      <c r="AW478" s="18"/>
      <c r="AX478" s="18"/>
      <c r="AY478" s="18"/>
      <c r="AZ478" s="18"/>
    </row>
    <row r="479" spans="1:52" x14ac:dyDescent="0.25">
      <c r="A479" s="20"/>
      <c r="B479" s="21"/>
      <c r="C479" s="112"/>
      <c r="D479" s="113"/>
      <c r="E479" s="118"/>
      <c r="F479" s="116"/>
      <c r="G479" s="24"/>
      <c r="H479" s="23"/>
      <c r="I479" s="23"/>
      <c r="J479" s="23"/>
      <c r="K479" s="23"/>
      <c r="L479" s="119"/>
      <c r="M479" s="23"/>
      <c r="N479" s="23"/>
      <c r="O479" s="23"/>
      <c r="P479" s="23"/>
      <c r="Q479" s="23"/>
      <c r="R479" s="311"/>
      <c r="S479" s="23"/>
      <c r="T479" s="23"/>
      <c r="U479" s="23"/>
      <c r="V479" s="23"/>
      <c r="W479" s="23"/>
      <c r="X479" s="23"/>
      <c r="Y479" s="23"/>
      <c r="Z479" s="23"/>
      <c r="AA479" s="22"/>
      <c r="AB479" s="23"/>
      <c r="AC479" s="23"/>
      <c r="AD479" s="23"/>
      <c r="AE479" s="23"/>
      <c r="AF479" s="23"/>
      <c r="AG479" s="119"/>
      <c r="AH479" s="18"/>
      <c r="AI479" s="19"/>
      <c r="AJ479" s="19"/>
      <c r="AK479" s="19"/>
      <c r="AL479" s="18"/>
      <c r="AM479" s="18"/>
      <c r="AN479" s="18"/>
      <c r="AO479" s="18"/>
      <c r="AP479" s="18"/>
      <c r="AQ479" s="18"/>
      <c r="AR479" s="18"/>
      <c r="AS479" s="18"/>
      <c r="AT479" s="18"/>
      <c r="AU479" s="18"/>
      <c r="AV479" s="18"/>
      <c r="AW479" s="18"/>
      <c r="AX479" s="18"/>
      <c r="AY479" s="18"/>
      <c r="AZ479" s="18"/>
    </row>
    <row r="480" spans="1:52" x14ac:dyDescent="0.25">
      <c r="A480" s="20"/>
      <c r="B480" s="21"/>
      <c r="C480" s="112"/>
      <c r="D480" s="113"/>
      <c r="E480" s="118"/>
      <c r="F480" s="116"/>
      <c r="G480" s="24"/>
      <c r="H480" s="23"/>
      <c r="I480" s="23"/>
      <c r="J480" s="23"/>
      <c r="K480" s="23"/>
      <c r="L480" s="119"/>
      <c r="M480" s="23"/>
      <c r="N480" s="23"/>
      <c r="O480" s="23"/>
      <c r="P480" s="23"/>
      <c r="Q480" s="23"/>
      <c r="R480" s="311"/>
      <c r="S480" s="23"/>
      <c r="T480" s="23"/>
      <c r="U480" s="23"/>
      <c r="V480" s="23"/>
      <c r="W480" s="23"/>
      <c r="X480" s="23"/>
      <c r="Y480" s="23"/>
      <c r="Z480" s="23"/>
      <c r="AA480" s="22"/>
      <c r="AB480" s="23"/>
      <c r="AC480" s="23"/>
      <c r="AD480" s="23"/>
      <c r="AE480" s="23"/>
      <c r="AF480" s="23"/>
      <c r="AG480" s="119"/>
      <c r="AH480" s="18"/>
      <c r="AI480" s="19"/>
      <c r="AJ480" s="19"/>
      <c r="AK480" s="19"/>
      <c r="AL480" s="18"/>
      <c r="AM480" s="18"/>
      <c r="AN480" s="18"/>
      <c r="AO480" s="18"/>
      <c r="AP480" s="18"/>
      <c r="AQ480" s="18"/>
      <c r="AR480" s="18"/>
      <c r="AS480" s="18"/>
      <c r="AT480" s="18"/>
      <c r="AU480" s="18"/>
      <c r="AV480" s="18"/>
      <c r="AW480" s="18"/>
      <c r="AX480" s="18"/>
      <c r="AY480" s="18"/>
      <c r="AZ480" s="18"/>
    </row>
    <row r="481" spans="1:52" x14ac:dyDescent="0.25">
      <c r="A481" s="20"/>
      <c r="B481" s="21"/>
      <c r="C481" s="112"/>
      <c r="D481" s="113"/>
      <c r="E481" s="118"/>
      <c r="F481" s="116"/>
      <c r="G481" s="24"/>
      <c r="H481" s="23"/>
      <c r="I481" s="23"/>
      <c r="J481" s="23"/>
      <c r="K481" s="23"/>
      <c r="L481" s="119"/>
      <c r="M481" s="23"/>
      <c r="N481" s="23"/>
      <c r="O481" s="23"/>
      <c r="P481" s="23"/>
      <c r="Q481" s="23"/>
      <c r="R481" s="311"/>
      <c r="S481" s="23"/>
      <c r="T481" s="23"/>
      <c r="U481" s="23"/>
      <c r="V481" s="23"/>
      <c r="W481" s="23"/>
      <c r="X481" s="23"/>
      <c r="Y481" s="23"/>
      <c r="Z481" s="23"/>
      <c r="AA481" s="22"/>
      <c r="AB481" s="23"/>
      <c r="AC481" s="23"/>
      <c r="AD481" s="23"/>
      <c r="AE481" s="23"/>
      <c r="AF481" s="23"/>
      <c r="AG481" s="119"/>
      <c r="AH481" s="18"/>
      <c r="AI481" s="19"/>
      <c r="AJ481" s="19"/>
      <c r="AK481" s="19"/>
      <c r="AL481" s="18"/>
      <c r="AM481" s="18"/>
      <c r="AN481" s="18"/>
      <c r="AO481" s="18"/>
      <c r="AP481" s="18"/>
      <c r="AQ481" s="18"/>
      <c r="AR481" s="18"/>
      <c r="AS481" s="18"/>
      <c r="AT481" s="18"/>
      <c r="AU481" s="18"/>
      <c r="AV481" s="18"/>
      <c r="AW481" s="18"/>
      <c r="AX481" s="18"/>
      <c r="AY481" s="18"/>
      <c r="AZ481" s="18"/>
    </row>
    <row r="482" spans="1:52" x14ac:dyDescent="0.25">
      <c r="A482" s="20"/>
      <c r="B482" s="21"/>
      <c r="C482" s="112"/>
      <c r="D482" s="113"/>
      <c r="E482" s="118"/>
      <c r="F482" s="116"/>
      <c r="G482" s="24"/>
      <c r="H482" s="23"/>
      <c r="I482" s="23"/>
      <c r="J482" s="23"/>
      <c r="K482" s="23"/>
      <c r="L482" s="119"/>
      <c r="M482" s="23"/>
      <c r="N482" s="23"/>
      <c r="O482" s="23"/>
      <c r="P482" s="23"/>
      <c r="Q482" s="23"/>
      <c r="R482" s="311"/>
      <c r="S482" s="23"/>
      <c r="T482" s="23"/>
      <c r="U482" s="23"/>
      <c r="V482" s="23"/>
      <c r="W482" s="23"/>
      <c r="X482" s="23"/>
      <c r="Y482" s="23"/>
      <c r="Z482" s="23"/>
      <c r="AA482" s="22"/>
      <c r="AB482" s="23"/>
      <c r="AC482" s="23"/>
      <c r="AD482" s="23"/>
      <c r="AE482" s="23"/>
      <c r="AF482" s="23"/>
      <c r="AG482" s="119"/>
      <c r="AH482" s="18"/>
      <c r="AI482" s="19"/>
      <c r="AJ482" s="19"/>
      <c r="AK482" s="19"/>
      <c r="AL482" s="18"/>
      <c r="AM482" s="18"/>
      <c r="AN482" s="18"/>
      <c r="AO482" s="18"/>
      <c r="AP482" s="18"/>
      <c r="AQ482" s="18"/>
      <c r="AR482" s="18"/>
      <c r="AS482" s="18"/>
      <c r="AT482" s="18"/>
      <c r="AU482" s="18"/>
      <c r="AV482" s="18"/>
      <c r="AW482" s="18"/>
      <c r="AX482" s="18"/>
      <c r="AY482" s="18"/>
      <c r="AZ482" s="18"/>
    </row>
    <row r="483" spans="1:52" x14ac:dyDescent="0.25">
      <c r="A483" s="20"/>
      <c r="B483" s="21"/>
      <c r="C483" s="112"/>
      <c r="D483" s="113"/>
      <c r="E483" s="118"/>
      <c r="F483" s="116"/>
      <c r="G483" s="24"/>
      <c r="H483" s="23"/>
      <c r="I483" s="23"/>
      <c r="J483" s="23"/>
      <c r="K483" s="23"/>
      <c r="L483" s="119"/>
      <c r="M483" s="23"/>
      <c r="N483" s="23"/>
      <c r="O483" s="23"/>
      <c r="P483" s="23"/>
      <c r="Q483" s="23"/>
      <c r="R483" s="311"/>
      <c r="S483" s="23"/>
      <c r="T483" s="23"/>
      <c r="U483" s="23"/>
      <c r="V483" s="23"/>
      <c r="W483" s="23"/>
      <c r="X483" s="23"/>
      <c r="Y483" s="23"/>
      <c r="Z483" s="23"/>
      <c r="AA483" s="22"/>
      <c r="AB483" s="23"/>
      <c r="AC483" s="23"/>
      <c r="AD483" s="23"/>
      <c r="AE483" s="23"/>
      <c r="AF483" s="23"/>
      <c r="AG483" s="119"/>
      <c r="AH483" s="18"/>
      <c r="AI483" s="19"/>
      <c r="AJ483" s="19"/>
      <c r="AK483" s="19"/>
      <c r="AL483" s="18"/>
      <c r="AM483" s="18"/>
      <c r="AN483" s="18"/>
      <c r="AO483" s="18"/>
      <c r="AP483" s="18"/>
      <c r="AQ483" s="18"/>
      <c r="AR483" s="18"/>
      <c r="AS483" s="18"/>
      <c r="AT483" s="18"/>
      <c r="AU483" s="18"/>
      <c r="AV483" s="18"/>
      <c r="AW483" s="18"/>
      <c r="AX483" s="18"/>
      <c r="AY483" s="18"/>
      <c r="AZ483" s="18"/>
    </row>
    <row r="484" spans="1:52" x14ac:dyDescent="0.25">
      <c r="A484" s="20"/>
      <c r="B484" s="21"/>
      <c r="C484" s="112"/>
      <c r="D484" s="113"/>
      <c r="E484" s="118"/>
      <c r="F484" s="116"/>
      <c r="G484" s="24"/>
      <c r="H484" s="23"/>
      <c r="I484" s="23"/>
      <c r="J484" s="23"/>
      <c r="K484" s="23"/>
      <c r="L484" s="119"/>
      <c r="M484" s="23"/>
      <c r="N484" s="23"/>
      <c r="O484" s="23"/>
      <c r="P484" s="23"/>
      <c r="Q484" s="23"/>
      <c r="R484" s="311"/>
      <c r="S484" s="23"/>
      <c r="T484" s="23"/>
      <c r="U484" s="23"/>
      <c r="V484" s="23"/>
      <c r="W484" s="23"/>
      <c r="X484" s="23"/>
      <c r="Y484" s="23"/>
      <c r="Z484" s="23"/>
      <c r="AA484" s="22"/>
      <c r="AB484" s="23"/>
      <c r="AC484" s="23"/>
      <c r="AD484" s="23"/>
      <c r="AE484" s="23"/>
      <c r="AF484" s="23"/>
      <c r="AG484" s="119"/>
      <c r="AH484" s="18"/>
      <c r="AI484" s="19"/>
      <c r="AJ484" s="19"/>
      <c r="AK484" s="19"/>
      <c r="AL484" s="18"/>
      <c r="AM484" s="18"/>
      <c r="AN484" s="18"/>
      <c r="AO484" s="18"/>
      <c r="AP484" s="18"/>
      <c r="AQ484" s="18"/>
      <c r="AR484" s="18"/>
      <c r="AS484" s="18"/>
      <c r="AT484" s="18"/>
      <c r="AU484" s="18"/>
      <c r="AV484" s="18"/>
      <c r="AW484" s="18"/>
      <c r="AX484" s="18"/>
      <c r="AY484" s="18"/>
      <c r="AZ484" s="18"/>
    </row>
    <row r="485" spans="1:52" x14ac:dyDescent="0.25">
      <c r="A485" s="20"/>
      <c r="B485" s="21"/>
      <c r="C485" s="112"/>
      <c r="D485" s="113"/>
      <c r="E485" s="118"/>
      <c r="F485" s="116"/>
      <c r="G485" s="24"/>
      <c r="H485" s="23"/>
      <c r="I485" s="23"/>
      <c r="J485" s="23"/>
      <c r="K485" s="23"/>
      <c r="L485" s="119"/>
      <c r="M485" s="23"/>
      <c r="N485" s="23"/>
      <c r="O485" s="23"/>
      <c r="P485" s="23"/>
      <c r="Q485" s="23"/>
      <c r="R485" s="311"/>
      <c r="S485" s="23"/>
      <c r="T485" s="23"/>
      <c r="U485" s="23"/>
      <c r="V485" s="23"/>
      <c r="W485" s="23"/>
      <c r="X485" s="23"/>
      <c r="Y485" s="23"/>
      <c r="Z485" s="23"/>
      <c r="AA485" s="22"/>
      <c r="AB485" s="23"/>
      <c r="AC485" s="23"/>
      <c r="AD485" s="23"/>
      <c r="AE485" s="23"/>
      <c r="AF485" s="23"/>
      <c r="AG485" s="119"/>
      <c r="AH485" s="18"/>
      <c r="AI485" s="19"/>
      <c r="AJ485" s="19"/>
      <c r="AK485" s="19"/>
      <c r="AL485" s="18"/>
      <c r="AM485" s="18"/>
      <c r="AN485" s="18"/>
      <c r="AO485" s="18"/>
      <c r="AP485" s="18"/>
      <c r="AQ485" s="18"/>
      <c r="AR485" s="18"/>
      <c r="AS485" s="18"/>
      <c r="AT485" s="18"/>
      <c r="AU485" s="18"/>
      <c r="AV485" s="18"/>
      <c r="AW485" s="18"/>
      <c r="AX485" s="18"/>
      <c r="AY485" s="18"/>
      <c r="AZ485" s="18"/>
    </row>
    <row r="486" spans="1:52" x14ac:dyDescent="0.25">
      <c r="A486" s="20"/>
      <c r="B486" s="21"/>
      <c r="C486" s="112"/>
      <c r="D486" s="113"/>
      <c r="E486" s="118"/>
      <c r="F486" s="116"/>
      <c r="G486" s="24"/>
      <c r="H486" s="23"/>
      <c r="I486" s="23"/>
      <c r="J486" s="23"/>
      <c r="K486" s="23"/>
      <c r="L486" s="119"/>
      <c r="M486" s="23"/>
      <c r="N486" s="23"/>
      <c r="O486" s="23"/>
      <c r="P486" s="23"/>
      <c r="Q486" s="23"/>
      <c r="R486" s="311"/>
      <c r="S486" s="23"/>
      <c r="T486" s="23"/>
      <c r="U486" s="23"/>
      <c r="V486" s="23"/>
      <c r="W486" s="23"/>
      <c r="X486" s="23"/>
      <c r="Y486" s="23"/>
      <c r="Z486" s="23"/>
      <c r="AA486" s="22"/>
      <c r="AB486" s="23"/>
      <c r="AC486" s="23"/>
      <c r="AD486" s="23"/>
      <c r="AE486" s="23"/>
      <c r="AF486" s="23"/>
      <c r="AG486" s="119"/>
      <c r="AH486" s="18"/>
      <c r="AI486" s="19"/>
      <c r="AJ486" s="19"/>
      <c r="AK486" s="19"/>
      <c r="AL486" s="18"/>
      <c r="AM486" s="18"/>
      <c r="AN486" s="18"/>
      <c r="AO486" s="18"/>
      <c r="AP486" s="18"/>
      <c r="AQ486" s="18"/>
      <c r="AR486" s="18"/>
      <c r="AS486" s="18"/>
      <c r="AT486" s="18"/>
      <c r="AU486" s="18"/>
      <c r="AV486" s="18"/>
      <c r="AW486" s="18"/>
      <c r="AX486" s="18"/>
      <c r="AY486" s="18"/>
      <c r="AZ486" s="18"/>
    </row>
    <row r="487" spans="1:52" x14ac:dyDescent="0.25">
      <c r="A487" s="20"/>
      <c r="B487" s="21"/>
      <c r="C487" s="112"/>
      <c r="D487" s="113"/>
      <c r="E487" s="118"/>
      <c r="F487" s="116"/>
      <c r="G487" s="24"/>
      <c r="H487" s="23"/>
      <c r="I487" s="23"/>
      <c r="J487" s="23"/>
      <c r="K487" s="23"/>
      <c r="L487" s="119"/>
      <c r="M487" s="23"/>
      <c r="N487" s="23"/>
      <c r="O487" s="23"/>
      <c r="P487" s="23"/>
      <c r="Q487" s="23"/>
      <c r="R487" s="311"/>
      <c r="S487" s="23"/>
      <c r="T487" s="23"/>
      <c r="U487" s="23"/>
      <c r="V487" s="23"/>
      <c r="W487" s="23"/>
      <c r="X487" s="23"/>
      <c r="Y487" s="23"/>
      <c r="Z487" s="23"/>
      <c r="AA487" s="22"/>
      <c r="AB487" s="23"/>
      <c r="AC487" s="23"/>
      <c r="AD487" s="23"/>
      <c r="AE487" s="23"/>
      <c r="AF487" s="23"/>
      <c r="AG487" s="119"/>
      <c r="AH487" s="18"/>
      <c r="AI487" s="19"/>
      <c r="AJ487" s="19"/>
      <c r="AK487" s="19"/>
      <c r="AL487" s="18"/>
      <c r="AM487" s="18"/>
      <c r="AN487" s="18"/>
      <c r="AO487" s="18"/>
      <c r="AP487" s="18"/>
      <c r="AQ487" s="18"/>
      <c r="AR487" s="18"/>
      <c r="AS487" s="18"/>
      <c r="AT487" s="18"/>
      <c r="AU487" s="18"/>
      <c r="AV487" s="18"/>
      <c r="AW487" s="18"/>
      <c r="AX487" s="18"/>
      <c r="AY487" s="18"/>
      <c r="AZ487" s="18"/>
    </row>
    <row r="488" spans="1:52" x14ac:dyDescent="0.25">
      <c r="A488" s="20"/>
      <c r="B488" s="21"/>
      <c r="C488" s="112"/>
      <c r="D488" s="113"/>
      <c r="E488" s="118"/>
      <c r="F488" s="116"/>
      <c r="G488" s="24"/>
      <c r="H488" s="23"/>
      <c r="I488" s="23"/>
      <c r="J488" s="23"/>
      <c r="K488" s="23"/>
      <c r="L488" s="119"/>
      <c r="M488" s="23"/>
      <c r="N488" s="23"/>
      <c r="O488" s="23"/>
      <c r="P488" s="23"/>
      <c r="Q488" s="23"/>
      <c r="R488" s="311"/>
      <c r="S488" s="23"/>
      <c r="T488" s="23"/>
      <c r="U488" s="23"/>
      <c r="V488" s="23"/>
      <c r="W488" s="23"/>
      <c r="X488" s="23"/>
      <c r="Y488" s="23"/>
      <c r="Z488" s="23"/>
      <c r="AA488" s="22"/>
      <c r="AB488" s="23"/>
      <c r="AC488" s="23"/>
      <c r="AD488" s="23"/>
      <c r="AE488" s="23"/>
      <c r="AF488" s="23"/>
      <c r="AG488" s="119"/>
      <c r="AH488" s="18"/>
      <c r="AI488" s="19"/>
      <c r="AJ488" s="19"/>
      <c r="AK488" s="19"/>
      <c r="AL488" s="18"/>
      <c r="AM488" s="18"/>
      <c r="AN488" s="18"/>
      <c r="AO488" s="18"/>
      <c r="AP488" s="18"/>
      <c r="AQ488" s="18"/>
      <c r="AR488" s="18"/>
      <c r="AS488" s="18"/>
      <c r="AT488" s="18"/>
      <c r="AU488" s="18"/>
      <c r="AV488" s="18"/>
      <c r="AW488" s="18"/>
      <c r="AX488" s="18"/>
      <c r="AY488" s="18"/>
      <c r="AZ488" s="18"/>
    </row>
    <row r="489" spans="1:52" x14ac:dyDescent="0.25">
      <c r="A489" s="20"/>
      <c r="B489" s="21"/>
      <c r="C489" s="112"/>
      <c r="D489" s="113"/>
      <c r="E489" s="118"/>
      <c r="F489" s="116"/>
      <c r="G489" s="24"/>
      <c r="H489" s="23"/>
      <c r="I489" s="23"/>
      <c r="J489" s="23"/>
      <c r="K489" s="23"/>
      <c r="L489" s="119"/>
      <c r="M489" s="23"/>
      <c r="N489" s="23"/>
      <c r="O489" s="23"/>
      <c r="P489" s="23"/>
      <c r="Q489" s="23"/>
      <c r="R489" s="311"/>
      <c r="S489" s="23"/>
      <c r="T489" s="23"/>
      <c r="U489" s="23"/>
      <c r="V489" s="23"/>
      <c r="W489" s="23"/>
      <c r="X489" s="23"/>
      <c r="Y489" s="23"/>
      <c r="Z489" s="23"/>
      <c r="AA489" s="22"/>
      <c r="AB489" s="23"/>
      <c r="AC489" s="23"/>
      <c r="AD489" s="23"/>
      <c r="AE489" s="23"/>
      <c r="AF489" s="23"/>
      <c r="AG489" s="119"/>
      <c r="AH489" s="18"/>
      <c r="AI489" s="19"/>
      <c r="AJ489" s="19"/>
      <c r="AK489" s="19"/>
      <c r="AL489" s="18"/>
      <c r="AM489" s="18"/>
      <c r="AN489" s="18"/>
      <c r="AO489" s="18"/>
      <c r="AP489" s="18"/>
      <c r="AQ489" s="18"/>
      <c r="AR489" s="18"/>
      <c r="AS489" s="18"/>
      <c r="AT489" s="18"/>
      <c r="AU489" s="18"/>
      <c r="AV489" s="18"/>
      <c r="AW489" s="18"/>
      <c r="AX489" s="18"/>
      <c r="AY489" s="18"/>
      <c r="AZ489" s="18"/>
    </row>
    <row r="490" spans="1:52" x14ac:dyDescent="0.25">
      <c r="A490" s="20"/>
      <c r="B490" s="21"/>
      <c r="C490" s="112"/>
      <c r="D490" s="113"/>
      <c r="E490" s="118"/>
      <c r="F490" s="116"/>
      <c r="G490" s="24"/>
      <c r="H490" s="23"/>
      <c r="I490" s="23"/>
      <c r="J490" s="23"/>
      <c r="K490" s="23"/>
      <c r="L490" s="119"/>
      <c r="M490" s="23"/>
      <c r="N490" s="23"/>
      <c r="O490" s="23"/>
      <c r="P490" s="23"/>
      <c r="Q490" s="23"/>
      <c r="R490" s="311"/>
      <c r="S490" s="23"/>
      <c r="T490" s="23"/>
      <c r="U490" s="23"/>
      <c r="V490" s="23"/>
      <c r="W490" s="23"/>
      <c r="X490" s="23"/>
      <c r="Y490" s="23"/>
      <c r="Z490" s="23"/>
      <c r="AA490" s="22"/>
      <c r="AB490" s="23"/>
      <c r="AC490" s="23"/>
      <c r="AD490" s="23"/>
      <c r="AE490" s="23"/>
      <c r="AF490" s="23"/>
      <c r="AG490" s="119"/>
      <c r="AH490" s="18"/>
      <c r="AI490" s="19"/>
      <c r="AJ490" s="19"/>
      <c r="AK490" s="19"/>
      <c r="AL490" s="18"/>
      <c r="AM490" s="18"/>
      <c r="AN490" s="18"/>
      <c r="AO490" s="18"/>
      <c r="AP490" s="18"/>
      <c r="AQ490" s="18"/>
      <c r="AR490" s="18"/>
      <c r="AS490" s="18"/>
      <c r="AT490" s="18"/>
      <c r="AU490" s="18"/>
      <c r="AV490" s="18"/>
      <c r="AW490" s="18"/>
      <c r="AX490" s="18"/>
      <c r="AY490" s="18"/>
      <c r="AZ490" s="18"/>
    </row>
    <row r="491" spans="1:52" x14ac:dyDescent="0.25">
      <c r="A491" s="20"/>
      <c r="B491" s="21"/>
      <c r="C491" s="112"/>
      <c r="D491" s="113"/>
      <c r="E491" s="118"/>
      <c r="F491" s="116"/>
      <c r="G491" s="24"/>
      <c r="H491" s="23"/>
      <c r="I491" s="23"/>
      <c r="J491" s="23"/>
      <c r="K491" s="23"/>
      <c r="L491" s="119"/>
      <c r="M491" s="23"/>
      <c r="N491" s="23"/>
      <c r="O491" s="23"/>
      <c r="P491" s="23"/>
      <c r="Q491" s="23"/>
      <c r="R491" s="311"/>
      <c r="S491" s="23"/>
      <c r="T491" s="23"/>
      <c r="U491" s="23"/>
      <c r="V491" s="23"/>
      <c r="W491" s="23"/>
      <c r="X491" s="23"/>
      <c r="Y491" s="23"/>
      <c r="Z491" s="23"/>
      <c r="AA491" s="22"/>
      <c r="AB491" s="23"/>
      <c r="AC491" s="23"/>
      <c r="AD491" s="23"/>
      <c r="AE491" s="23"/>
      <c r="AF491" s="23"/>
      <c r="AG491" s="119"/>
      <c r="AH491" s="18"/>
      <c r="AI491" s="19"/>
      <c r="AJ491" s="19"/>
      <c r="AK491" s="19"/>
      <c r="AL491" s="18"/>
      <c r="AM491" s="18"/>
      <c r="AN491" s="18"/>
      <c r="AO491" s="18"/>
      <c r="AP491" s="18"/>
      <c r="AQ491" s="18"/>
      <c r="AR491" s="18"/>
      <c r="AS491" s="18"/>
      <c r="AT491" s="18"/>
      <c r="AU491" s="18"/>
      <c r="AV491" s="18"/>
      <c r="AW491" s="18"/>
      <c r="AX491" s="18"/>
      <c r="AY491" s="18"/>
      <c r="AZ491" s="18"/>
    </row>
    <row r="492" spans="1:52" x14ac:dyDescent="0.25">
      <c r="A492" s="20"/>
      <c r="B492" s="21"/>
      <c r="C492" s="112"/>
      <c r="D492" s="113"/>
      <c r="E492" s="118"/>
      <c r="F492" s="116"/>
      <c r="G492" s="24"/>
      <c r="H492" s="23"/>
      <c r="I492" s="23"/>
      <c r="J492" s="23"/>
      <c r="K492" s="23"/>
      <c r="L492" s="119"/>
      <c r="M492" s="23"/>
      <c r="N492" s="23"/>
      <c r="O492" s="23"/>
      <c r="P492" s="23"/>
      <c r="Q492" s="23"/>
      <c r="R492" s="311"/>
      <c r="S492" s="23"/>
      <c r="T492" s="23"/>
      <c r="U492" s="23"/>
      <c r="V492" s="23"/>
      <c r="W492" s="23"/>
      <c r="X492" s="23"/>
      <c r="Y492" s="23"/>
      <c r="Z492" s="23"/>
      <c r="AA492" s="22"/>
      <c r="AB492" s="23"/>
      <c r="AC492" s="23"/>
      <c r="AD492" s="23"/>
      <c r="AE492" s="23"/>
      <c r="AF492" s="23"/>
      <c r="AG492" s="119"/>
      <c r="AH492" s="18"/>
      <c r="AI492" s="19"/>
      <c r="AJ492" s="19"/>
      <c r="AK492" s="19"/>
      <c r="AL492" s="18"/>
      <c r="AM492" s="18"/>
      <c r="AN492" s="18"/>
      <c r="AO492" s="18"/>
      <c r="AP492" s="18"/>
      <c r="AQ492" s="18"/>
      <c r="AR492" s="18"/>
      <c r="AS492" s="18"/>
      <c r="AT492" s="18"/>
      <c r="AU492" s="18"/>
      <c r="AV492" s="18"/>
      <c r="AW492" s="18"/>
      <c r="AX492" s="18"/>
      <c r="AY492" s="18"/>
      <c r="AZ492" s="18"/>
    </row>
    <row r="493" spans="1:52" x14ac:dyDescent="0.25">
      <c r="A493" s="20"/>
      <c r="B493" s="21"/>
      <c r="C493" s="112"/>
      <c r="D493" s="113"/>
      <c r="E493" s="118"/>
      <c r="F493" s="116"/>
      <c r="G493" s="24"/>
      <c r="H493" s="23"/>
      <c r="I493" s="23"/>
      <c r="J493" s="23"/>
      <c r="K493" s="23"/>
      <c r="L493" s="119"/>
      <c r="M493" s="23"/>
      <c r="N493" s="23"/>
      <c r="O493" s="23"/>
      <c r="P493" s="23"/>
      <c r="Q493" s="23"/>
      <c r="R493" s="311"/>
      <c r="S493" s="23"/>
      <c r="T493" s="23"/>
      <c r="U493" s="23"/>
      <c r="V493" s="23"/>
      <c r="W493" s="23"/>
      <c r="X493" s="23"/>
      <c r="Y493" s="23"/>
      <c r="Z493" s="23"/>
      <c r="AA493" s="22"/>
      <c r="AB493" s="23"/>
      <c r="AC493" s="23"/>
      <c r="AD493" s="23"/>
      <c r="AE493" s="23"/>
      <c r="AF493" s="23"/>
      <c r="AG493" s="119"/>
      <c r="AH493" s="18"/>
      <c r="AI493" s="19"/>
      <c r="AJ493" s="19"/>
      <c r="AK493" s="19"/>
      <c r="AL493" s="18"/>
      <c r="AM493" s="18"/>
      <c r="AN493" s="18"/>
      <c r="AO493" s="18"/>
      <c r="AP493" s="18"/>
      <c r="AQ493" s="18"/>
      <c r="AR493" s="18"/>
      <c r="AS493" s="18"/>
      <c r="AT493" s="18"/>
      <c r="AU493" s="18"/>
      <c r="AV493" s="18"/>
      <c r="AW493" s="18"/>
      <c r="AX493" s="18"/>
      <c r="AY493" s="18"/>
      <c r="AZ493" s="18"/>
    </row>
    <row r="494" spans="1:52" x14ac:dyDescent="0.25">
      <c r="A494" s="20"/>
      <c r="B494" s="21"/>
      <c r="C494" s="112"/>
      <c r="D494" s="113"/>
      <c r="E494" s="118"/>
      <c r="F494" s="116"/>
      <c r="G494" s="24"/>
      <c r="H494" s="23"/>
      <c r="I494" s="23"/>
      <c r="J494" s="23"/>
      <c r="K494" s="23"/>
      <c r="L494" s="119"/>
      <c r="M494" s="23"/>
      <c r="N494" s="23"/>
      <c r="O494" s="23"/>
      <c r="P494" s="23"/>
      <c r="Q494" s="23"/>
      <c r="R494" s="311"/>
      <c r="S494" s="23"/>
      <c r="T494" s="23"/>
      <c r="U494" s="23"/>
      <c r="V494" s="23"/>
      <c r="W494" s="23"/>
      <c r="X494" s="23"/>
      <c r="Y494" s="23"/>
      <c r="Z494" s="23"/>
      <c r="AA494" s="22"/>
      <c r="AB494" s="23"/>
      <c r="AC494" s="23"/>
      <c r="AD494" s="23"/>
      <c r="AE494" s="23"/>
      <c r="AF494" s="23"/>
      <c r="AG494" s="119"/>
      <c r="AH494" s="18"/>
      <c r="AI494" s="19"/>
      <c r="AJ494" s="19"/>
      <c r="AK494" s="19"/>
      <c r="AL494" s="18"/>
      <c r="AM494" s="18"/>
      <c r="AN494" s="18"/>
      <c r="AO494" s="18"/>
      <c r="AP494" s="18"/>
      <c r="AQ494" s="18"/>
      <c r="AR494" s="18"/>
      <c r="AS494" s="18"/>
      <c r="AT494" s="18"/>
      <c r="AU494" s="18"/>
      <c r="AV494" s="18"/>
      <c r="AW494" s="18"/>
      <c r="AX494" s="18"/>
      <c r="AY494" s="18"/>
      <c r="AZ494" s="18"/>
    </row>
    <row r="495" spans="1:52" x14ac:dyDescent="0.25">
      <c r="A495" s="20"/>
      <c r="B495" s="21"/>
      <c r="C495" s="112"/>
      <c r="D495" s="113"/>
      <c r="E495" s="118"/>
      <c r="F495" s="116"/>
      <c r="G495" s="24"/>
      <c r="H495" s="23"/>
      <c r="I495" s="23"/>
      <c r="J495" s="23"/>
      <c r="K495" s="23"/>
      <c r="L495" s="119"/>
      <c r="M495" s="23"/>
      <c r="N495" s="23"/>
      <c r="O495" s="23"/>
      <c r="P495" s="23"/>
      <c r="Q495" s="23"/>
      <c r="R495" s="311"/>
      <c r="S495" s="23"/>
      <c r="T495" s="23"/>
      <c r="U495" s="23"/>
      <c r="V495" s="23"/>
      <c r="W495" s="23"/>
      <c r="X495" s="23"/>
      <c r="Y495" s="23"/>
      <c r="Z495" s="23"/>
      <c r="AA495" s="22"/>
      <c r="AB495" s="23"/>
      <c r="AC495" s="23"/>
      <c r="AD495" s="23"/>
      <c r="AE495" s="23"/>
      <c r="AF495" s="23"/>
      <c r="AG495" s="119"/>
      <c r="AH495" s="18"/>
      <c r="AI495" s="19"/>
      <c r="AJ495" s="19"/>
      <c r="AK495" s="19"/>
      <c r="AL495" s="18"/>
      <c r="AM495" s="18"/>
      <c r="AN495" s="18"/>
      <c r="AO495" s="18"/>
      <c r="AP495" s="18"/>
      <c r="AQ495" s="18"/>
      <c r="AR495" s="18"/>
      <c r="AS495" s="18"/>
      <c r="AT495" s="18"/>
      <c r="AU495" s="18"/>
      <c r="AV495" s="18"/>
      <c r="AW495" s="18"/>
      <c r="AX495" s="18"/>
      <c r="AY495" s="18"/>
      <c r="AZ495" s="18"/>
    </row>
    <row r="496" spans="1:52" x14ac:dyDescent="0.25">
      <c r="A496" s="20"/>
      <c r="B496" s="21"/>
      <c r="C496" s="112"/>
      <c r="D496" s="113"/>
      <c r="E496" s="118"/>
      <c r="F496" s="116"/>
      <c r="G496" s="24"/>
      <c r="H496" s="23"/>
      <c r="I496" s="23"/>
      <c r="J496" s="23"/>
      <c r="K496" s="23"/>
      <c r="L496" s="119"/>
      <c r="M496" s="23"/>
      <c r="N496" s="23"/>
      <c r="O496" s="23"/>
      <c r="P496" s="23"/>
      <c r="Q496" s="23"/>
      <c r="R496" s="311"/>
      <c r="S496" s="23"/>
      <c r="T496" s="23"/>
      <c r="U496" s="23"/>
      <c r="V496" s="23"/>
      <c r="W496" s="23"/>
      <c r="X496" s="23"/>
      <c r="Y496" s="23"/>
      <c r="Z496" s="23"/>
      <c r="AA496" s="22"/>
      <c r="AB496" s="23"/>
      <c r="AC496" s="23"/>
      <c r="AD496" s="23"/>
      <c r="AE496" s="23"/>
      <c r="AF496" s="23"/>
      <c r="AG496" s="119"/>
      <c r="AH496" s="18"/>
      <c r="AI496" s="19"/>
      <c r="AJ496" s="19"/>
      <c r="AK496" s="19"/>
      <c r="AL496" s="18"/>
      <c r="AM496" s="18"/>
      <c r="AN496" s="18"/>
      <c r="AO496" s="18"/>
      <c r="AP496" s="18"/>
      <c r="AQ496" s="18"/>
      <c r="AR496" s="18"/>
      <c r="AS496" s="18"/>
      <c r="AT496" s="18"/>
      <c r="AU496" s="18"/>
      <c r="AV496" s="18"/>
      <c r="AW496" s="18"/>
      <c r="AX496" s="18"/>
      <c r="AY496" s="18"/>
      <c r="AZ496" s="18"/>
    </row>
    <row r="497" spans="1:52" x14ac:dyDescent="0.25">
      <c r="A497" s="20"/>
      <c r="B497" s="21"/>
      <c r="C497" s="112"/>
      <c r="D497" s="113"/>
      <c r="E497" s="118"/>
      <c r="F497" s="116"/>
      <c r="G497" s="24"/>
      <c r="H497" s="23"/>
      <c r="I497" s="23"/>
      <c r="J497" s="23"/>
      <c r="K497" s="23"/>
      <c r="L497" s="119"/>
      <c r="M497" s="23"/>
      <c r="N497" s="23"/>
      <c r="O497" s="23"/>
      <c r="P497" s="23"/>
      <c r="Q497" s="23"/>
      <c r="R497" s="311"/>
      <c r="S497" s="23"/>
      <c r="T497" s="23"/>
      <c r="U497" s="23"/>
      <c r="V497" s="23"/>
      <c r="W497" s="23"/>
      <c r="X497" s="23"/>
      <c r="Y497" s="23"/>
      <c r="Z497" s="23"/>
      <c r="AA497" s="22"/>
      <c r="AB497" s="23"/>
      <c r="AC497" s="23"/>
      <c r="AD497" s="23"/>
      <c r="AE497" s="23"/>
      <c r="AF497" s="23"/>
      <c r="AG497" s="119"/>
      <c r="AH497" s="18"/>
      <c r="AI497" s="19"/>
      <c r="AJ497" s="19"/>
      <c r="AK497" s="19"/>
      <c r="AL497" s="18"/>
      <c r="AM497" s="18"/>
      <c r="AN497" s="18"/>
      <c r="AO497" s="18"/>
      <c r="AP497" s="18"/>
      <c r="AQ497" s="18"/>
      <c r="AR497" s="18"/>
      <c r="AS497" s="18"/>
      <c r="AT497" s="18"/>
      <c r="AU497" s="18"/>
      <c r="AV497" s="18"/>
      <c r="AW497" s="18"/>
      <c r="AX497" s="18"/>
      <c r="AY497" s="18"/>
      <c r="AZ497" s="18"/>
    </row>
    <row r="498" spans="1:52" x14ac:dyDescent="0.25">
      <c r="A498" s="20"/>
      <c r="B498" s="21"/>
      <c r="C498" s="112"/>
      <c r="D498" s="113"/>
      <c r="E498" s="118"/>
      <c r="F498" s="116"/>
      <c r="G498" s="24"/>
      <c r="H498" s="23"/>
      <c r="I498" s="23"/>
      <c r="J498" s="23"/>
      <c r="K498" s="23"/>
      <c r="L498" s="119"/>
      <c r="M498" s="23"/>
      <c r="N498" s="23"/>
      <c r="O498" s="23"/>
      <c r="P498" s="23"/>
      <c r="Q498" s="23"/>
      <c r="R498" s="311"/>
      <c r="S498" s="23"/>
      <c r="T498" s="23"/>
      <c r="U498" s="23"/>
      <c r="V498" s="23"/>
      <c r="W498" s="23"/>
      <c r="X498" s="23"/>
      <c r="Y498" s="23"/>
      <c r="Z498" s="23"/>
      <c r="AA498" s="22"/>
      <c r="AB498" s="23"/>
      <c r="AC498" s="23"/>
      <c r="AD498" s="23"/>
      <c r="AE498" s="23"/>
      <c r="AF498" s="23"/>
      <c r="AG498" s="119"/>
      <c r="AH498" s="18"/>
      <c r="AI498" s="19"/>
      <c r="AJ498" s="19"/>
      <c r="AK498" s="19"/>
      <c r="AL498" s="18"/>
      <c r="AM498" s="18"/>
      <c r="AN498" s="18"/>
      <c r="AO498" s="18"/>
      <c r="AP498" s="18"/>
      <c r="AQ498" s="18"/>
      <c r="AR498" s="18"/>
      <c r="AS498" s="18"/>
      <c r="AT498" s="18"/>
      <c r="AU498" s="18"/>
      <c r="AV498" s="18"/>
      <c r="AW498" s="18"/>
      <c r="AX498" s="18"/>
      <c r="AY498" s="18"/>
      <c r="AZ498" s="18"/>
    </row>
    <row r="499" spans="1:52" x14ac:dyDescent="0.25">
      <c r="A499" s="20"/>
      <c r="B499" s="21"/>
      <c r="C499" s="112"/>
      <c r="D499" s="113"/>
      <c r="E499" s="118"/>
      <c r="F499" s="116"/>
      <c r="G499" s="24"/>
      <c r="H499" s="23"/>
      <c r="I499" s="23"/>
      <c r="J499" s="23"/>
      <c r="K499" s="23"/>
      <c r="L499" s="119"/>
      <c r="M499" s="23"/>
      <c r="N499" s="23"/>
      <c r="O499" s="23"/>
      <c r="P499" s="23"/>
      <c r="Q499" s="23"/>
      <c r="R499" s="311"/>
      <c r="S499" s="23"/>
      <c r="T499" s="23"/>
      <c r="U499" s="23"/>
      <c r="V499" s="23"/>
      <c r="W499" s="23"/>
      <c r="X499" s="23"/>
      <c r="Y499" s="23"/>
      <c r="Z499" s="23"/>
      <c r="AA499" s="22"/>
      <c r="AB499" s="23"/>
      <c r="AC499" s="23"/>
      <c r="AD499" s="23"/>
      <c r="AE499" s="23"/>
      <c r="AF499" s="23"/>
      <c r="AG499" s="119"/>
      <c r="AH499" s="18"/>
      <c r="AI499" s="19"/>
      <c r="AJ499" s="19"/>
      <c r="AK499" s="19"/>
      <c r="AL499" s="18"/>
      <c r="AM499" s="18"/>
      <c r="AN499" s="18"/>
      <c r="AO499" s="18"/>
      <c r="AP499" s="18"/>
      <c r="AQ499" s="18"/>
      <c r="AR499" s="18"/>
      <c r="AS499" s="18"/>
      <c r="AT499" s="18"/>
      <c r="AU499" s="18"/>
      <c r="AV499" s="18"/>
      <c r="AW499" s="18"/>
      <c r="AX499" s="18"/>
      <c r="AY499" s="18"/>
      <c r="AZ499" s="18"/>
    </row>
    <row r="500" spans="1:52" x14ac:dyDescent="0.25">
      <c r="A500" s="20"/>
      <c r="B500" s="21"/>
      <c r="C500" s="112"/>
      <c r="D500" s="113"/>
      <c r="E500" s="118"/>
      <c r="F500" s="116"/>
      <c r="G500" s="24"/>
      <c r="H500" s="23"/>
      <c r="I500" s="23"/>
      <c r="J500" s="23"/>
      <c r="K500" s="23"/>
      <c r="L500" s="119"/>
      <c r="M500" s="23"/>
      <c r="N500" s="23"/>
      <c r="O500" s="23"/>
      <c r="P500" s="23"/>
      <c r="Q500" s="23"/>
      <c r="R500" s="311"/>
      <c r="S500" s="23"/>
      <c r="T500" s="23"/>
      <c r="U500" s="23"/>
      <c r="V500" s="23"/>
      <c r="W500" s="23"/>
      <c r="X500" s="23"/>
      <c r="Y500" s="23"/>
      <c r="Z500" s="23"/>
      <c r="AA500" s="22"/>
      <c r="AB500" s="23"/>
      <c r="AC500" s="23"/>
      <c r="AD500" s="23"/>
      <c r="AE500" s="23"/>
      <c r="AF500" s="23"/>
      <c r="AG500" s="119"/>
      <c r="AH500" s="18"/>
      <c r="AI500" s="19"/>
      <c r="AJ500" s="19"/>
      <c r="AK500" s="19"/>
      <c r="AL500" s="18"/>
      <c r="AM500" s="18"/>
      <c r="AN500" s="18"/>
      <c r="AO500" s="18"/>
      <c r="AP500" s="18"/>
      <c r="AQ500" s="18"/>
      <c r="AR500" s="18"/>
      <c r="AS500" s="18"/>
      <c r="AT500" s="18"/>
      <c r="AU500" s="18"/>
      <c r="AV500" s="18"/>
      <c r="AW500" s="18"/>
      <c r="AX500" s="18"/>
      <c r="AY500" s="18"/>
      <c r="AZ500" s="18"/>
    </row>
    <row r="501" spans="1:52" x14ac:dyDescent="0.25">
      <c r="A501" s="20"/>
      <c r="B501" s="21"/>
      <c r="C501" s="112"/>
      <c r="D501" s="113"/>
      <c r="E501" s="118"/>
      <c r="F501" s="116"/>
      <c r="G501" s="24"/>
      <c r="H501" s="23"/>
      <c r="I501" s="23"/>
      <c r="J501" s="23"/>
      <c r="K501" s="23"/>
      <c r="L501" s="119"/>
      <c r="M501" s="23"/>
      <c r="N501" s="23"/>
      <c r="O501" s="23"/>
      <c r="P501" s="23"/>
      <c r="Q501" s="23"/>
      <c r="R501" s="311"/>
      <c r="S501" s="23"/>
      <c r="T501" s="23"/>
      <c r="U501" s="23"/>
      <c r="V501" s="23"/>
      <c r="W501" s="23"/>
      <c r="X501" s="23"/>
      <c r="Y501" s="23"/>
      <c r="Z501" s="23"/>
      <c r="AA501" s="22"/>
      <c r="AB501" s="23"/>
      <c r="AC501" s="23"/>
      <c r="AD501" s="23"/>
      <c r="AE501" s="23"/>
      <c r="AF501" s="23"/>
      <c r="AG501" s="119"/>
      <c r="AH501" s="18"/>
      <c r="AI501" s="19"/>
      <c r="AJ501" s="19"/>
      <c r="AK501" s="19"/>
      <c r="AL501" s="18"/>
      <c r="AM501" s="18"/>
      <c r="AN501" s="18"/>
      <c r="AO501" s="18"/>
      <c r="AP501" s="18"/>
      <c r="AQ501" s="18"/>
      <c r="AR501" s="18"/>
      <c r="AS501" s="18"/>
      <c r="AT501" s="18"/>
      <c r="AU501" s="18"/>
      <c r="AV501" s="18"/>
      <c r="AW501" s="18"/>
      <c r="AX501" s="18"/>
      <c r="AY501" s="18"/>
      <c r="AZ501" s="18"/>
    </row>
    <row r="502" spans="1:52" x14ac:dyDescent="0.25">
      <c r="A502" s="20"/>
      <c r="B502" s="21"/>
      <c r="C502" s="112"/>
      <c r="D502" s="113"/>
      <c r="E502" s="118"/>
      <c r="F502" s="116"/>
      <c r="G502" s="24"/>
      <c r="H502" s="23"/>
      <c r="I502" s="23"/>
      <c r="J502" s="23"/>
      <c r="K502" s="23"/>
      <c r="L502" s="119"/>
      <c r="M502" s="23"/>
      <c r="N502" s="23"/>
      <c r="O502" s="23"/>
      <c r="P502" s="23"/>
      <c r="Q502" s="23"/>
      <c r="R502" s="311"/>
      <c r="S502" s="23"/>
      <c r="T502" s="23"/>
      <c r="U502" s="23"/>
      <c r="V502" s="23"/>
      <c r="W502" s="23"/>
      <c r="X502" s="23"/>
      <c r="Y502" s="23"/>
      <c r="Z502" s="23"/>
      <c r="AA502" s="22"/>
      <c r="AB502" s="23"/>
      <c r="AC502" s="23"/>
      <c r="AD502" s="23"/>
      <c r="AE502" s="23"/>
      <c r="AF502" s="23"/>
      <c r="AG502" s="119"/>
      <c r="AH502" s="18"/>
      <c r="AI502" s="19"/>
      <c r="AJ502" s="19"/>
      <c r="AK502" s="19"/>
      <c r="AL502" s="18"/>
      <c r="AM502" s="18"/>
      <c r="AN502" s="18"/>
      <c r="AO502" s="18"/>
      <c r="AP502" s="18"/>
      <c r="AQ502" s="18"/>
      <c r="AR502" s="18"/>
      <c r="AS502" s="18"/>
      <c r="AT502" s="18"/>
      <c r="AU502" s="18"/>
      <c r="AV502" s="18"/>
      <c r="AW502" s="18"/>
      <c r="AX502" s="18"/>
      <c r="AY502" s="18"/>
      <c r="AZ502" s="18"/>
    </row>
    <row r="503" spans="1:52" x14ac:dyDescent="0.25">
      <c r="A503" s="20"/>
      <c r="B503" s="21"/>
      <c r="C503" s="112"/>
      <c r="D503" s="113"/>
      <c r="E503" s="118"/>
      <c r="F503" s="116"/>
      <c r="G503" s="24"/>
      <c r="H503" s="23"/>
      <c r="I503" s="23"/>
      <c r="J503" s="23"/>
      <c r="K503" s="23"/>
      <c r="L503" s="119"/>
      <c r="M503" s="23"/>
      <c r="N503" s="23"/>
      <c r="O503" s="23"/>
      <c r="P503" s="23"/>
      <c r="Q503" s="23"/>
      <c r="R503" s="311"/>
      <c r="S503" s="23"/>
      <c r="T503" s="23"/>
      <c r="U503" s="23"/>
      <c r="V503" s="23"/>
      <c r="W503" s="23"/>
      <c r="X503" s="23"/>
      <c r="Y503" s="23"/>
      <c r="Z503" s="23"/>
      <c r="AA503" s="22"/>
      <c r="AB503" s="23"/>
      <c r="AC503" s="23"/>
      <c r="AD503" s="23"/>
      <c r="AE503" s="23"/>
      <c r="AF503" s="23"/>
      <c r="AG503" s="119"/>
      <c r="AH503" s="18"/>
      <c r="AI503" s="19"/>
      <c r="AJ503" s="19"/>
      <c r="AK503" s="19"/>
      <c r="AL503" s="18"/>
      <c r="AM503" s="18"/>
      <c r="AN503" s="18"/>
      <c r="AO503" s="18"/>
      <c r="AP503" s="18"/>
      <c r="AQ503" s="18"/>
      <c r="AR503" s="18"/>
      <c r="AS503" s="18"/>
      <c r="AT503" s="18"/>
      <c r="AU503" s="18"/>
      <c r="AV503" s="18"/>
      <c r="AW503" s="18"/>
      <c r="AX503" s="18"/>
      <c r="AY503" s="18"/>
      <c r="AZ503" s="18"/>
    </row>
    <row r="504" spans="1:52" x14ac:dyDescent="0.25">
      <c r="A504" s="20"/>
      <c r="B504" s="21"/>
      <c r="C504" s="112"/>
      <c r="D504" s="113"/>
      <c r="E504" s="118"/>
      <c r="F504" s="116"/>
      <c r="G504" s="24"/>
      <c r="H504" s="23"/>
      <c r="I504" s="23"/>
      <c r="J504" s="23"/>
      <c r="K504" s="23"/>
      <c r="L504" s="119"/>
      <c r="M504" s="23"/>
      <c r="N504" s="23"/>
      <c r="O504" s="23"/>
      <c r="P504" s="23"/>
      <c r="Q504" s="23"/>
      <c r="R504" s="311"/>
      <c r="S504" s="23"/>
      <c r="T504" s="23"/>
      <c r="U504" s="23"/>
      <c r="V504" s="23"/>
      <c r="W504" s="23"/>
      <c r="X504" s="23"/>
      <c r="Y504" s="23"/>
      <c r="Z504" s="23"/>
      <c r="AA504" s="22"/>
      <c r="AB504" s="23"/>
      <c r="AC504" s="23"/>
      <c r="AD504" s="23"/>
      <c r="AE504" s="23"/>
      <c r="AF504" s="23"/>
      <c r="AG504" s="119"/>
      <c r="AH504" s="18"/>
      <c r="AI504" s="19"/>
      <c r="AJ504" s="19"/>
      <c r="AK504" s="19"/>
      <c r="AL504" s="18"/>
      <c r="AM504" s="18"/>
      <c r="AN504" s="18"/>
      <c r="AO504" s="18"/>
      <c r="AP504" s="18"/>
      <c r="AQ504" s="18"/>
      <c r="AR504" s="18"/>
      <c r="AS504" s="18"/>
      <c r="AT504" s="18"/>
      <c r="AU504" s="18"/>
      <c r="AV504" s="18"/>
      <c r="AW504" s="18"/>
      <c r="AX504" s="18"/>
      <c r="AY504" s="18"/>
      <c r="AZ504" s="18"/>
    </row>
    <row r="505" spans="1:52" x14ac:dyDescent="0.25">
      <c r="A505" s="20"/>
      <c r="B505" s="21"/>
      <c r="C505" s="112"/>
      <c r="D505" s="113"/>
      <c r="E505" s="118"/>
      <c r="F505" s="116"/>
      <c r="G505" s="24"/>
      <c r="H505" s="23"/>
      <c r="I505" s="23"/>
      <c r="J505" s="23"/>
      <c r="K505" s="23"/>
      <c r="L505" s="119"/>
      <c r="M505" s="23"/>
      <c r="N505" s="23"/>
      <c r="O505" s="23"/>
      <c r="P505" s="23"/>
      <c r="Q505" s="23"/>
      <c r="R505" s="311"/>
      <c r="S505" s="23"/>
      <c r="T505" s="23"/>
      <c r="U505" s="23"/>
      <c r="V505" s="23"/>
      <c r="W505" s="23"/>
      <c r="X505" s="23"/>
      <c r="Y505" s="23"/>
      <c r="Z505" s="23"/>
      <c r="AA505" s="22"/>
      <c r="AB505" s="23"/>
      <c r="AC505" s="23"/>
      <c r="AD505" s="23"/>
      <c r="AE505" s="23"/>
      <c r="AF505" s="23"/>
      <c r="AG505" s="119"/>
      <c r="AH505" s="18"/>
      <c r="AI505" s="19"/>
      <c r="AJ505" s="19"/>
      <c r="AK505" s="19"/>
      <c r="AL505" s="18"/>
      <c r="AM505" s="18"/>
      <c r="AN505" s="18"/>
      <c r="AO505" s="18"/>
      <c r="AP505" s="18"/>
      <c r="AQ505" s="18"/>
      <c r="AR505" s="18"/>
      <c r="AS505" s="18"/>
      <c r="AT505" s="18"/>
      <c r="AU505" s="18"/>
      <c r="AV505" s="18"/>
      <c r="AW505" s="18"/>
      <c r="AX505" s="18"/>
      <c r="AY505" s="18"/>
      <c r="AZ505" s="18"/>
    </row>
    <row r="506" spans="1:52" x14ac:dyDescent="0.25">
      <c r="A506" s="20"/>
      <c r="B506" s="21"/>
      <c r="C506" s="112"/>
      <c r="D506" s="113"/>
      <c r="E506" s="118"/>
      <c r="F506" s="116"/>
      <c r="G506" s="24"/>
      <c r="H506" s="23"/>
      <c r="I506" s="23"/>
      <c r="J506" s="23"/>
      <c r="K506" s="23"/>
      <c r="L506" s="119"/>
      <c r="M506" s="23"/>
      <c r="N506" s="23"/>
      <c r="O506" s="23"/>
      <c r="P506" s="23"/>
      <c r="Q506" s="23"/>
      <c r="R506" s="311"/>
      <c r="S506" s="23"/>
      <c r="T506" s="23"/>
      <c r="U506" s="23"/>
      <c r="V506" s="23"/>
      <c r="W506" s="23"/>
      <c r="X506" s="23"/>
      <c r="Y506" s="23"/>
      <c r="Z506" s="23"/>
      <c r="AA506" s="22"/>
      <c r="AB506" s="23"/>
      <c r="AC506" s="23"/>
      <c r="AD506" s="23"/>
      <c r="AE506" s="23"/>
      <c r="AF506" s="23"/>
      <c r="AG506" s="119"/>
      <c r="AH506" s="18"/>
      <c r="AI506" s="19"/>
      <c r="AJ506" s="19"/>
      <c r="AK506" s="19"/>
      <c r="AL506" s="18"/>
      <c r="AM506" s="18"/>
      <c r="AN506" s="18"/>
      <c r="AO506" s="18"/>
      <c r="AP506" s="18"/>
      <c r="AQ506" s="18"/>
      <c r="AR506" s="18"/>
      <c r="AS506" s="18"/>
      <c r="AT506" s="18"/>
      <c r="AU506" s="18"/>
      <c r="AV506" s="18"/>
      <c r="AW506" s="18"/>
      <c r="AX506" s="18"/>
      <c r="AY506" s="18"/>
      <c r="AZ506" s="18"/>
    </row>
    <row r="507" spans="1:52" x14ac:dyDescent="0.25">
      <c r="A507" s="20"/>
      <c r="B507" s="21"/>
      <c r="C507" s="112"/>
      <c r="D507" s="113"/>
      <c r="E507" s="118"/>
      <c r="F507" s="116"/>
      <c r="G507" s="24"/>
      <c r="H507" s="23"/>
      <c r="I507" s="23"/>
      <c r="J507" s="23"/>
      <c r="K507" s="23"/>
      <c r="L507" s="119"/>
      <c r="M507" s="23"/>
      <c r="N507" s="23"/>
      <c r="O507" s="23"/>
      <c r="P507" s="23"/>
      <c r="Q507" s="23"/>
      <c r="R507" s="311"/>
      <c r="S507" s="23"/>
      <c r="T507" s="23"/>
      <c r="U507" s="23"/>
      <c r="V507" s="23"/>
      <c r="W507" s="23"/>
      <c r="X507" s="23"/>
      <c r="Y507" s="23"/>
      <c r="Z507" s="23"/>
      <c r="AA507" s="22"/>
      <c r="AB507" s="23"/>
      <c r="AC507" s="23"/>
      <c r="AD507" s="23"/>
      <c r="AE507" s="23"/>
      <c r="AF507" s="23"/>
      <c r="AG507" s="119"/>
      <c r="AH507" s="18"/>
      <c r="AI507" s="19"/>
      <c r="AJ507" s="19"/>
      <c r="AK507" s="19"/>
      <c r="AL507" s="18"/>
      <c r="AM507" s="18"/>
      <c r="AN507" s="18"/>
      <c r="AO507" s="18"/>
      <c r="AP507" s="18"/>
      <c r="AQ507" s="18"/>
      <c r="AR507" s="18"/>
      <c r="AS507" s="18"/>
      <c r="AT507" s="18"/>
      <c r="AU507" s="18"/>
      <c r="AV507" s="18"/>
      <c r="AW507" s="18"/>
      <c r="AX507" s="18"/>
      <c r="AY507" s="18"/>
      <c r="AZ507" s="18"/>
    </row>
    <row r="508" spans="1:52" x14ac:dyDescent="0.25">
      <c r="A508" s="20"/>
      <c r="B508" s="21"/>
      <c r="C508" s="112"/>
      <c r="D508" s="113"/>
      <c r="E508" s="118"/>
      <c r="F508" s="116"/>
      <c r="G508" s="24"/>
      <c r="H508" s="23"/>
      <c r="I508" s="23"/>
      <c r="J508" s="23"/>
      <c r="K508" s="23"/>
      <c r="L508" s="119"/>
      <c r="M508" s="23"/>
      <c r="N508" s="23"/>
      <c r="O508" s="23"/>
      <c r="P508" s="23"/>
      <c r="Q508" s="23"/>
      <c r="R508" s="311"/>
      <c r="S508" s="23"/>
      <c r="T508" s="23"/>
      <c r="U508" s="23"/>
      <c r="V508" s="23"/>
      <c r="W508" s="23"/>
      <c r="X508" s="23"/>
      <c r="Y508" s="23"/>
      <c r="Z508" s="23"/>
      <c r="AA508" s="22"/>
      <c r="AB508" s="23"/>
      <c r="AC508" s="23"/>
      <c r="AD508" s="23"/>
      <c r="AE508" s="23"/>
      <c r="AF508" s="23"/>
      <c r="AG508" s="119"/>
      <c r="AH508" s="18"/>
      <c r="AI508" s="19"/>
      <c r="AJ508" s="19"/>
      <c r="AK508" s="19"/>
      <c r="AL508" s="18"/>
      <c r="AM508" s="18"/>
      <c r="AN508" s="18"/>
      <c r="AO508" s="18"/>
      <c r="AP508" s="18"/>
      <c r="AQ508" s="18"/>
      <c r="AR508" s="18"/>
      <c r="AS508" s="18"/>
      <c r="AT508" s="18"/>
      <c r="AU508" s="18"/>
      <c r="AV508" s="18"/>
      <c r="AW508" s="18"/>
      <c r="AX508" s="18"/>
      <c r="AY508" s="18"/>
      <c r="AZ508" s="18"/>
    </row>
    <row r="509" spans="1:52" x14ac:dyDescent="0.25">
      <c r="A509" s="20"/>
      <c r="B509" s="21"/>
      <c r="C509" s="112"/>
      <c r="D509" s="113"/>
      <c r="E509" s="118"/>
      <c r="F509" s="116"/>
      <c r="G509" s="24"/>
      <c r="H509" s="23"/>
      <c r="I509" s="23"/>
      <c r="J509" s="23"/>
      <c r="K509" s="23"/>
      <c r="L509" s="119"/>
      <c r="M509" s="23"/>
      <c r="N509" s="23"/>
      <c r="O509" s="23"/>
      <c r="P509" s="23"/>
      <c r="Q509" s="23"/>
      <c r="R509" s="311"/>
      <c r="S509" s="23"/>
      <c r="T509" s="23"/>
      <c r="U509" s="23"/>
      <c r="V509" s="23"/>
      <c r="W509" s="23"/>
      <c r="X509" s="23"/>
      <c r="Y509" s="23"/>
      <c r="Z509" s="23"/>
      <c r="AA509" s="22"/>
      <c r="AB509" s="23"/>
      <c r="AC509" s="23"/>
      <c r="AD509" s="23"/>
      <c r="AE509" s="23"/>
      <c r="AF509" s="23"/>
      <c r="AG509" s="119"/>
      <c r="AH509" s="18"/>
      <c r="AI509" s="19"/>
      <c r="AJ509" s="19"/>
      <c r="AK509" s="19"/>
      <c r="AL509" s="18"/>
      <c r="AM509" s="18"/>
      <c r="AN509" s="18"/>
      <c r="AO509" s="18"/>
      <c r="AP509" s="18"/>
      <c r="AQ509" s="18"/>
      <c r="AR509" s="18"/>
      <c r="AS509" s="18"/>
      <c r="AT509" s="18"/>
      <c r="AU509" s="18"/>
      <c r="AV509" s="18"/>
      <c r="AW509" s="18"/>
      <c r="AX509" s="18"/>
      <c r="AY509" s="18"/>
      <c r="AZ509" s="18"/>
    </row>
    <row r="510" spans="1:52" x14ac:dyDescent="0.25">
      <c r="A510" s="20"/>
      <c r="B510" s="21"/>
      <c r="C510" s="112"/>
      <c r="D510" s="113"/>
      <c r="E510" s="118"/>
      <c r="F510" s="116"/>
      <c r="G510" s="24"/>
      <c r="H510" s="23"/>
      <c r="I510" s="23"/>
      <c r="J510" s="23"/>
      <c r="K510" s="23"/>
      <c r="L510" s="119"/>
      <c r="M510" s="23"/>
      <c r="N510" s="23"/>
      <c r="O510" s="23"/>
      <c r="P510" s="23"/>
      <c r="Q510" s="23"/>
      <c r="R510" s="311"/>
      <c r="S510" s="23"/>
      <c r="T510" s="23"/>
      <c r="U510" s="23"/>
      <c r="V510" s="23"/>
      <c r="W510" s="23"/>
      <c r="X510" s="23"/>
      <c r="Y510" s="23"/>
      <c r="Z510" s="23"/>
      <c r="AA510" s="22"/>
      <c r="AB510" s="23"/>
      <c r="AC510" s="23"/>
      <c r="AD510" s="23"/>
      <c r="AE510" s="23"/>
      <c r="AF510" s="23"/>
      <c r="AG510" s="119"/>
      <c r="AH510" s="18"/>
      <c r="AI510" s="19"/>
      <c r="AJ510" s="19"/>
      <c r="AK510" s="19"/>
      <c r="AL510" s="18"/>
      <c r="AM510" s="18"/>
      <c r="AN510" s="18"/>
      <c r="AO510" s="18"/>
      <c r="AP510" s="18"/>
      <c r="AQ510" s="18"/>
      <c r="AR510" s="18"/>
      <c r="AS510" s="18"/>
      <c r="AT510" s="18"/>
      <c r="AU510" s="18"/>
      <c r="AV510" s="18"/>
      <c r="AW510" s="18"/>
      <c r="AX510" s="18"/>
      <c r="AY510" s="18"/>
      <c r="AZ510" s="18"/>
    </row>
    <row r="511" spans="1:52" x14ac:dyDescent="0.25">
      <c r="A511" s="20"/>
      <c r="B511" s="21"/>
      <c r="C511" s="112"/>
      <c r="D511" s="113"/>
      <c r="E511" s="118"/>
      <c r="F511" s="116"/>
      <c r="G511" s="24"/>
      <c r="H511" s="23"/>
      <c r="I511" s="23"/>
      <c r="J511" s="23"/>
      <c r="K511" s="23"/>
      <c r="L511" s="119"/>
      <c r="M511" s="23"/>
      <c r="N511" s="23"/>
      <c r="O511" s="23"/>
      <c r="P511" s="23"/>
      <c r="Q511" s="23"/>
      <c r="R511" s="311"/>
      <c r="S511" s="23"/>
      <c r="T511" s="23"/>
      <c r="U511" s="23"/>
      <c r="V511" s="23"/>
      <c r="W511" s="23"/>
      <c r="X511" s="23"/>
      <c r="Y511" s="23"/>
      <c r="Z511" s="23"/>
      <c r="AA511" s="22"/>
      <c r="AB511" s="23"/>
      <c r="AC511" s="23"/>
      <c r="AD511" s="23"/>
      <c r="AE511" s="23"/>
      <c r="AF511" s="23"/>
      <c r="AG511" s="119"/>
      <c r="AH511" s="18"/>
      <c r="AI511" s="19"/>
      <c r="AJ511" s="19"/>
      <c r="AK511" s="19"/>
      <c r="AL511" s="18"/>
      <c r="AM511" s="18"/>
      <c r="AN511" s="18"/>
      <c r="AO511" s="18"/>
      <c r="AP511" s="18"/>
      <c r="AQ511" s="18"/>
      <c r="AR511" s="18"/>
      <c r="AS511" s="18"/>
      <c r="AT511" s="18"/>
      <c r="AU511" s="18"/>
      <c r="AV511" s="18"/>
      <c r="AW511" s="18"/>
      <c r="AX511" s="18"/>
      <c r="AY511" s="18"/>
      <c r="AZ511" s="18"/>
    </row>
    <row r="512" spans="1:52" x14ac:dyDescent="0.25">
      <c r="A512" s="20"/>
      <c r="B512" s="21"/>
      <c r="C512" s="112"/>
      <c r="D512" s="113"/>
      <c r="E512" s="118"/>
      <c r="F512" s="116"/>
      <c r="G512" s="24"/>
      <c r="H512" s="23"/>
      <c r="I512" s="23"/>
      <c r="J512" s="23"/>
      <c r="K512" s="23"/>
      <c r="L512" s="119"/>
      <c r="M512" s="23"/>
      <c r="N512" s="23"/>
      <c r="O512" s="23"/>
      <c r="P512" s="23"/>
      <c r="Q512" s="23"/>
      <c r="R512" s="311"/>
      <c r="S512" s="23"/>
      <c r="T512" s="23"/>
      <c r="U512" s="23"/>
      <c r="V512" s="23"/>
      <c r="W512" s="23"/>
      <c r="X512" s="23"/>
      <c r="Y512" s="23"/>
      <c r="Z512" s="23"/>
      <c r="AA512" s="22"/>
      <c r="AB512" s="23"/>
      <c r="AC512" s="23"/>
      <c r="AD512" s="23"/>
      <c r="AE512" s="23"/>
      <c r="AF512" s="23"/>
      <c r="AG512" s="119"/>
      <c r="AH512" s="18"/>
      <c r="AI512" s="19"/>
      <c r="AJ512" s="19"/>
      <c r="AK512" s="19"/>
      <c r="AL512" s="18"/>
      <c r="AM512" s="18"/>
      <c r="AN512" s="18"/>
      <c r="AO512" s="18"/>
      <c r="AP512" s="18"/>
      <c r="AQ512" s="18"/>
      <c r="AR512" s="18"/>
      <c r="AS512" s="18"/>
      <c r="AT512" s="18"/>
      <c r="AU512" s="18"/>
      <c r="AV512" s="18"/>
      <c r="AW512" s="18"/>
      <c r="AX512" s="18"/>
      <c r="AY512" s="18"/>
      <c r="AZ512" s="18"/>
    </row>
    <row r="513" spans="1:52" x14ac:dyDescent="0.25">
      <c r="A513" s="20"/>
      <c r="B513" s="21"/>
      <c r="C513" s="112"/>
      <c r="D513" s="113"/>
      <c r="E513" s="118"/>
      <c r="F513" s="116"/>
      <c r="G513" s="24"/>
      <c r="H513" s="23"/>
      <c r="I513" s="23"/>
      <c r="J513" s="23"/>
      <c r="K513" s="23"/>
      <c r="L513" s="119"/>
      <c r="M513" s="23"/>
      <c r="N513" s="23"/>
      <c r="O513" s="23"/>
      <c r="P513" s="23"/>
      <c r="Q513" s="23"/>
      <c r="R513" s="311"/>
      <c r="S513" s="23"/>
      <c r="T513" s="23"/>
      <c r="U513" s="23"/>
      <c r="V513" s="23"/>
      <c r="W513" s="23"/>
      <c r="X513" s="23"/>
      <c r="Y513" s="23"/>
      <c r="Z513" s="23"/>
      <c r="AA513" s="22"/>
      <c r="AB513" s="23"/>
      <c r="AC513" s="23"/>
      <c r="AD513" s="23"/>
      <c r="AE513" s="23"/>
      <c r="AF513" s="23"/>
      <c r="AG513" s="119"/>
      <c r="AH513" s="18"/>
      <c r="AI513" s="19"/>
      <c r="AJ513" s="19"/>
      <c r="AK513" s="19"/>
      <c r="AL513" s="18"/>
      <c r="AM513" s="18"/>
      <c r="AN513" s="18"/>
      <c r="AO513" s="18"/>
      <c r="AP513" s="18"/>
      <c r="AQ513" s="18"/>
      <c r="AR513" s="18"/>
      <c r="AS513" s="18"/>
      <c r="AT513" s="18"/>
      <c r="AU513" s="18"/>
      <c r="AV513" s="18"/>
      <c r="AW513" s="18"/>
      <c r="AX513" s="18"/>
      <c r="AY513" s="18"/>
      <c r="AZ513" s="18"/>
    </row>
    <row r="514" spans="1:52" x14ac:dyDescent="0.25">
      <c r="A514" s="20"/>
      <c r="B514" s="21"/>
      <c r="C514" s="112"/>
      <c r="D514" s="113"/>
      <c r="E514" s="118"/>
      <c r="F514" s="116"/>
      <c r="G514" s="24"/>
      <c r="H514" s="23"/>
      <c r="I514" s="23"/>
      <c r="J514" s="23"/>
      <c r="K514" s="23"/>
      <c r="L514" s="119"/>
      <c r="M514" s="23"/>
      <c r="N514" s="23"/>
      <c r="O514" s="23"/>
      <c r="P514" s="23"/>
      <c r="Q514" s="23"/>
      <c r="R514" s="311"/>
      <c r="S514" s="23"/>
      <c r="T514" s="23"/>
      <c r="U514" s="23"/>
      <c r="V514" s="23"/>
      <c r="W514" s="23"/>
      <c r="X514" s="23"/>
      <c r="Y514" s="23"/>
      <c r="Z514" s="23"/>
      <c r="AA514" s="22"/>
      <c r="AB514" s="23"/>
      <c r="AC514" s="23"/>
      <c r="AD514" s="23"/>
      <c r="AE514" s="23"/>
      <c r="AF514" s="23"/>
      <c r="AG514" s="119"/>
      <c r="AH514" s="18"/>
      <c r="AI514" s="19"/>
      <c r="AJ514" s="19"/>
      <c r="AK514" s="19"/>
      <c r="AL514" s="18"/>
      <c r="AM514" s="18"/>
      <c r="AN514" s="18"/>
      <c r="AO514" s="18"/>
      <c r="AP514" s="18"/>
      <c r="AQ514" s="18"/>
      <c r="AR514" s="18"/>
      <c r="AS514" s="18"/>
      <c r="AT514" s="18"/>
      <c r="AU514" s="18"/>
      <c r="AV514" s="18"/>
      <c r="AW514" s="18"/>
      <c r="AX514" s="18"/>
      <c r="AY514" s="18"/>
      <c r="AZ514" s="18"/>
    </row>
    <row r="515" spans="1:52" x14ac:dyDescent="0.25">
      <c r="A515" s="20"/>
      <c r="B515" s="21"/>
      <c r="C515" s="112"/>
      <c r="D515" s="113"/>
      <c r="E515" s="118"/>
      <c r="F515" s="116"/>
      <c r="G515" s="24"/>
      <c r="H515" s="23"/>
      <c r="I515" s="23"/>
      <c r="J515" s="23"/>
      <c r="K515" s="23"/>
      <c r="L515" s="119"/>
      <c r="M515" s="23"/>
      <c r="N515" s="23"/>
      <c r="O515" s="23"/>
      <c r="P515" s="23"/>
      <c r="Q515" s="23"/>
      <c r="R515" s="311"/>
      <c r="S515" s="23"/>
      <c r="T515" s="23"/>
      <c r="U515" s="23"/>
      <c r="V515" s="23"/>
      <c r="W515" s="23"/>
      <c r="X515" s="23"/>
      <c r="Y515" s="23"/>
      <c r="Z515" s="23"/>
      <c r="AA515" s="22"/>
      <c r="AB515" s="23"/>
      <c r="AC515" s="23"/>
      <c r="AD515" s="23"/>
      <c r="AE515" s="23"/>
      <c r="AF515" s="23"/>
      <c r="AG515" s="119"/>
      <c r="AH515" s="18"/>
      <c r="AI515" s="19"/>
      <c r="AJ515" s="19"/>
      <c r="AK515" s="19"/>
      <c r="AL515" s="18"/>
      <c r="AM515" s="18"/>
      <c r="AN515" s="18"/>
      <c r="AO515" s="18"/>
      <c r="AP515" s="18"/>
      <c r="AQ515" s="18"/>
      <c r="AR515" s="18"/>
      <c r="AS515" s="18"/>
      <c r="AT515" s="18"/>
      <c r="AU515" s="18"/>
      <c r="AV515" s="18"/>
      <c r="AW515" s="18"/>
      <c r="AX515" s="18"/>
      <c r="AY515" s="18"/>
      <c r="AZ515" s="18"/>
    </row>
    <row r="516" spans="1:52" x14ac:dyDescent="0.25">
      <c r="A516" s="20"/>
      <c r="B516" s="21"/>
      <c r="C516" s="112"/>
      <c r="D516" s="113"/>
      <c r="E516" s="118"/>
      <c r="F516" s="116"/>
      <c r="G516" s="24"/>
      <c r="H516" s="23"/>
      <c r="I516" s="23"/>
      <c r="J516" s="23"/>
      <c r="K516" s="23"/>
      <c r="L516" s="119"/>
      <c r="M516" s="23"/>
      <c r="N516" s="23"/>
      <c r="O516" s="23"/>
      <c r="P516" s="23"/>
      <c r="Q516" s="23"/>
      <c r="R516" s="311"/>
      <c r="S516" s="23"/>
      <c r="T516" s="23"/>
      <c r="U516" s="23"/>
      <c r="V516" s="23"/>
      <c r="W516" s="23"/>
      <c r="X516" s="23"/>
      <c r="Y516" s="23"/>
      <c r="Z516" s="23"/>
      <c r="AA516" s="22"/>
      <c r="AB516" s="23"/>
      <c r="AC516" s="23"/>
      <c r="AD516" s="23"/>
      <c r="AE516" s="23"/>
      <c r="AF516" s="23"/>
      <c r="AG516" s="119"/>
      <c r="AH516" s="18"/>
      <c r="AI516" s="19"/>
      <c r="AJ516" s="19"/>
      <c r="AK516" s="19"/>
      <c r="AL516" s="18"/>
      <c r="AM516" s="18"/>
      <c r="AN516" s="18"/>
      <c r="AO516" s="18"/>
      <c r="AP516" s="18"/>
      <c r="AQ516" s="18"/>
      <c r="AR516" s="18"/>
      <c r="AS516" s="18"/>
      <c r="AT516" s="18"/>
      <c r="AU516" s="18"/>
      <c r="AV516" s="18"/>
      <c r="AW516" s="18"/>
      <c r="AX516" s="18"/>
      <c r="AY516" s="18"/>
      <c r="AZ516" s="18"/>
    </row>
    <row r="517" spans="1:52" x14ac:dyDescent="0.25">
      <c r="A517" s="20"/>
      <c r="B517" s="21"/>
      <c r="C517" s="112"/>
      <c r="D517" s="113"/>
      <c r="E517" s="118"/>
      <c r="F517" s="116"/>
      <c r="G517" s="24"/>
      <c r="H517" s="23"/>
      <c r="I517" s="23"/>
      <c r="J517" s="23"/>
      <c r="K517" s="23"/>
      <c r="L517" s="119"/>
      <c r="M517" s="23"/>
      <c r="N517" s="23"/>
      <c r="O517" s="23"/>
      <c r="P517" s="23"/>
      <c r="Q517" s="23"/>
      <c r="R517" s="311"/>
      <c r="S517" s="23"/>
      <c r="T517" s="23"/>
      <c r="U517" s="23"/>
      <c r="V517" s="23"/>
      <c r="W517" s="23"/>
      <c r="X517" s="23"/>
      <c r="Y517" s="23"/>
      <c r="Z517" s="23"/>
      <c r="AA517" s="22"/>
      <c r="AB517" s="23"/>
      <c r="AC517" s="23"/>
      <c r="AD517" s="23"/>
      <c r="AE517" s="23"/>
      <c r="AF517" s="23"/>
      <c r="AG517" s="119"/>
      <c r="AH517" s="18"/>
      <c r="AI517" s="19"/>
      <c r="AJ517" s="19"/>
      <c r="AK517" s="19"/>
      <c r="AL517" s="18"/>
      <c r="AM517" s="18"/>
      <c r="AN517" s="18"/>
      <c r="AO517" s="18"/>
      <c r="AP517" s="18"/>
      <c r="AQ517" s="18"/>
      <c r="AR517" s="18"/>
      <c r="AS517" s="18"/>
      <c r="AT517" s="18"/>
      <c r="AU517" s="18"/>
      <c r="AV517" s="18"/>
      <c r="AW517" s="18"/>
      <c r="AX517" s="18"/>
      <c r="AY517" s="18"/>
      <c r="AZ517" s="18"/>
    </row>
    <row r="518" spans="1:52" x14ac:dyDescent="0.25">
      <c r="A518" s="20"/>
      <c r="B518" s="21"/>
      <c r="C518" s="112"/>
      <c r="D518" s="113"/>
      <c r="E518" s="118"/>
      <c r="F518" s="116"/>
      <c r="G518" s="24"/>
      <c r="H518" s="23"/>
      <c r="I518" s="23"/>
      <c r="J518" s="23"/>
      <c r="K518" s="23"/>
      <c r="L518" s="119"/>
      <c r="M518" s="23"/>
      <c r="N518" s="23"/>
      <c r="O518" s="23"/>
      <c r="P518" s="23"/>
      <c r="Q518" s="23"/>
      <c r="R518" s="311"/>
      <c r="S518" s="23"/>
      <c r="T518" s="23"/>
      <c r="U518" s="23"/>
      <c r="V518" s="23"/>
      <c r="W518" s="23"/>
      <c r="X518" s="23"/>
      <c r="Y518" s="23"/>
      <c r="Z518" s="23"/>
      <c r="AA518" s="22"/>
      <c r="AB518" s="23"/>
      <c r="AC518" s="23"/>
      <c r="AD518" s="23"/>
      <c r="AE518" s="23"/>
      <c r="AF518" s="23"/>
      <c r="AG518" s="119"/>
      <c r="AH518" s="18"/>
      <c r="AI518" s="19"/>
      <c r="AJ518" s="19"/>
      <c r="AK518" s="19"/>
      <c r="AL518" s="18"/>
      <c r="AM518" s="18"/>
      <c r="AN518" s="18"/>
      <c r="AO518" s="18"/>
      <c r="AP518" s="18"/>
      <c r="AQ518" s="18"/>
      <c r="AR518" s="18"/>
      <c r="AS518" s="18"/>
      <c r="AT518" s="18"/>
      <c r="AU518" s="18"/>
      <c r="AV518" s="18"/>
      <c r="AW518" s="18"/>
      <c r="AX518" s="18"/>
      <c r="AY518" s="18"/>
      <c r="AZ518" s="18"/>
    </row>
    <row r="519" spans="1:52" x14ac:dyDescent="0.25">
      <c r="A519" s="20"/>
      <c r="B519" s="21"/>
      <c r="C519" s="112"/>
      <c r="D519" s="113"/>
      <c r="E519" s="118"/>
      <c r="F519" s="116"/>
      <c r="G519" s="24"/>
      <c r="H519" s="23"/>
      <c r="I519" s="23"/>
      <c r="J519" s="23"/>
      <c r="K519" s="23"/>
      <c r="L519" s="119"/>
      <c r="M519" s="23"/>
      <c r="N519" s="23"/>
      <c r="O519" s="23"/>
      <c r="P519" s="23"/>
      <c r="Q519" s="23"/>
      <c r="R519" s="311"/>
      <c r="S519" s="23"/>
      <c r="T519" s="23"/>
      <c r="U519" s="23"/>
      <c r="V519" s="23"/>
      <c r="W519" s="23"/>
      <c r="X519" s="23"/>
      <c r="Y519" s="23"/>
      <c r="Z519" s="23"/>
      <c r="AA519" s="22"/>
      <c r="AB519" s="23"/>
      <c r="AC519" s="23"/>
      <c r="AD519" s="23"/>
      <c r="AE519" s="23"/>
      <c r="AF519" s="23"/>
      <c r="AG519" s="119"/>
      <c r="AH519" s="18"/>
      <c r="AI519" s="19"/>
      <c r="AJ519" s="19"/>
      <c r="AK519" s="19"/>
      <c r="AL519" s="18"/>
      <c r="AM519" s="18"/>
      <c r="AN519" s="18"/>
      <c r="AO519" s="18"/>
      <c r="AP519" s="18"/>
      <c r="AQ519" s="18"/>
      <c r="AR519" s="18"/>
      <c r="AS519" s="18"/>
      <c r="AT519" s="18"/>
      <c r="AU519" s="18"/>
      <c r="AV519" s="18"/>
      <c r="AW519" s="18"/>
      <c r="AX519" s="18"/>
      <c r="AY519" s="18"/>
      <c r="AZ519" s="18"/>
    </row>
    <row r="520" spans="1:52" x14ac:dyDescent="0.25">
      <c r="A520" s="20"/>
      <c r="B520" s="21"/>
      <c r="C520" s="112"/>
      <c r="D520" s="113"/>
      <c r="E520" s="118"/>
      <c r="F520" s="116"/>
      <c r="G520" s="24"/>
      <c r="H520" s="23"/>
      <c r="I520" s="23"/>
      <c r="J520" s="23"/>
      <c r="K520" s="23"/>
      <c r="L520" s="119"/>
      <c r="M520" s="23"/>
      <c r="N520" s="23"/>
      <c r="O520" s="23"/>
      <c r="P520" s="23"/>
      <c r="Q520" s="23"/>
      <c r="R520" s="311"/>
      <c r="S520" s="23"/>
      <c r="T520" s="23"/>
      <c r="U520" s="23"/>
      <c r="V520" s="23"/>
      <c r="W520" s="23"/>
      <c r="X520" s="23"/>
      <c r="Y520" s="23"/>
      <c r="Z520" s="23"/>
      <c r="AA520" s="22"/>
      <c r="AB520" s="23"/>
      <c r="AC520" s="23"/>
      <c r="AD520" s="23"/>
      <c r="AE520" s="23"/>
      <c r="AF520" s="23"/>
      <c r="AG520" s="119"/>
      <c r="AH520" s="18"/>
      <c r="AI520" s="19"/>
      <c r="AJ520" s="19"/>
      <c r="AK520" s="19"/>
      <c r="AL520" s="18"/>
      <c r="AM520" s="18"/>
      <c r="AN520" s="18"/>
      <c r="AO520" s="18"/>
      <c r="AP520" s="18"/>
      <c r="AQ520" s="18"/>
      <c r="AR520" s="18"/>
      <c r="AS520" s="18"/>
      <c r="AT520" s="18"/>
      <c r="AU520" s="18"/>
      <c r="AV520" s="18"/>
      <c r="AW520" s="18"/>
      <c r="AX520" s="18"/>
      <c r="AY520" s="18"/>
      <c r="AZ520" s="18"/>
    </row>
    <row r="521" spans="1:52" x14ac:dyDescent="0.25">
      <c r="A521" s="20"/>
      <c r="B521" s="21"/>
      <c r="C521" s="112"/>
      <c r="D521" s="113"/>
      <c r="E521" s="118"/>
      <c r="F521" s="116"/>
      <c r="G521" s="24"/>
      <c r="H521" s="23"/>
      <c r="I521" s="23"/>
      <c r="J521" s="23"/>
      <c r="K521" s="23"/>
      <c r="L521" s="119"/>
      <c r="M521" s="23"/>
      <c r="N521" s="23"/>
      <c r="O521" s="23"/>
      <c r="P521" s="23"/>
      <c r="Q521" s="23"/>
      <c r="R521" s="311"/>
      <c r="S521" s="23"/>
      <c r="T521" s="23"/>
      <c r="U521" s="23"/>
      <c r="V521" s="23"/>
      <c r="W521" s="23"/>
      <c r="X521" s="23"/>
      <c r="Y521" s="23"/>
      <c r="Z521" s="23"/>
      <c r="AA521" s="22"/>
      <c r="AB521" s="23"/>
      <c r="AC521" s="23"/>
      <c r="AD521" s="23"/>
      <c r="AE521" s="23"/>
      <c r="AF521" s="23"/>
      <c r="AG521" s="119"/>
      <c r="AH521" s="18"/>
      <c r="AI521" s="19"/>
      <c r="AJ521" s="19"/>
      <c r="AK521" s="19"/>
      <c r="AL521" s="18"/>
      <c r="AM521" s="18"/>
      <c r="AN521" s="18"/>
      <c r="AO521" s="18"/>
      <c r="AP521" s="18"/>
      <c r="AQ521" s="18"/>
      <c r="AR521" s="18"/>
      <c r="AS521" s="18"/>
      <c r="AT521" s="18"/>
      <c r="AU521" s="18"/>
      <c r="AV521" s="18"/>
      <c r="AW521" s="18"/>
      <c r="AX521" s="18"/>
      <c r="AY521" s="18"/>
      <c r="AZ521" s="18"/>
    </row>
    <row r="522" spans="1:52" x14ac:dyDescent="0.25">
      <c r="A522" s="20"/>
      <c r="B522" s="21"/>
      <c r="C522" s="112"/>
      <c r="D522" s="113"/>
      <c r="E522" s="118"/>
      <c r="F522" s="116"/>
      <c r="G522" s="24"/>
      <c r="H522" s="23"/>
      <c r="I522" s="23"/>
      <c r="J522" s="23"/>
      <c r="K522" s="23"/>
      <c r="L522" s="119"/>
      <c r="M522" s="23"/>
      <c r="N522" s="23"/>
      <c r="O522" s="23"/>
      <c r="P522" s="23"/>
      <c r="Q522" s="23"/>
      <c r="R522" s="311"/>
      <c r="S522" s="23"/>
      <c r="T522" s="23"/>
      <c r="U522" s="23"/>
      <c r="V522" s="23"/>
      <c r="W522" s="23"/>
      <c r="X522" s="23"/>
      <c r="Y522" s="23"/>
      <c r="Z522" s="23"/>
      <c r="AA522" s="22"/>
      <c r="AB522" s="23"/>
      <c r="AC522" s="23"/>
      <c r="AD522" s="23"/>
      <c r="AE522" s="23"/>
      <c r="AF522" s="23"/>
      <c r="AG522" s="119"/>
      <c r="AH522" s="18"/>
      <c r="AI522" s="19"/>
      <c r="AJ522" s="19"/>
      <c r="AK522" s="19"/>
      <c r="AL522" s="18"/>
      <c r="AM522" s="18"/>
      <c r="AN522" s="18"/>
      <c r="AO522" s="18"/>
      <c r="AP522" s="18"/>
      <c r="AQ522" s="18"/>
      <c r="AR522" s="18"/>
      <c r="AS522" s="18"/>
      <c r="AT522" s="18"/>
      <c r="AU522" s="18"/>
      <c r="AV522" s="18"/>
      <c r="AW522" s="18"/>
      <c r="AX522" s="18"/>
      <c r="AY522" s="18"/>
      <c r="AZ522" s="18"/>
    </row>
    <row r="523" spans="1:52" x14ac:dyDescent="0.25">
      <c r="A523" s="20"/>
      <c r="B523" s="21"/>
      <c r="C523" s="112"/>
      <c r="D523" s="113"/>
      <c r="E523" s="118"/>
      <c r="F523" s="116"/>
      <c r="G523" s="24"/>
      <c r="H523" s="23"/>
      <c r="I523" s="23"/>
      <c r="J523" s="23"/>
      <c r="K523" s="23"/>
      <c r="L523" s="119"/>
      <c r="M523" s="23"/>
      <c r="N523" s="23"/>
      <c r="O523" s="23"/>
      <c r="P523" s="23"/>
      <c r="Q523" s="23"/>
      <c r="R523" s="311"/>
      <c r="S523" s="23"/>
      <c r="T523" s="23"/>
      <c r="U523" s="23"/>
      <c r="V523" s="23"/>
      <c r="W523" s="23"/>
      <c r="X523" s="23"/>
      <c r="Y523" s="23"/>
      <c r="Z523" s="23"/>
      <c r="AA523" s="22"/>
      <c r="AB523" s="23"/>
      <c r="AC523" s="23"/>
      <c r="AD523" s="23"/>
      <c r="AE523" s="23"/>
      <c r="AF523" s="23"/>
      <c r="AG523" s="119"/>
      <c r="AH523" s="18"/>
      <c r="AI523" s="19"/>
      <c r="AJ523" s="19"/>
      <c r="AK523" s="19"/>
      <c r="AL523" s="18"/>
      <c r="AM523" s="18"/>
      <c r="AN523" s="18"/>
      <c r="AO523" s="18"/>
      <c r="AP523" s="18"/>
      <c r="AQ523" s="18"/>
      <c r="AR523" s="18"/>
      <c r="AS523" s="18"/>
      <c r="AT523" s="18"/>
      <c r="AU523" s="18"/>
      <c r="AV523" s="18"/>
      <c r="AW523" s="18"/>
      <c r="AX523" s="18"/>
      <c r="AY523" s="18"/>
      <c r="AZ523" s="18"/>
    </row>
    <row r="524" spans="1:52" x14ac:dyDescent="0.25">
      <c r="A524" s="20"/>
      <c r="B524" s="21"/>
      <c r="C524" s="112"/>
      <c r="D524" s="113"/>
      <c r="E524" s="118"/>
      <c r="F524" s="116"/>
      <c r="G524" s="24"/>
      <c r="H524" s="23"/>
      <c r="I524" s="23"/>
      <c r="J524" s="23"/>
      <c r="K524" s="23"/>
      <c r="L524" s="119"/>
      <c r="M524" s="23"/>
      <c r="N524" s="23"/>
      <c r="O524" s="23"/>
      <c r="P524" s="23"/>
      <c r="Q524" s="23"/>
      <c r="R524" s="311"/>
      <c r="S524" s="23"/>
      <c r="T524" s="23"/>
      <c r="U524" s="23"/>
      <c r="V524" s="23"/>
      <c r="W524" s="23"/>
      <c r="X524" s="23"/>
      <c r="Y524" s="23"/>
      <c r="Z524" s="23"/>
      <c r="AA524" s="22"/>
      <c r="AB524" s="23"/>
      <c r="AC524" s="23"/>
      <c r="AD524" s="23"/>
      <c r="AE524" s="23"/>
      <c r="AF524" s="23"/>
      <c r="AG524" s="119"/>
      <c r="AH524" s="18"/>
      <c r="AI524" s="19"/>
      <c r="AJ524" s="19"/>
      <c r="AK524" s="19"/>
      <c r="AL524" s="18"/>
      <c r="AM524" s="18"/>
      <c r="AN524" s="18"/>
      <c r="AO524" s="18"/>
      <c r="AP524" s="18"/>
      <c r="AQ524" s="18"/>
      <c r="AR524" s="18"/>
      <c r="AS524" s="18"/>
      <c r="AT524" s="18"/>
      <c r="AU524" s="18"/>
      <c r="AV524" s="18"/>
      <c r="AW524" s="18"/>
      <c r="AX524" s="18"/>
      <c r="AY524" s="18"/>
      <c r="AZ524" s="18"/>
    </row>
    <row r="525" spans="1:52" x14ac:dyDescent="0.25">
      <c r="A525" s="20"/>
      <c r="B525" s="21"/>
      <c r="C525" s="112"/>
      <c r="D525" s="113"/>
      <c r="E525" s="118"/>
      <c r="F525" s="116"/>
      <c r="G525" s="24"/>
      <c r="H525" s="23"/>
      <c r="I525" s="23"/>
      <c r="J525" s="23"/>
      <c r="K525" s="23"/>
      <c r="L525" s="119"/>
      <c r="M525" s="23"/>
      <c r="N525" s="23"/>
      <c r="O525" s="23"/>
      <c r="P525" s="23"/>
      <c r="Q525" s="23"/>
      <c r="R525" s="311"/>
      <c r="S525" s="23"/>
      <c r="T525" s="23"/>
      <c r="U525" s="23"/>
      <c r="V525" s="23"/>
      <c r="W525" s="23"/>
      <c r="X525" s="23"/>
      <c r="Y525" s="23"/>
      <c r="Z525" s="23"/>
      <c r="AA525" s="22"/>
      <c r="AB525" s="23"/>
      <c r="AC525" s="23"/>
      <c r="AD525" s="23"/>
      <c r="AE525" s="23"/>
      <c r="AF525" s="23"/>
      <c r="AG525" s="119"/>
      <c r="AH525" s="18"/>
      <c r="AI525" s="19"/>
      <c r="AJ525" s="19"/>
      <c r="AK525" s="19"/>
      <c r="AL525" s="18"/>
      <c r="AM525" s="18"/>
      <c r="AN525" s="18"/>
      <c r="AO525" s="18"/>
      <c r="AP525" s="18"/>
      <c r="AQ525" s="18"/>
      <c r="AR525" s="18"/>
      <c r="AS525" s="18"/>
      <c r="AT525" s="18"/>
      <c r="AU525" s="18"/>
      <c r="AV525" s="18"/>
      <c r="AW525" s="18"/>
      <c r="AX525" s="18"/>
      <c r="AY525" s="18"/>
      <c r="AZ525" s="18"/>
    </row>
    <row r="526" spans="1:52" x14ac:dyDescent="0.25">
      <c r="A526" s="20"/>
      <c r="B526" s="21"/>
      <c r="C526" s="112"/>
      <c r="D526" s="113"/>
      <c r="E526" s="118"/>
      <c r="F526" s="116"/>
      <c r="G526" s="24"/>
      <c r="H526" s="23"/>
      <c r="I526" s="23"/>
      <c r="J526" s="23"/>
      <c r="K526" s="23"/>
      <c r="L526" s="119"/>
      <c r="M526" s="23"/>
      <c r="N526" s="23"/>
      <c r="O526" s="23"/>
      <c r="P526" s="23"/>
      <c r="Q526" s="23"/>
      <c r="R526" s="311"/>
      <c r="S526" s="23"/>
      <c r="T526" s="23"/>
      <c r="U526" s="23"/>
      <c r="V526" s="23"/>
      <c r="W526" s="23"/>
      <c r="X526" s="23"/>
      <c r="Y526" s="23"/>
      <c r="Z526" s="23"/>
      <c r="AA526" s="22"/>
      <c r="AB526" s="23"/>
      <c r="AC526" s="23"/>
      <c r="AD526" s="23"/>
      <c r="AE526" s="23"/>
      <c r="AF526" s="23"/>
      <c r="AG526" s="119"/>
      <c r="AH526" s="18"/>
      <c r="AI526" s="19"/>
      <c r="AJ526" s="19"/>
      <c r="AK526" s="19"/>
      <c r="AL526" s="18"/>
      <c r="AM526" s="18"/>
      <c r="AN526" s="18"/>
      <c r="AO526" s="18"/>
      <c r="AP526" s="18"/>
      <c r="AQ526" s="18"/>
      <c r="AR526" s="18"/>
      <c r="AS526" s="18"/>
      <c r="AT526" s="18"/>
      <c r="AU526" s="18"/>
      <c r="AV526" s="18"/>
      <c r="AW526" s="18"/>
      <c r="AX526" s="18"/>
      <c r="AY526" s="18"/>
      <c r="AZ526" s="18"/>
    </row>
    <row r="527" spans="1:52" x14ac:dyDescent="0.25">
      <c r="A527" s="20"/>
      <c r="B527" s="21"/>
      <c r="C527" s="112"/>
      <c r="D527" s="113"/>
      <c r="E527" s="118"/>
      <c r="F527" s="116"/>
      <c r="G527" s="24"/>
      <c r="H527" s="23"/>
      <c r="I527" s="23"/>
      <c r="J527" s="23"/>
      <c r="K527" s="23"/>
      <c r="L527" s="119"/>
      <c r="M527" s="23"/>
      <c r="N527" s="23"/>
      <c r="O527" s="23"/>
      <c r="P527" s="23"/>
      <c r="Q527" s="23"/>
      <c r="R527" s="311"/>
      <c r="S527" s="23"/>
      <c r="T527" s="23"/>
      <c r="U527" s="23"/>
      <c r="V527" s="23"/>
      <c r="W527" s="23"/>
      <c r="X527" s="23"/>
      <c r="Y527" s="23"/>
      <c r="Z527" s="23"/>
      <c r="AA527" s="22"/>
      <c r="AB527" s="23"/>
      <c r="AC527" s="23"/>
      <c r="AD527" s="23"/>
      <c r="AE527" s="23"/>
      <c r="AF527" s="23"/>
      <c r="AG527" s="119"/>
      <c r="AH527" s="18"/>
      <c r="AI527" s="19"/>
      <c r="AJ527" s="19"/>
      <c r="AK527" s="19"/>
      <c r="AL527" s="18"/>
      <c r="AM527" s="18"/>
      <c r="AN527" s="18"/>
      <c r="AO527" s="18"/>
      <c r="AP527" s="18"/>
      <c r="AQ527" s="18"/>
      <c r="AR527" s="18"/>
      <c r="AS527" s="18"/>
      <c r="AT527" s="18"/>
      <c r="AU527" s="18"/>
      <c r="AV527" s="18"/>
      <c r="AW527" s="18"/>
      <c r="AX527" s="18"/>
      <c r="AY527" s="18"/>
      <c r="AZ527" s="18"/>
    </row>
    <row r="528" spans="1:52" x14ac:dyDescent="0.25">
      <c r="A528" s="20"/>
      <c r="B528" s="21"/>
      <c r="C528" s="112"/>
      <c r="D528" s="113"/>
      <c r="E528" s="118"/>
      <c r="F528" s="116"/>
      <c r="G528" s="24"/>
      <c r="H528" s="23"/>
      <c r="I528" s="23"/>
      <c r="J528" s="23"/>
      <c r="K528" s="23"/>
      <c r="L528" s="119"/>
      <c r="M528" s="23"/>
      <c r="N528" s="23"/>
      <c r="O528" s="23"/>
      <c r="P528" s="23"/>
      <c r="Q528" s="23"/>
      <c r="R528" s="311"/>
      <c r="S528" s="23"/>
      <c r="T528" s="23"/>
      <c r="U528" s="23"/>
      <c r="V528" s="23"/>
      <c r="W528" s="23"/>
      <c r="X528" s="23"/>
      <c r="Y528" s="23"/>
      <c r="Z528" s="23"/>
      <c r="AA528" s="22"/>
      <c r="AB528" s="23"/>
      <c r="AC528" s="23"/>
      <c r="AD528" s="23"/>
      <c r="AE528" s="23"/>
      <c r="AF528" s="23"/>
      <c r="AG528" s="119"/>
      <c r="AH528" s="18"/>
      <c r="AI528" s="19"/>
      <c r="AJ528" s="19"/>
      <c r="AK528" s="19"/>
      <c r="AL528" s="18"/>
      <c r="AM528" s="18"/>
      <c r="AN528" s="18"/>
      <c r="AO528" s="18"/>
      <c r="AP528" s="18"/>
      <c r="AQ528" s="18"/>
      <c r="AR528" s="18"/>
      <c r="AS528" s="18"/>
      <c r="AT528" s="18"/>
      <c r="AU528" s="18"/>
      <c r="AV528" s="18"/>
      <c r="AW528" s="18"/>
      <c r="AX528" s="18"/>
      <c r="AY528" s="18"/>
      <c r="AZ528" s="18"/>
    </row>
    <row r="529" spans="1:52" x14ac:dyDescent="0.25">
      <c r="A529" s="20"/>
      <c r="B529" s="21"/>
      <c r="C529" s="112"/>
      <c r="D529" s="113"/>
      <c r="E529" s="118"/>
      <c r="F529" s="116"/>
      <c r="G529" s="24"/>
      <c r="H529" s="23"/>
      <c r="I529" s="23"/>
      <c r="J529" s="23"/>
      <c r="K529" s="23"/>
      <c r="L529" s="119"/>
      <c r="M529" s="23"/>
      <c r="N529" s="23"/>
      <c r="O529" s="23"/>
      <c r="P529" s="23"/>
      <c r="Q529" s="23"/>
      <c r="R529" s="311"/>
      <c r="S529" s="23"/>
      <c r="T529" s="23"/>
      <c r="U529" s="23"/>
      <c r="V529" s="23"/>
      <c r="W529" s="23"/>
      <c r="X529" s="23"/>
      <c r="Y529" s="23"/>
      <c r="Z529" s="23"/>
      <c r="AA529" s="22"/>
      <c r="AB529" s="23"/>
      <c r="AC529" s="23"/>
      <c r="AD529" s="23"/>
      <c r="AE529" s="23"/>
      <c r="AF529" s="23"/>
      <c r="AG529" s="119"/>
      <c r="AH529" s="18"/>
      <c r="AI529" s="19"/>
      <c r="AJ529" s="19"/>
      <c r="AK529" s="19"/>
      <c r="AL529" s="18"/>
      <c r="AM529" s="18"/>
      <c r="AN529" s="18"/>
      <c r="AO529" s="18"/>
      <c r="AP529" s="18"/>
      <c r="AQ529" s="18"/>
      <c r="AR529" s="18"/>
      <c r="AS529" s="18"/>
      <c r="AT529" s="18"/>
      <c r="AU529" s="18"/>
      <c r="AV529" s="18"/>
      <c r="AW529" s="18"/>
      <c r="AX529" s="18"/>
      <c r="AY529" s="18"/>
      <c r="AZ529" s="18"/>
    </row>
    <row r="530" spans="1:52" x14ac:dyDescent="0.25">
      <c r="A530" s="20"/>
      <c r="B530" s="21"/>
      <c r="C530" s="112"/>
      <c r="D530" s="113"/>
      <c r="E530" s="118"/>
      <c r="F530" s="116"/>
      <c r="G530" s="24"/>
      <c r="H530" s="23"/>
      <c r="I530" s="23"/>
      <c r="J530" s="23"/>
      <c r="K530" s="23"/>
      <c r="L530" s="119"/>
      <c r="M530" s="23"/>
      <c r="N530" s="23"/>
      <c r="O530" s="23"/>
      <c r="P530" s="23"/>
      <c r="Q530" s="23"/>
      <c r="R530" s="311"/>
      <c r="S530" s="23"/>
      <c r="T530" s="23"/>
      <c r="U530" s="23"/>
      <c r="V530" s="23"/>
      <c r="W530" s="23"/>
      <c r="X530" s="23"/>
      <c r="Y530" s="23"/>
      <c r="Z530" s="23"/>
      <c r="AA530" s="22"/>
      <c r="AB530" s="23"/>
      <c r="AC530" s="23"/>
      <c r="AD530" s="23"/>
      <c r="AE530" s="23"/>
      <c r="AF530" s="23"/>
      <c r="AG530" s="119"/>
      <c r="AH530" s="18"/>
      <c r="AI530" s="19"/>
      <c r="AJ530" s="19"/>
      <c r="AK530" s="19"/>
      <c r="AL530" s="18"/>
      <c r="AM530" s="18"/>
      <c r="AN530" s="18"/>
      <c r="AO530" s="18"/>
      <c r="AP530" s="18"/>
      <c r="AQ530" s="18"/>
      <c r="AR530" s="18"/>
      <c r="AS530" s="18"/>
      <c r="AT530" s="18"/>
      <c r="AU530" s="18"/>
      <c r="AV530" s="18"/>
      <c r="AW530" s="18"/>
      <c r="AX530" s="18"/>
      <c r="AY530" s="18"/>
      <c r="AZ530" s="18"/>
    </row>
    <row r="531" spans="1:52" x14ac:dyDescent="0.25">
      <c r="A531" s="20"/>
      <c r="B531" s="21"/>
      <c r="C531" s="112"/>
      <c r="D531" s="113"/>
      <c r="E531" s="118"/>
      <c r="F531" s="116"/>
      <c r="G531" s="24"/>
      <c r="H531" s="23"/>
      <c r="I531" s="23"/>
      <c r="J531" s="23"/>
      <c r="K531" s="23"/>
      <c r="L531" s="119"/>
      <c r="M531" s="23"/>
      <c r="N531" s="23"/>
      <c r="O531" s="23"/>
      <c r="P531" s="23"/>
      <c r="Q531" s="23"/>
      <c r="R531" s="311"/>
      <c r="S531" s="23"/>
      <c r="T531" s="23"/>
      <c r="U531" s="23"/>
      <c r="V531" s="23"/>
      <c r="W531" s="23"/>
      <c r="X531" s="23"/>
      <c r="Y531" s="23"/>
      <c r="Z531" s="23"/>
      <c r="AA531" s="22"/>
      <c r="AB531" s="23"/>
      <c r="AC531" s="23"/>
      <c r="AD531" s="23"/>
      <c r="AE531" s="23"/>
      <c r="AF531" s="23"/>
      <c r="AG531" s="119"/>
      <c r="AH531" s="18"/>
      <c r="AI531" s="19"/>
      <c r="AJ531" s="19"/>
      <c r="AK531" s="19"/>
      <c r="AL531" s="18"/>
      <c r="AM531" s="18"/>
      <c r="AN531" s="18"/>
      <c r="AO531" s="18"/>
      <c r="AP531" s="18"/>
      <c r="AQ531" s="18"/>
      <c r="AR531" s="18"/>
      <c r="AS531" s="18"/>
      <c r="AT531" s="18"/>
      <c r="AU531" s="18"/>
      <c r="AV531" s="18"/>
      <c r="AW531" s="18"/>
      <c r="AX531" s="18"/>
      <c r="AY531" s="18"/>
      <c r="AZ531" s="18"/>
    </row>
    <row r="532" spans="1:52" x14ac:dyDescent="0.25">
      <c r="A532" s="20"/>
      <c r="B532" s="21"/>
      <c r="C532" s="112"/>
      <c r="D532" s="113"/>
      <c r="E532" s="118"/>
      <c r="F532" s="116"/>
      <c r="G532" s="24"/>
      <c r="H532" s="23"/>
      <c r="I532" s="23"/>
      <c r="J532" s="23"/>
      <c r="K532" s="23"/>
      <c r="L532" s="119"/>
      <c r="M532" s="23"/>
      <c r="N532" s="23"/>
      <c r="O532" s="23"/>
      <c r="P532" s="23"/>
      <c r="Q532" s="23"/>
      <c r="R532" s="311"/>
      <c r="S532" s="23"/>
      <c r="T532" s="23"/>
      <c r="U532" s="23"/>
      <c r="V532" s="23"/>
      <c r="W532" s="23"/>
      <c r="X532" s="23"/>
      <c r="Y532" s="23"/>
      <c r="Z532" s="23"/>
      <c r="AA532" s="22"/>
      <c r="AB532" s="23"/>
      <c r="AC532" s="23"/>
      <c r="AD532" s="23"/>
      <c r="AE532" s="23"/>
      <c r="AF532" s="23"/>
      <c r="AG532" s="119"/>
      <c r="AH532" s="18"/>
      <c r="AI532" s="19"/>
      <c r="AJ532" s="19"/>
      <c r="AK532" s="19"/>
      <c r="AL532" s="18"/>
      <c r="AM532" s="18"/>
      <c r="AN532" s="18"/>
      <c r="AO532" s="18"/>
      <c r="AP532" s="18"/>
      <c r="AQ532" s="18"/>
      <c r="AR532" s="18"/>
      <c r="AS532" s="18"/>
      <c r="AT532" s="18"/>
      <c r="AU532" s="18"/>
      <c r="AV532" s="18"/>
      <c r="AW532" s="18"/>
      <c r="AX532" s="18"/>
      <c r="AY532" s="18"/>
      <c r="AZ532" s="18"/>
    </row>
    <row r="533" spans="1:52" x14ac:dyDescent="0.25">
      <c r="A533" s="20"/>
      <c r="B533" s="21"/>
      <c r="C533" s="112"/>
      <c r="D533" s="113"/>
      <c r="E533" s="118"/>
      <c r="F533" s="116"/>
      <c r="G533" s="24"/>
      <c r="H533" s="23"/>
      <c r="I533" s="23"/>
      <c r="J533" s="23"/>
      <c r="K533" s="23"/>
      <c r="L533" s="119"/>
      <c r="M533" s="23"/>
      <c r="N533" s="23"/>
      <c r="O533" s="23"/>
      <c r="P533" s="23"/>
      <c r="Q533" s="23"/>
      <c r="R533" s="311"/>
      <c r="S533" s="23"/>
      <c r="T533" s="23"/>
      <c r="U533" s="23"/>
      <c r="V533" s="23"/>
      <c r="W533" s="23"/>
      <c r="X533" s="23"/>
      <c r="Y533" s="23"/>
      <c r="Z533" s="23"/>
      <c r="AA533" s="22"/>
      <c r="AB533" s="23"/>
      <c r="AC533" s="23"/>
      <c r="AD533" s="23"/>
      <c r="AE533" s="23"/>
      <c r="AF533" s="23"/>
      <c r="AG533" s="119"/>
      <c r="AH533" s="18"/>
      <c r="AI533" s="19"/>
      <c r="AJ533" s="19"/>
      <c r="AK533" s="19"/>
      <c r="AL533" s="18"/>
      <c r="AM533" s="18"/>
      <c r="AN533" s="18"/>
      <c r="AO533" s="18"/>
      <c r="AP533" s="18"/>
      <c r="AQ533" s="18"/>
      <c r="AR533" s="18"/>
      <c r="AS533" s="18"/>
      <c r="AT533" s="18"/>
      <c r="AU533" s="18"/>
      <c r="AV533" s="18"/>
      <c r="AW533" s="18"/>
      <c r="AX533" s="18"/>
      <c r="AY533" s="18"/>
      <c r="AZ533" s="18"/>
    </row>
    <row r="534" spans="1:52" x14ac:dyDescent="0.25">
      <c r="A534" s="20"/>
      <c r="B534" s="21"/>
      <c r="C534" s="112"/>
      <c r="D534" s="113"/>
      <c r="E534" s="118"/>
      <c r="F534" s="116"/>
      <c r="G534" s="24"/>
      <c r="H534" s="23"/>
      <c r="I534" s="23"/>
      <c r="J534" s="23"/>
      <c r="K534" s="23"/>
      <c r="L534" s="119"/>
      <c r="M534" s="23"/>
      <c r="N534" s="23"/>
      <c r="O534" s="23"/>
      <c r="P534" s="23"/>
      <c r="Q534" s="23"/>
      <c r="R534" s="311"/>
      <c r="S534" s="23"/>
      <c r="T534" s="23"/>
      <c r="U534" s="23"/>
      <c r="V534" s="23"/>
      <c r="W534" s="23"/>
      <c r="X534" s="23"/>
      <c r="Y534" s="23"/>
      <c r="Z534" s="23"/>
      <c r="AA534" s="22"/>
      <c r="AB534" s="23"/>
      <c r="AC534" s="23"/>
      <c r="AD534" s="23"/>
      <c r="AE534" s="23"/>
      <c r="AF534" s="23"/>
      <c r="AG534" s="119"/>
      <c r="AH534" s="18"/>
      <c r="AI534" s="19"/>
      <c r="AJ534" s="19"/>
      <c r="AK534" s="19"/>
      <c r="AL534" s="18"/>
      <c r="AM534" s="18"/>
      <c r="AN534" s="18"/>
      <c r="AO534" s="18"/>
      <c r="AP534" s="18"/>
      <c r="AQ534" s="18"/>
      <c r="AR534" s="18"/>
      <c r="AS534" s="18"/>
      <c r="AT534" s="18"/>
      <c r="AU534" s="18"/>
      <c r="AV534" s="18"/>
      <c r="AW534" s="18"/>
      <c r="AX534" s="18"/>
      <c r="AY534" s="18"/>
      <c r="AZ534" s="18"/>
    </row>
    <row r="535" spans="1:52" x14ac:dyDescent="0.25">
      <c r="A535" s="20"/>
      <c r="B535" s="21"/>
      <c r="C535" s="112"/>
      <c r="D535" s="113"/>
      <c r="E535" s="118"/>
      <c r="F535" s="116"/>
      <c r="G535" s="24"/>
      <c r="H535" s="23"/>
      <c r="I535" s="23"/>
      <c r="J535" s="23"/>
      <c r="K535" s="23"/>
      <c r="L535" s="119"/>
      <c r="M535" s="23"/>
      <c r="N535" s="23"/>
      <c r="O535" s="23"/>
      <c r="P535" s="23"/>
      <c r="Q535" s="23"/>
      <c r="R535" s="311"/>
      <c r="S535" s="23"/>
      <c r="T535" s="23"/>
      <c r="U535" s="23"/>
      <c r="V535" s="23"/>
      <c r="W535" s="23"/>
      <c r="X535" s="23"/>
      <c r="Y535" s="23"/>
      <c r="Z535" s="23"/>
      <c r="AA535" s="22"/>
      <c r="AB535" s="23"/>
      <c r="AC535" s="23"/>
      <c r="AD535" s="23"/>
      <c r="AE535" s="23"/>
      <c r="AF535" s="23"/>
      <c r="AG535" s="119"/>
      <c r="AH535" s="18"/>
      <c r="AI535" s="19"/>
      <c r="AJ535" s="19"/>
      <c r="AK535" s="19"/>
      <c r="AL535" s="18"/>
      <c r="AM535" s="18"/>
      <c r="AN535" s="18"/>
      <c r="AO535" s="18"/>
      <c r="AP535" s="18"/>
      <c r="AQ535" s="18"/>
      <c r="AR535" s="18"/>
      <c r="AS535" s="18"/>
      <c r="AT535" s="18"/>
      <c r="AU535" s="18"/>
      <c r="AV535" s="18"/>
      <c r="AW535" s="18"/>
      <c r="AX535" s="18"/>
      <c r="AY535" s="18"/>
      <c r="AZ535" s="18"/>
    </row>
    <row r="536" spans="1:52" x14ac:dyDescent="0.25">
      <c r="A536" s="20"/>
      <c r="B536" s="21"/>
      <c r="C536" s="112"/>
      <c r="D536" s="113"/>
      <c r="E536" s="118"/>
      <c r="F536" s="116"/>
      <c r="G536" s="24"/>
      <c r="H536" s="23"/>
      <c r="I536" s="23"/>
      <c r="J536" s="23"/>
      <c r="K536" s="23"/>
      <c r="L536" s="119"/>
      <c r="M536" s="23"/>
      <c r="N536" s="23"/>
      <c r="O536" s="23"/>
      <c r="P536" s="23"/>
      <c r="Q536" s="23"/>
      <c r="R536" s="311"/>
      <c r="S536" s="23"/>
      <c r="T536" s="23"/>
      <c r="U536" s="23"/>
      <c r="V536" s="23"/>
      <c r="W536" s="23"/>
      <c r="X536" s="23"/>
      <c r="Y536" s="23"/>
      <c r="Z536" s="23"/>
      <c r="AA536" s="22"/>
      <c r="AB536" s="23"/>
      <c r="AC536" s="23"/>
      <c r="AD536" s="23"/>
      <c r="AE536" s="23"/>
      <c r="AF536" s="23"/>
      <c r="AG536" s="119"/>
      <c r="AH536" s="18"/>
      <c r="AI536" s="19"/>
      <c r="AJ536" s="19"/>
      <c r="AK536" s="19"/>
      <c r="AL536" s="18"/>
      <c r="AM536" s="18"/>
      <c r="AN536" s="18"/>
      <c r="AO536" s="18"/>
      <c r="AP536" s="18"/>
      <c r="AQ536" s="18"/>
      <c r="AR536" s="18"/>
      <c r="AS536" s="18"/>
      <c r="AT536" s="18"/>
      <c r="AU536" s="18"/>
      <c r="AV536" s="18"/>
      <c r="AW536" s="18"/>
      <c r="AX536" s="18"/>
      <c r="AY536" s="18"/>
      <c r="AZ536" s="18"/>
    </row>
    <row r="537" spans="1:52" x14ac:dyDescent="0.25">
      <c r="A537" s="20"/>
      <c r="B537" s="21"/>
      <c r="C537" s="112"/>
      <c r="D537" s="113"/>
      <c r="E537" s="118"/>
      <c r="F537" s="116"/>
      <c r="G537" s="24"/>
      <c r="H537" s="23"/>
      <c r="I537" s="23"/>
      <c r="J537" s="23"/>
      <c r="K537" s="23"/>
      <c r="L537" s="119"/>
      <c r="M537" s="23"/>
      <c r="N537" s="23"/>
      <c r="O537" s="23"/>
      <c r="P537" s="23"/>
      <c r="Q537" s="23"/>
      <c r="R537" s="311"/>
      <c r="S537" s="23"/>
      <c r="T537" s="23"/>
      <c r="U537" s="23"/>
      <c r="V537" s="23"/>
      <c r="W537" s="23"/>
      <c r="X537" s="23"/>
      <c r="Y537" s="23"/>
      <c r="Z537" s="23"/>
      <c r="AA537" s="22"/>
      <c r="AB537" s="23"/>
      <c r="AC537" s="23"/>
      <c r="AD537" s="23"/>
      <c r="AE537" s="23"/>
      <c r="AF537" s="23"/>
      <c r="AG537" s="119"/>
      <c r="AH537" s="18"/>
      <c r="AI537" s="19"/>
      <c r="AJ537" s="19"/>
      <c r="AK537" s="19"/>
      <c r="AL537" s="18"/>
      <c r="AM537" s="18"/>
      <c r="AN537" s="18"/>
      <c r="AO537" s="18"/>
      <c r="AP537" s="18"/>
      <c r="AQ537" s="18"/>
      <c r="AR537" s="18"/>
      <c r="AS537" s="18"/>
      <c r="AT537" s="18"/>
      <c r="AU537" s="18"/>
      <c r="AV537" s="18"/>
      <c r="AW537" s="18"/>
      <c r="AX537" s="18"/>
      <c r="AY537" s="18"/>
      <c r="AZ537" s="18"/>
    </row>
    <row r="538" spans="1:52" x14ac:dyDescent="0.25">
      <c r="A538" s="20"/>
      <c r="B538" s="21"/>
      <c r="C538" s="112"/>
      <c r="D538" s="113"/>
      <c r="E538" s="118"/>
      <c r="F538" s="116"/>
      <c r="G538" s="24"/>
      <c r="H538" s="23"/>
      <c r="I538" s="23"/>
      <c r="J538" s="23"/>
      <c r="K538" s="23"/>
      <c r="L538" s="119"/>
      <c r="M538" s="23"/>
      <c r="N538" s="23"/>
      <c r="O538" s="23"/>
      <c r="P538" s="23"/>
      <c r="Q538" s="23"/>
      <c r="R538" s="311"/>
      <c r="S538" s="23"/>
      <c r="T538" s="23"/>
      <c r="U538" s="23"/>
      <c r="V538" s="23"/>
      <c r="W538" s="23"/>
      <c r="X538" s="23"/>
      <c r="Y538" s="23"/>
      <c r="Z538" s="23"/>
      <c r="AA538" s="22"/>
      <c r="AB538" s="23"/>
      <c r="AC538" s="23"/>
      <c r="AD538" s="23"/>
      <c r="AE538" s="23"/>
      <c r="AF538" s="23"/>
      <c r="AG538" s="119"/>
      <c r="AH538" s="18"/>
      <c r="AI538" s="19"/>
      <c r="AJ538" s="19"/>
      <c r="AK538" s="19"/>
      <c r="AL538" s="18"/>
      <c r="AM538" s="18"/>
      <c r="AN538" s="18"/>
      <c r="AO538" s="18"/>
      <c r="AP538" s="18"/>
      <c r="AQ538" s="18"/>
      <c r="AR538" s="18"/>
      <c r="AS538" s="18"/>
      <c r="AT538" s="18"/>
      <c r="AU538" s="18"/>
      <c r="AV538" s="18"/>
      <c r="AW538" s="18"/>
      <c r="AX538" s="18"/>
      <c r="AY538" s="18"/>
      <c r="AZ538" s="18"/>
    </row>
    <row r="539" spans="1:52" x14ac:dyDescent="0.25">
      <c r="A539" s="20"/>
      <c r="B539" s="21"/>
      <c r="C539" s="112"/>
      <c r="D539" s="113"/>
      <c r="E539" s="118"/>
      <c r="F539" s="116"/>
      <c r="G539" s="24"/>
      <c r="H539" s="23"/>
      <c r="I539" s="23"/>
      <c r="J539" s="23"/>
      <c r="K539" s="23"/>
      <c r="L539" s="119"/>
      <c r="M539" s="23"/>
      <c r="N539" s="23"/>
      <c r="O539" s="23"/>
      <c r="P539" s="23"/>
      <c r="Q539" s="23"/>
      <c r="R539" s="311"/>
      <c r="S539" s="23"/>
      <c r="T539" s="23"/>
      <c r="U539" s="23"/>
      <c r="V539" s="23"/>
      <c r="W539" s="23"/>
      <c r="X539" s="23"/>
      <c r="Y539" s="23"/>
      <c r="Z539" s="23"/>
      <c r="AA539" s="22"/>
      <c r="AB539" s="23"/>
      <c r="AC539" s="23"/>
      <c r="AD539" s="23"/>
      <c r="AE539" s="23"/>
      <c r="AF539" s="23"/>
      <c r="AG539" s="119"/>
      <c r="AH539" s="18"/>
      <c r="AI539" s="19"/>
      <c r="AJ539" s="19"/>
      <c r="AK539" s="19"/>
      <c r="AL539" s="18"/>
      <c r="AM539" s="18"/>
      <c r="AN539" s="18"/>
      <c r="AO539" s="18"/>
      <c r="AP539" s="18"/>
      <c r="AQ539" s="18"/>
      <c r="AR539" s="18"/>
      <c r="AS539" s="18"/>
      <c r="AT539" s="18"/>
      <c r="AU539" s="18"/>
      <c r="AV539" s="18"/>
      <c r="AW539" s="18"/>
      <c r="AX539" s="18"/>
      <c r="AY539" s="18"/>
      <c r="AZ539" s="18"/>
    </row>
    <row r="540" spans="1:52" x14ac:dyDescent="0.25">
      <c r="A540" s="20"/>
      <c r="B540" s="21"/>
      <c r="C540" s="112"/>
      <c r="D540" s="113"/>
      <c r="E540" s="118"/>
      <c r="F540" s="116"/>
      <c r="G540" s="24"/>
      <c r="H540" s="23"/>
      <c r="I540" s="23"/>
      <c r="J540" s="23"/>
      <c r="K540" s="23"/>
      <c r="L540" s="119"/>
      <c r="M540" s="23"/>
      <c r="N540" s="23"/>
      <c r="O540" s="23"/>
      <c r="P540" s="23"/>
      <c r="Q540" s="23"/>
      <c r="R540" s="311"/>
      <c r="S540" s="23"/>
      <c r="T540" s="23"/>
      <c r="U540" s="23"/>
      <c r="V540" s="23"/>
      <c r="W540" s="23"/>
      <c r="X540" s="23"/>
      <c r="Y540" s="23"/>
      <c r="Z540" s="23"/>
      <c r="AA540" s="22"/>
      <c r="AB540" s="23"/>
      <c r="AC540" s="23"/>
      <c r="AD540" s="23"/>
      <c r="AE540" s="23"/>
      <c r="AF540" s="23"/>
      <c r="AG540" s="119"/>
      <c r="AH540" s="18"/>
      <c r="AI540" s="19"/>
      <c r="AJ540" s="19"/>
      <c r="AK540" s="19"/>
      <c r="AL540" s="18"/>
      <c r="AM540" s="18"/>
      <c r="AN540" s="18"/>
      <c r="AO540" s="18"/>
      <c r="AP540" s="18"/>
      <c r="AQ540" s="18"/>
      <c r="AR540" s="18"/>
      <c r="AS540" s="18"/>
      <c r="AT540" s="18"/>
      <c r="AU540" s="18"/>
      <c r="AV540" s="18"/>
      <c r="AW540" s="18"/>
      <c r="AX540" s="18"/>
      <c r="AY540" s="18"/>
      <c r="AZ540" s="18"/>
    </row>
    <row r="541" spans="1:52" x14ac:dyDescent="0.25">
      <c r="A541" s="20"/>
      <c r="B541" s="21"/>
      <c r="C541" s="112"/>
      <c r="D541" s="113"/>
      <c r="E541" s="118"/>
      <c r="F541" s="116"/>
      <c r="G541" s="24"/>
      <c r="H541" s="23"/>
      <c r="I541" s="23"/>
      <c r="J541" s="23"/>
      <c r="K541" s="23"/>
      <c r="L541" s="119"/>
      <c r="M541" s="23"/>
      <c r="N541" s="23"/>
      <c r="O541" s="23"/>
      <c r="P541" s="23"/>
      <c r="Q541" s="23"/>
      <c r="R541" s="311"/>
      <c r="S541" s="23"/>
      <c r="T541" s="23"/>
      <c r="U541" s="23"/>
      <c r="V541" s="23"/>
      <c r="W541" s="23"/>
      <c r="X541" s="23"/>
      <c r="Y541" s="23"/>
      <c r="Z541" s="23"/>
      <c r="AA541" s="22"/>
      <c r="AB541" s="23"/>
      <c r="AC541" s="23"/>
      <c r="AD541" s="23"/>
      <c r="AE541" s="23"/>
      <c r="AF541" s="23"/>
      <c r="AG541" s="119"/>
      <c r="AH541" s="18"/>
      <c r="AI541" s="19"/>
      <c r="AJ541" s="19"/>
      <c r="AK541" s="19"/>
      <c r="AL541" s="18"/>
      <c r="AM541" s="18"/>
      <c r="AN541" s="18"/>
      <c r="AO541" s="18"/>
      <c r="AP541" s="18"/>
      <c r="AQ541" s="18"/>
      <c r="AR541" s="18"/>
      <c r="AS541" s="18"/>
      <c r="AT541" s="18"/>
      <c r="AU541" s="18"/>
      <c r="AV541" s="18"/>
      <c r="AW541" s="18"/>
      <c r="AX541" s="18"/>
      <c r="AY541" s="18"/>
      <c r="AZ541" s="18"/>
    </row>
    <row r="542" spans="1:52" x14ac:dyDescent="0.25">
      <c r="A542" s="20"/>
      <c r="B542" s="21"/>
      <c r="C542" s="112"/>
      <c r="D542" s="113"/>
      <c r="E542" s="118"/>
      <c r="F542" s="116"/>
      <c r="G542" s="24"/>
      <c r="H542" s="23"/>
      <c r="I542" s="23"/>
      <c r="J542" s="23"/>
      <c r="K542" s="23"/>
      <c r="L542" s="119"/>
      <c r="M542" s="23"/>
      <c r="N542" s="23"/>
      <c r="O542" s="23"/>
      <c r="P542" s="23"/>
      <c r="Q542" s="23"/>
      <c r="R542" s="311"/>
      <c r="S542" s="23"/>
      <c r="T542" s="23"/>
      <c r="U542" s="23"/>
      <c r="V542" s="23"/>
      <c r="W542" s="23"/>
      <c r="X542" s="23"/>
      <c r="Y542" s="23"/>
      <c r="Z542" s="23"/>
      <c r="AA542" s="22"/>
      <c r="AB542" s="23"/>
      <c r="AC542" s="23"/>
      <c r="AD542" s="23"/>
      <c r="AE542" s="23"/>
      <c r="AF542" s="23"/>
      <c r="AG542" s="119"/>
      <c r="AH542" s="18"/>
      <c r="AI542" s="19"/>
      <c r="AJ542" s="19"/>
      <c r="AK542" s="19"/>
      <c r="AL542" s="18"/>
      <c r="AM542" s="18"/>
      <c r="AN542" s="18"/>
      <c r="AO542" s="18"/>
      <c r="AP542" s="18"/>
      <c r="AQ542" s="18"/>
      <c r="AR542" s="18"/>
      <c r="AS542" s="18"/>
      <c r="AT542" s="18"/>
      <c r="AU542" s="18"/>
      <c r="AV542" s="18"/>
      <c r="AW542" s="18"/>
      <c r="AX542" s="18"/>
      <c r="AY542" s="18"/>
      <c r="AZ542" s="18"/>
    </row>
    <row r="543" spans="1:52" x14ac:dyDescent="0.25">
      <c r="A543" s="20"/>
      <c r="B543" s="21"/>
      <c r="C543" s="112"/>
      <c r="D543" s="113"/>
      <c r="E543" s="118"/>
      <c r="F543" s="116"/>
      <c r="G543" s="24"/>
      <c r="H543" s="23"/>
      <c r="I543" s="23"/>
      <c r="J543" s="23"/>
      <c r="K543" s="23"/>
      <c r="L543" s="119"/>
      <c r="M543" s="23"/>
      <c r="N543" s="23"/>
      <c r="O543" s="23"/>
      <c r="P543" s="23"/>
      <c r="Q543" s="23"/>
      <c r="R543" s="311"/>
      <c r="S543" s="23"/>
      <c r="T543" s="23"/>
      <c r="U543" s="23"/>
      <c r="V543" s="23"/>
      <c r="W543" s="23"/>
      <c r="X543" s="23"/>
      <c r="Y543" s="23"/>
      <c r="Z543" s="23"/>
      <c r="AA543" s="22"/>
      <c r="AB543" s="23"/>
      <c r="AC543" s="23"/>
      <c r="AD543" s="23"/>
      <c r="AE543" s="23"/>
      <c r="AF543" s="23"/>
      <c r="AG543" s="119"/>
      <c r="AH543" s="18"/>
      <c r="AI543" s="19"/>
      <c r="AJ543" s="19"/>
      <c r="AK543" s="19"/>
      <c r="AL543" s="18"/>
      <c r="AM543" s="18"/>
      <c r="AN543" s="18"/>
      <c r="AO543" s="18"/>
      <c r="AP543" s="18"/>
      <c r="AQ543" s="18"/>
      <c r="AR543" s="18"/>
      <c r="AS543" s="18"/>
      <c r="AT543" s="18"/>
      <c r="AU543" s="18"/>
      <c r="AV543" s="18"/>
      <c r="AW543" s="18"/>
      <c r="AX543" s="18"/>
      <c r="AY543" s="18"/>
      <c r="AZ543" s="18"/>
    </row>
    <row r="544" spans="1:52" x14ac:dyDescent="0.25">
      <c r="A544" s="20"/>
      <c r="B544" s="21"/>
      <c r="C544" s="112"/>
      <c r="D544" s="113"/>
      <c r="E544" s="118"/>
      <c r="F544" s="116"/>
      <c r="G544" s="24"/>
      <c r="H544" s="23"/>
      <c r="I544" s="23"/>
      <c r="J544" s="23"/>
      <c r="K544" s="23"/>
      <c r="L544" s="119"/>
      <c r="M544" s="23"/>
      <c r="N544" s="23"/>
      <c r="O544" s="23"/>
      <c r="P544" s="23"/>
      <c r="Q544" s="23"/>
      <c r="R544" s="311"/>
      <c r="S544" s="23"/>
      <c r="T544" s="23"/>
      <c r="U544" s="23"/>
      <c r="V544" s="23"/>
      <c r="W544" s="23"/>
      <c r="X544" s="23"/>
      <c r="Y544" s="23"/>
      <c r="Z544" s="23"/>
      <c r="AA544" s="22"/>
      <c r="AB544" s="23"/>
      <c r="AC544" s="23"/>
      <c r="AD544" s="23"/>
      <c r="AE544" s="23"/>
      <c r="AF544" s="23"/>
      <c r="AG544" s="119"/>
      <c r="AH544" s="18"/>
      <c r="AI544" s="19"/>
      <c r="AJ544" s="19"/>
      <c r="AK544" s="19"/>
      <c r="AL544" s="18"/>
      <c r="AM544" s="18"/>
      <c r="AN544" s="18"/>
      <c r="AO544" s="18"/>
      <c r="AP544" s="18"/>
      <c r="AQ544" s="18"/>
      <c r="AR544" s="18"/>
      <c r="AS544" s="18"/>
      <c r="AT544" s="18"/>
      <c r="AU544" s="18"/>
      <c r="AV544" s="18"/>
      <c r="AW544" s="18"/>
      <c r="AX544" s="18"/>
      <c r="AY544" s="18"/>
      <c r="AZ544" s="18"/>
    </row>
    <row r="545" spans="1:52" x14ac:dyDescent="0.25">
      <c r="A545" s="20"/>
      <c r="B545" s="21"/>
      <c r="C545" s="112"/>
      <c r="D545" s="113"/>
      <c r="E545" s="118"/>
      <c r="F545" s="116"/>
      <c r="G545" s="24"/>
      <c r="H545" s="23"/>
      <c r="I545" s="23"/>
      <c r="J545" s="23"/>
      <c r="K545" s="23"/>
      <c r="L545" s="119"/>
      <c r="M545" s="23"/>
      <c r="N545" s="23"/>
      <c r="O545" s="23"/>
      <c r="P545" s="23"/>
      <c r="Q545" s="23"/>
      <c r="R545" s="311"/>
      <c r="S545" s="23"/>
      <c r="T545" s="23"/>
      <c r="U545" s="23"/>
      <c r="V545" s="23"/>
      <c r="W545" s="23"/>
      <c r="X545" s="23"/>
      <c r="Y545" s="23"/>
      <c r="Z545" s="23"/>
      <c r="AA545" s="22"/>
      <c r="AB545" s="23"/>
      <c r="AC545" s="23"/>
      <c r="AD545" s="23"/>
      <c r="AE545" s="23"/>
      <c r="AF545" s="23"/>
      <c r="AG545" s="119"/>
      <c r="AH545" s="18"/>
      <c r="AI545" s="19"/>
      <c r="AJ545" s="19"/>
      <c r="AK545" s="19"/>
      <c r="AL545" s="18"/>
      <c r="AM545" s="18"/>
      <c r="AN545" s="18"/>
      <c r="AO545" s="18"/>
      <c r="AP545" s="18"/>
      <c r="AQ545" s="18"/>
      <c r="AR545" s="18"/>
      <c r="AS545" s="18"/>
      <c r="AT545" s="18"/>
      <c r="AU545" s="18"/>
      <c r="AV545" s="18"/>
      <c r="AW545" s="18"/>
      <c r="AX545" s="18"/>
      <c r="AY545" s="18"/>
      <c r="AZ545" s="18"/>
    </row>
    <row r="546" spans="1:52" x14ac:dyDescent="0.25">
      <c r="A546" s="20"/>
      <c r="B546" s="21"/>
      <c r="C546" s="112"/>
      <c r="D546" s="113"/>
      <c r="E546" s="118"/>
      <c r="F546" s="116"/>
      <c r="G546" s="24"/>
      <c r="H546" s="23"/>
      <c r="I546" s="23"/>
      <c r="J546" s="23"/>
      <c r="K546" s="23"/>
      <c r="L546" s="119"/>
      <c r="M546" s="23"/>
      <c r="N546" s="23"/>
      <c r="O546" s="23"/>
      <c r="P546" s="23"/>
      <c r="Q546" s="23"/>
      <c r="R546" s="311"/>
      <c r="S546" s="23"/>
      <c r="T546" s="23"/>
      <c r="U546" s="23"/>
      <c r="V546" s="23"/>
      <c r="W546" s="23"/>
      <c r="X546" s="23"/>
      <c r="Y546" s="23"/>
      <c r="Z546" s="23"/>
      <c r="AA546" s="22"/>
      <c r="AB546" s="23"/>
      <c r="AC546" s="23"/>
      <c r="AD546" s="23"/>
      <c r="AE546" s="23"/>
      <c r="AF546" s="23"/>
      <c r="AG546" s="119"/>
      <c r="AH546" s="18"/>
      <c r="AI546" s="19"/>
      <c r="AJ546" s="19"/>
      <c r="AK546" s="19"/>
      <c r="AL546" s="18"/>
      <c r="AM546" s="18"/>
      <c r="AN546" s="18"/>
      <c r="AO546" s="18"/>
      <c r="AP546" s="18"/>
      <c r="AQ546" s="18"/>
      <c r="AR546" s="18"/>
      <c r="AS546" s="18"/>
      <c r="AT546" s="18"/>
      <c r="AU546" s="18"/>
      <c r="AV546" s="18"/>
      <c r="AW546" s="18"/>
      <c r="AX546" s="18"/>
      <c r="AY546" s="18"/>
      <c r="AZ546" s="18"/>
    </row>
    <row r="547" spans="1:52" x14ac:dyDescent="0.25">
      <c r="A547" s="20"/>
      <c r="B547" s="21"/>
      <c r="C547" s="112"/>
      <c r="D547" s="113"/>
      <c r="E547" s="118"/>
      <c r="F547" s="116"/>
      <c r="G547" s="24"/>
      <c r="H547" s="23"/>
      <c r="I547" s="23"/>
      <c r="J547" s="23"/>
      <c r="K547" s="23"/>
      <c r="L547" s="119"/>
      <c r="M547" s="23"/>
      <c r="N547" s="23"/>
      <c r="O547" s="23"/>
      <c r="P547" s="23"/>
      <c r="Q547" s="23"/>
      <c r="R547" s="311"/>
      <c r="S547" s="23"/>
      <c r="T547" s="23"/>
      <c r="U547" s="23"/>
      <c r="V547" s="23"/>
      <c r="W547" s="23"/>
      <c r="X547" s="23"/>
      <c r="Y547" s="23"/>
      <c r="Z547" s="23"/>
      <c r="AA547" s="22"/>
      <c r="AB547" s="23"/>
      <c r="AC547" s="23"/>
      <c r="AD547" s="23"/>
      <c r="AE547" s="23"/>
      <c r="AF547" s="23"/>
      <c r="AG547" s="119"/>
      <c r="AH547" s="18"/>
      <c r="AI547" s="19"/>
      <c r="AJ547" s="19"/>
      <c r="AK547" s="19"/>
      <c r="AL547" s="18"/>
      <c r="AM547" s="18"/>
      <c r="AN547" s="18"/>
      <c r="AO547" s="18"/>
      <c r="AP547" s="18"/>
      <c r="AQ547" s="18"/>
      <c r="AR547" s="18"/>
      <c r="AS547" s="18"/>
      <c r="AT547" s="18"/>
      <c r="AU547" s="18"/>
      <c r="AV547" s="18"/>
      <c r="AW547" s="18"/>
      <c r="AX547" s="18"/>
      <c r="AY547" s="18"/>
      <c r="AZ547" s="18"/>
    </row>
    <row r="548" spans="1:52" x14ac:dyDescent="0.25">
      <c r="A548" s="20"/>
      <c r="B548" s="21"/>
      <c r="C548" s="112"/>
      <c r="D548" s="113"/>
      <c r="E548" s="118"/>
      <c r="F548" s="116"/>
      <c r="G548" s="24"/>
      <c r="H548" s="23"/>
      <c r="I548" s="23"/>
      <c r="J548" s="23"/>
      <c r="K548" s="23"/>
      <c r="L548" s="119"/>
      <c r="M548" s="23"/>
      <c r="N548" s="23"/>
      <c r="O548" s="23"/>
      <c r="P548" s="23"/>
      <c r="Q548" s="23"/>
      <c r="R548" s="311"/>
      <c r="S548" s="23"/>
      <c r="T548" s="23"/>
      <c r="U548" s="23"/>
      <c r="V548" s="23"/>
      <c r="W548" s="23"/>
      <c r="X548" s="23"/>
      <c r="Y548" s="23"/>
      <c r="Z548" s="23"/>
      <c r="AA548" s="22"/>
      <c r="AB548" s="23"/>
      <c r="AC548" s="23"/>
      <c r="AD548" s="23"/>
      <c r="AE548" s="23"/>
      <c r="AF548" s="23"/>
      <c r="AG548" s="119"/>
      <c r="AH548" s="18"/>
      <c r="AI548" s="19"/>
      <c r="AJ548" s="19"/>
      <c r="AK548" s="19"/>
      <c r="AL548" s="18"/>
      <c r="AM548" s="18"/>
      <c r="AN548" s="18"/>
      <c r="AO548" s="18"/>
      <c r="AP548" s="18"/>
      <c r="AQ548" s="18"/>
      <c r="AR548" s="18"/>
      <c r="AS548" s="18"/>
      <c r="AT548" s="18"/>
      <c r="AU548" s="18"/>
      <c r="AV548" s="18"/>
      <c r="AW548" s="18"/>
      <c r="AX548" s="18"/>
      <c r="AY548" s="18"/>
      <c r="AZ548" s="18"/>
    </row>
    <row r="549" spans="1:52" x14ac:dyDescent="0.25">
      <c r="A549" s="20"/>
      <c r="B549" s="21"/>
      <c r="C549" s="112"/>
      <c r="D549" s="113"/>
      <c r="E549" s="118"/>
      <c r="F549" s="116"/>
      <c r="G549" s="24"/>
      <c r="H549" s="23"/>
      <c r="I549" s="23"/>
      <c r="J549" s="23"/>
      <c r="K549" s="23"/>
      <c r="L549" s="119"/>
      <c r="M549" s="23"/>
      <c r="N549" s="23"/>
      <c r="O549" s="23"/>
      <c r="P549" s="23"/>
      <c r="Q549" s="23"/>
      <c r="R549" s="311"/>
      <c r="S549" s="23"/>
      <c r="T549" s="23"/>
      <c r="U549" s="23"/>
      <c r="V549" s="23"/>
      <c r="W549" s="23"/>
      <c r="X549" s="23"/>
      <c r="Y549" s="23"/>
      <c r="Z549" s="23"/>
      <c r="AA549" s="22"/>
      <c r="AB549" s="23"/>
      <c r="AC549" s="23"/>
      <c r="AD549" s="23"/>
      <c r="AE549" s="23"/>
      <c r="AF549" s="23"/>
      <c r="AG549" s="119"/>
      <c r="AH549" s="18"/>
      <c r="AI549" s="19"/>
      <c r="AJ549" s="19"/>
      <c r="AK549" s="19"/>
      <c r="AL549" s="18"/>
      <c r="AM549" s="18"/>
      <c r="AN549" s="18"/>
      <c r="AO549" s="18"/>
      <c r="AP549" s="18"/>
      <c r="AQ549" s="18"/>
      <c r="AR549" s="18"/>
      <c r="AS549" s="18"/>
      <c r="AT549" s="18"/>
      <c r="AU549" s="18"/>
      <c r="AV549" s="18"/>
      <c r="AW549" s="18"/>
      <c r="AX549" s="18"/>
      <c r="AY549" s="18"/>
      <c r="AZ549" s="18"/>
    </row>
    <row r="550" spans="1:52" x14ac:dyDescent="0.25">
      <c r="A550" s="20"/>
      <c r="B550" s="21"/>
      <c r="C550" s="112"/>
      <c r="D550" s="113"/>
      <c r="E550" s="118"/>
      <c r="F550" s="116"/>
      <c r="G550" s="24"/>
      <c r="H550" s="23"/>
      <c r="I550" s="23"/>
      <c r="J550" s="23"/>
      <c r="K550" s="23"/>
      <c r="L550" s="119"/>
      <c r="M550" s="23"/>
      <c r="N550" s="23"/>
      <c r="O550" s="23"/>
      <c r="P550" s="23"/>
      <c r="Q550" s="23"/>
      <c r="R550" s="311"/>
      <c r="S550" s="23"/>
      <c r="T550" s="23"/>
      <c r="U550" s="23"/>
      <c r="V550" s="23"/>
      <c r="W550" s="23"/>
      <c r="X550" s="23"/>
      <c r="Y550" s="23"/>
      <c r="Z550" s="23"/>
      <c r="AA550" s="22"/>
      <c r="AB550" s="23"/>
      <c r="AC550" s="23"/>
      <c r="AD550" s="23"/>
      <c r="AE550" s="23"/>
      <c r="AF550" s="23"/>
      <c r="AG550" s="119"/>
      <c r="AH550" s="18"/>
      <c r="AI550" s="19"/>
      <c r="AJ550" s="19"/>
      <c r="AK550" s="19"/>
      <c r="AL550" s="18"/>
      <c r="AM550" s="18"/>
      <c r="AN550" s="18"/>
      <c r="AO550" s="18"/>
      <c r="AP550" s="18"/>
      <c r="AQ550" s="18"/>
      <c r="AR550" s="18"/>
      <c r="AS550" s="18"/>
      <c r="AT550" s="18"/>
      <c r="AU550" s="18"/>
      <c r="AV550" s="18"/>
      <c r="AW550" s="18"/>
      <c r="AX550" s="18"/>
      <c r="AY550" s="18"/>
      <c r="AZ550" s="18"/>
    </row>
    <row r="551" spans="1:52" x14ac:dyDescent="0.25">
      <c r="A551" s="20"/>
      <c r="B551" s="21"/>
      <c r="C551" s="112"/>
      <c r="D551" s="113"/>
      <c r="E551" s="118"/>
      <c r="F551" s="116"/>
      <c r="G551" s="24"/>
      <c r="H551" s="23"/>
      <c r="I551" s="23"/>
      <c r="J551" s="23"/>
      <c r="K551" s="23"/>
      <c r="L551" s="119"/>
      <c r="M551" s="23"/>
      <c r="N551" s="23"/>
      <c r="O551" s="23"/>
      <c r="P551" s="23"/>
      <c r="Q551" s="23"/>
      <c r="R551" s="311"/>
      <c r="S551" s="23"/>
      <c r="T551" s="23"/>
      <c r="U551" s="23"/>
      <c r="V551" s="23"/>
      <c r="W551" s="23"/>
      <c r="X551" s="23"/>
      <c r="Y551" s="23"/>
      <c r="Z551" s="23"/>
      <c r="AA551" s="22"/>
      <c r="AB551" s="23"/>
      <c r="AC551" s="23"/>
      <c r="AD551" s="23"/>
      <c r="AE551" s="23"/>
      <c r="AF551" s="23"/>
      <c r="AG551" s="119"/>
      <c r="AH551" s="18"/>
      <c r="AI551" s="19"/>
      <c r="AJ551" s="19"/>
      <c r="AK551" s="19"/>
      <c r="AL551" s="18"/>
      <c r="AM551" s="18"/>
      <c r="AN551" s="18"/>
      <c r="AO551" s="18"/>
      <c r="AP551" s="18"/>
      <c r="AQ551" s="18"/>
      <c r="AR551" s="18"/>
      <c r="AS551" s="18"/>
      <c r="AT551" s="18"/>
      <c r="AU551" s="18"/>
      <c r="AV551" s="18"/>
      <c r="AW551" s="18"/>
      <c r="AX551" s="18"/>
      <c r="AY551" s="18"/>
      <c r="AZ551" s="18"/>
    </row>
    <row r="552" spans="1:52" x14ac:dyDescent="0.25">
      <c r="A552" s="20"/>
      <c r="B552" s="21"/>
      <c r="C552" s="112"/>
      <c r="D552" s="113"/>
      <c r="E552" s="118"/>
      <c r="F552" s="116"/>
      <c r="G552" s="24"/>
      <c r="H552" s="23"/>
      <c r="I552" s="23"/>
      <c r="J552" s="23"/>
      <c r="K552" s="23"/>
      <c r="L552" s="119"/>
      <c r="M552" s="23"/>
      <c r="N552" s="23"/>
      <c r="O552" s="23"/>
      <c r="P552" s="23"/>
      <c r="Q552" s="23"/>
      <c r="R552" s="311"/>
      <c r="S552" s="23"/>
      <c r="T552" s="23"/>
      <c r="U552" s="23"/>
      <c r="V552" s="23"/>
      <c r="W552" s="23"/>
      <c r="X552" s="23"/>
      <c r="Y552" s="23"/>
      <c r="Z552" s="23"/>
      <c r="AA552" s="22"/>
      <c r="AB552" s="23"/>
      <c r="AC552" s="23"/>
      <c r="AD552" s="23"/>
      <c r="AE552" s="23"/>
      <c r="AF552" s="23"/>
      <c r="AG552" s="119"/>
      <c r="AH552" s="18"/>
      <c r="AI552" s="19"/>
      <c r="AJ552" s="19"/>
      <c r="AK552" s="19"/>
      <c r="AL552" s="18"/>
      <c r="AM552" s="18"/>
      <c r="AN552" s="18"/>
      <c r="AO552" s="18"/>
      <c r="AP552" s="18"/>
      <c r="AQ552" s="18"/>
      <c r="AR552" s="18"/>
      <c r="AS552" s="18"/>
      <c r="AT552" s="18"/>
      <c r="AU552" s="18"/>
      <c r="AV552" s="18"/>
      <c r="AW552" s="18"/>
      <c r="AX552" s="18"/>
      <c r="AY552" s="18"/>
      <c r="AZ552" s="18"/>
    </row>
    <row r="553" spans="1:52" x14ac:dyDescent="0.25">
      <c r="A553" s="20"/>
      <c r="B553" s="21"/>
      <c r="C553" s="112"/>
      <c r="D553" s="113"/>
      <c r="E553" s="118"/>
      <c r="F553" s="116"/>
      <c r="G553" s="24"/>
      <c r="H553" s="23"/>
      <c r="I553" s="23"/>
      <c r="J553" s="23"/>
      <c r="K553" s="23"/>
      <c r="L553" s="119"/>
      <c r="M553" s="23"/>
      <c r="N553" s="23"/>
      <c r="O553" s="23"/>
      <c r="P553" s="23"/>
      <c r="Q553" s="23"/>
      <c r="R553" s="311"/>
      <c r="S553" s="23"/>
      <c r="T553" s="23"/>
      <c r="U553" s="23"/>
      <c r="V553" s="23"/>
      <c r="W553" s="23"/>
      <c r="X553" s="23"/>
      <c r="Y553" s="23"/>
      <c r="Z553" s="23"/>
      <c r="AA553" s="22"/>
      <c r="AB553" s="23"/>
      <c r="AC553" s="23"/>
      <c r="AD553" s="23"/>
      <c r="AE553" s="23"/>
      <c r="AF553" s="23"/>
      <c r="AG553" s="119"/>
      <c r="AH553" s="18"/>
      <c r="AI553" s="19"/>
      <c r="AJ553" s="19"/>
      <c r="AK553" s="19"/>
      <c r="AL553" s="18"/>
      <c r="AM553" s="18"/>
      <c r="AN553" s="18"/>
      <c r="AO553" s="18"/>
      <c r="AP553" s="18"/>
      <c r="AQ553" s="18"/>
      <c r="AR553" s="18"/>
      <c r="AS553" s="18"/>
      <c r="AT553" s="18"/>
      <c r="AU553" s="18"/>
      <c r="AV553" s="18"/>
      <c r="AW553" s="18"/>
      <c r="AX553" s="18"/>
      <c r="AY553" s="18"/>
      <c r="AZ553" s="18"/>
    </row>
    <row r="554" spans="1:52" x14ac:dyDescent="0.25">
      <c r="A554" s="20"/>
      <c r="B554" s="21"/>
      <c r="C554" s="112"/>
      <c r="D554" s="113"/>
      <c r="E554" s="118"/>
      <c r="F554" s="116"/>
      <c r="G554" s="24"/>
      <c r="H554" s="23"/>
      <c r="I554" s="23"/>
      <c r="J554" s="23"/>
      <c r="K554" s="23"/>
      <c r="L554" s="119"/>
      <c r="M554" s="23"/>
      <c r="N554" s="23"/>
      <c r="O554" s="23"/>
      <c r="P554" s="23"/>
      <c r="Q554" s="23"/>
      <c r="R554" s="311"/>
      <c r="S554" s="23"/>
      <c r="T554" s="23"/>
      <c r="U554" s="23"/>
      <c r="V554" s="23"/>
      <c r="W554" s="23"/>
      <c r="X554" s="23"/>
      <c r="Y554" s="23"/>
      <c r="Z554" s="23"/>
      <c r="AA554" s="22"/>
      <c r="AB554" s="23"/>
      <c r="AC554" s="23"/>
      <c r="AD554" s="23"/>
      <c r="AE554" s="23"/>
      <c r="AF554" s="23"/>
      <c r="AG554" s="119"/>
      <c r="AH554" s="18"/>
      <c r="AI554" s="19"/>
      <c r="AJ554" s="19"/>
      <c r="AK554" s="19"/>
      <c r="AL554" s="18"/>
      <c r="AM554" s="18"/>
      <c r="AN554" s="18"/>
      <c r="AO554" s="18"/>
      <c r="AP554" s="18"/>
      <c r="AQ554" s="18"/>
      <c r="AR554" s="18"/>
      <c r="AS554" s="18"/>
      <c r="AT554" s="18"/>
      <c r="AU554" s="18"/>
      <c r="AV554" s="18"/>
      <c r="AW554" s="18"/>
      <c r="AX554" s="18"/>
      <c r="AY554" s="18"/>
      <c r="AZ554" s="18"/>
    </row>
    <row r="555" spans="1:52" x14ac:dyDescent="0.25">
      <c r="A555" s="20"/>
      <c r="B555" s="21"/>
      <c r="C555" s="112"/>
      <c r="D555" s="113"/>
      <c r="E555" s="118"/>
      <c r="F555" s="116"/>
      <c r="G555" s="24"/>
      <c r="H555" s="23"/>
      <c r="I555" s="23"/>
      <c r="J555" s="23"/>
      <c r="K555" s="23"/>
      <c r="L555" s="119"/>
      <c r="M555" s="23"/>
      <c r="N555" s="23"/>
      <c r="O555" s="23"/>
      <c r="P555" s="23"/>
      <c r="Q555" s="23"/>
      <c r="R555" s="311"/>
      <c r="S555" s="23"/>
      <c r="T555" s="23"/>
      <c r="U555" s="23"/>
      <c r="V555" s="23"/>
      <c r="W555" s="23"/>
      <c r="X555" s="23"/>
      <c r="Y555" s="23"/>
      <c r="Z555" s="23"/>
      <c r="AA555" s="22"/>
      <c r="AB555" s="23"/>
      <c r="AC555" s="23"/>
      <c r="AD555" s="23"/>
      <c r="AE555" s="23"/>
      <c r="AF555" s="23"/>
      <c r="AG555" s="119"/>
      <c r="AH555" s="18"/>
      <c r="AI555" s="19"/>
      <c r="AJ555" s="19"/>
      <c r="AK555" s="19"/>
      <c r="AL555" s="18"/>
      <c r="AM555" s="18"/>
      <c r="AN555" s="18"/>
      <c r="AO555" s="18"/>
      <c r="AP555" s="18"/>
      <c r="AQ555" s="18"/>
      <c r="AR555" s="18"/>
      <c r="AS555" s="18"/>
      <c r="AT555" s="18"/>
      <c r="AU555" s="18"/>
      <c r="AV555" s="18"/>
      <c r="AW555" s="18"/>
      <c r="AX555" s="18"/>
      <c r="AY555" s="18"/>
      <c r="AZ555" s="18"/>
    </row>
    <row r="556" spans="1:52" x14ac:dyDescent="0.25">
      <c r="A556" s="20"/>
      <c r="B556" s="21"/>
      <c r="C556" s="112"/>
      <c r="D556" s="113"/>
      <c r="E556" s="118"/>
      <c r="F556" s="116"/>
      <c r="G556" s="24"/>
      <c r="H556" s="23"/>
      <c r="I556" s="23"/>
      <c r="J556" s="23"/>
      <c r="K556" s="23"/>
      <c r="L556" s="119"/>
      <c r="M556" s="23"/>
      <c r="N556" s="23"/>
      <c r="O556" s="23"/>
      <c r="P556" s="23"/>
      <c r="Q556" s="23"/>
      <c r="R556" s="311"/>
      <c r="S556" s="23"/>
      <c r="T556" s="23"/>
      <c r="U556" s="23"/>
      <c r="V556" s="23"/>
      <c r="W556" s="23"/>
      <c r="X556" s="23"/>
      <c r="Y556" s="23"/>
      <c r="Z556" s="23"/>
      <c r="AA556" s="22"/>
      <c r="AB556" s="23"/>
      <c r="AC556" s="23"/>
      <c r="AD556" s="23"/>
      <c r="AE556" s="23"/>
      <c r="AF556" s="23"/>
      <c r="AG556" s="119"/>
      <c r="AH556" s="18"/>
      <c r="AI556" s="19"/>
      <c r="AJ556" s="19"/>
      <c r="AK556" s="19"/>
      <c r="AL556" s="18"/>
      <c r="AM556" s="18"/>
      <c r="AN556" s="18"/>
      <c r="AO556" s="18"/>
      <c r="AP556" s="18"/>
      <c r="AQ556" s="18"/>
      <c r="AR556" s="18"/>
      <c r="AS556" s="18"/>
      <c r="AT556" s="18"/>
      <c r="AU556" s="18"/>
      <c r="AV556" s="18"/>
      <c r="AW556" s="18"/>
      <c r="AX556" s="18"/>
      <c r="AY556" s="18"/>
      <c r="AZ556" s="18"/>
    </row>
    <row r="557" spans="1:52" x14ac:dyDescent="0.25">
      <c r="A557" s="20"/>
      <c r="B557" s="21"/>
      <c r="C557" s="112"/>
      <c r="D557" s="113"/>
      <c r="E557" s="118"/>
      <c r="F557" s="116"/>
      <c r="G557" s="24"/>
      <c r="H557" s="23"/>
      <c r="I557" s="23"/>
      <c r="J557" s="23"/>
      <c r="K557" s="23"/>
      <c r="L557" s="119"/>
      <c r="M557" s="23"/>
      <c r="N557" s="23"/>
      <c r="O557" s="23"/>
      <c r="P557" s="23"/>
      <c r="Q557" s="23"/>
      <c r="R557" s="311"/>
      <c r="S557" s="23"/>
      <c r="T557" s="23"/>
      <c r="U557" s="23"/>
      <c r="V557" s="23"/>
      <c r="W557" s="23"/>
      <c r="X557" s="23"/>
      <c r="Y557" s="23"/>
      <c r="Z557" s="23"/>
      <c r="AA557" s="22"/>
      <c r="AB557" s="23"/>
      <c r="AC557" s="23"/>
      <c r="AD557" s="23"/>
      <c r="AE557" s="23"/>
      <c r="AF557" s="23"/>
      <c r="AG557" s="119"/>
      <c r="AH557" s="18"/>
      <c r="AI557" s="19"/>
      <c r="AJ557" s="19"/>
      <c r="AK557" s="19"/>
      <c r="AL557" s="18"/>
      <c r="AM557" s="18"/>
      <c r="AN557" s="18"/>
      <c r="AO557" s="18"/>
      <c r="AP557" s="18"/>
      <c r="AQ557" s="18"/>
      <c r="AR557" s="18"/>
      <c r="AS557" s="18"/>
      <c r="AT557" s="18"/>
      <c r="AU557" s="18"/>
      <c r="AV557" s="18"/>
      <c r="AW557" s="18"/>
      <c r="AX557" s="18"/>
      <c r="AY557" s="18"/>
      <c r="AZ557" s="18"/>
    </row>
    <row r="558" spans="1:52" x14ac:dyDescent="0.25">
      <c r="A558" s="20"/>
      <c r="B558" s="21"/>
      <c r="C558" s="112"/>
      <c r="D558" s="113"/>
      <c r="E558" s="118"/>
      <c r="F558" s="116"/>
      <c r="G558" s="24"/>
      <c r="H558" s="23"/>
      <c r="I558" s="23"/>
      <c r="J558" s="23"/>
      <c r="K558" s="23"/>
      <c r="L558" s="119"/>
      <c r="M558" s="23"/>
      <c r="N558" s="23"/>
      <c r="O558" s="23"/>
      <c r="P558" s="23"/>
      <c r="Q558" s="23"/>
      <c r="R558" s="311"/>
      <c r="S558" s="23"/>
      <c r="T558" s="23"/>
      <c r="U558" s="23"/>
      <c r="V558" s="23"/>
      <c r="W558" s="23"/>
      <c r="X558" s="23"/>
      <c r="Y558" s="23"/>
      <c r="Z558" s="23"/>
      <c r="AA558" s="22"/>
      <c r="AB558" s="23"/>
      <c r="AC558" s="23"/>
      <c r="AD558" s="23"/>
      <c r="AE558" s="23"/>
      <c r="AF558" s="23"/>
      <c r="AG558" s="119"/>
      <c r="AH558" s="18"/>
      <c r="AI558" s="19"/>
      <c r="AJ558" s="19"/>
      <c r="AK558" s="19"/>
      <c r="AL558" s="18"/>
      <c r="AM558" s="18"/>
      <c r="AN558" s="18"/>
      <c r="AO558" s="18"/>
      <c r="AP558" s="18"/>
      <c r="AQ558" s="18"/>
      <c r="AR558" s="18"/>
      <c r="AS558" s="18"/>
      <c r="AT558" s="18"/>
      <c r="AU558" s="18"/>
      <c r="AV558" s="18"/>
      <c r="AW558" s="18"/>
      <c r="AX558" s="18"/>
      <c r="AY558" s="18"/>
      <c r="AZ558" s="18"/>
    </row>
    <row r="559" spans="1:52" x14ac:dyDescent="0.25">
      <c r="A559" s="20"/>
      <c r="B559" s="21"/>
      <c r="C559" s="112"/>
      <c r="D559" s="113"/>
      <c r="E559" s="118"/>
      <c r="F559" s="116"/>
      <c r="G559" s="24"/>
      <c r="H559" s="23"/>
      <c r="I559" s="23"/>
      <c r="J559" s="23"/>
      <c r="K559" s="23"/>
      <c r="L559" s="119"/>
      <c r="M559" s="23"/>
      <c r="N559" s="23"/>
      <c r="O559" s="23"/>
      <c r="P559" s="23"/>
      <c r="Q559" s="23"/>
      <c r="R559" s="311"/>
      <c r="S559" s="23"/>
      <c r="T559" s="23"/>
      <c r="U559" s="23"/>
      <c r="V559" s="23"/>
      <c r="W559" s="23"/>
      <c r="X559" s="23"/>
      <c r="Y559" s="23"/>
      <c r="Z559" s="23"/>
      <c r="AA559" s="22"/>
      <c r="AB559" s="23"/>
      <c r="AC559" s="23"/>
      <c r="AD559" s="23"/>
      <c r="AE559" s="23"/>
      <c r="AF559" s="23"/>
      <c r="AG559" s="119"/>
      <c r="AH559" s="18"/>
      <c r="AI559" s="19"/>
      <c r="AJ559" s="19"/>
      <c r="AK559" s="19"/>
      <c r="AL559" s="18"/>
      <c r="AM559" s="18"/>
      <c r="AN559" s="18"/>
      <c r="AO559" s="18"/>
      <c r="AP559" s="18"/>
      <c r="AQ559" s="18"/>
      <c r="AR559" s="18"/>
      <c r="AS559" s="18"/>
      <c r="AT559" s="18"/>
      <c r="AU559" s="18"/>
      <c r="AV559" s="18"/>
      <c r="AW559" s="18"/>
      <c r="AX559" s="18"/>
      <c r="AY559" s="18"/>
      <c r="AZ559" s="18"/>
    </row>
    <row r="560" spans="1:52" x14ac:dyDescent="0.25">
      <c r="A560" s="20"/>
      <c r="B560" s="21"/>
      <c r="C560" s="112"/>
      <c r="D560" s="113"/>
      <c r="E560" s="118"/>
      <c r="F560" s="116"/>
      <c r="G560" s="24"/>
      <c r="H560" s="23"/>
      <c r="I560" s="23"/>
      <c r="J560" s="23"/>
      <c r="K560" s="23"/>
      <c r="L560" s="119"/>
      <c r="M560" s="23"/>
      <c r="N560" s="23"/>
      <c r="O560" s="23"/>
      <c r="P560" s="23"/>
      <c r="Q560" s="23"/>
      <c r="R560" s="311"/>
      <c r="S560" s="23"/>
      <c r="T560" s="23"/>
      <c r="U560" s="23"/>
      <c r="V560" s="23"/>
      <c r="W560" s="23"/>
      <c r="X560" s="23"/>
      <c r="Y560" s="23"/>
      <c r="Z560" s="23"/>
      <c r="AA560" s="22"/>
      <c r="AB560" s="23"/>
      <c r="AC560" s="23"/>
      <c r="AD560" s="23"/>
      <c r="AE560" s="23"/>
      <c r="AF560" s="23"/>
      <c r="AG560" s="119"/>
      <c r="AH560" s="18"/>
      <c r="AI560" s="19"/>
      <c r="AJ560" s="19"/>
      <c r="AK560" s="19"/>
      <c r="AL560" s="18"/>
      <c r="AM560" s="18"/>
      <c r="AN560" s="18"/>
      <c r="AO560" s="18"/>
      <c r="AP560" s="18"/>
      <c r="AQ560" s="18"/>
      <c r="AR560" s="18"/>
      <c r="AS560" s="18"/>
      <c r="AT560" s="18"/>
      <c r="AU560" s="18"/>
      <c r="AV560" s="18"/>
      <c r="AW560" s="18"/>
      <c r="AX560" s="18"/>
      <c r="AY560" s="18"/>
      <c r="AZ560" s="18"/>
    </row>
    <row r="561" spans="1:52" x14ac:dyDescent="0.25">
      <c r="A561" s="20"/>
      <c r="B561" s="21"/>
      <c r="C561" s="112"/>
      <c r="D561" s="113"/>
      <c r="E561" s="118"/>
      <c r="F561" s="116"/>
      <c r="G561" s="24"/>
      <c r="H561" s="23"/>
      <c r="I561" s="23"/>
      <c r="J561" s="23"/>
      <c r="K561" s="23"/>
      <c r="L561" s="119"/>
      <c r="M561" s="23"/>
      <c r="N561" s="23"/>
      <c r="O561" s="23"/>
      <c r="P561" s="23"/>
      <c r="Q561" s="23"/>
      <c r="R561" s="311"/>
      <c r="S561" s="23"/>
      <c r="T561" s="23"/>
      <c r="U561" s="23"/>
      <c r="V561" s="23"/>
      <c r="W561" s="23"/>
      <c r="X561" s="23"/>
      <c r="Y561" s="23"/>
      <c r="Z561" s="23"/>
      <c r="AA561" s="22"/>
      <c r="AB561" s="23"/>
      <c r="AC561" s="23"/>
      <c r="AD561" s="23"/>
      <c r="AE561" s="23"/>
      <c r="AF561" s="23"/>
      <c r="AG561" s="119"/>
      <c r="AH561" s="18"/>
      <c r="AI561" s="19"/>
      <c r="AJ561" s="19"/>
      <c r="AK561" s="19"/>
      <c r="AL561" s="18"/>
      <c r="AM561" s="18"/>
      <c r="AN561" s="18"/>
      <c r="AO561" s="18"/>
      <c r="AP561" s="18"/>
      <c r="AQ561" s="18"/>
      <c r="AR561" s="18"/>
      <c r="AS561" s="18"/>
      <c r="AT561" s="18"/>
      <c r="AU561" s="18"/>
      <c r="AV561" s="18"/>
      <c r="AW561" s="18"/>
      <c r="AX561" s="18"/>
      <c r="AY561" s="18"/>
      <c r="AZ561" s="18"/>
    </row>
    <row r="562" spans="1:52" x14ac:dyDescent="0.25">
      <c r="A562" s="20"/>
      <c r="B562" s="21"/>
      <c r="C562" s="112"/>
      <c r="D562" s="113"/>
      <c r="E562" s="118"/>
      <c r="F562" s="116"/>
      <c r="G562" s="24"/>
      <c r="H562" s="23"/>
      <c r="I562" s="23"/>
      <c r="J562" s="23"/>
      <c r="K562" s="23"/>
      <c r="L562" s="119"/>
      <c r="M562" s="23"/>
      <c r="N562" s="23"/>
      <c r="O562" s="23"/>
      <c r="P562" s="23"/>
      <c r="Q562" s="23"/>
      <c r="R562" s="311"/>
      <c r="S562" s="23"/>
      <c r="T562" s="23"/>
      <c r="U562" s="23"/>
      <c r="V562" s="23"/>
      <c r="W562" s="23"/>
      <c r="X562" s="23"/>
      <c r="Y562" s="23"/>
      <c r="Z562" s="23"/>
      <c r="AA562" s="22"/>
      <c r="AB562" s="23"/>
      <c r="AC562" s="23"/>
      <c r="AD562" s="23"/>
      <c r="AE562" s="23"/>
      <c r="AF562" s="23"/>
      <c r="AG562" s="119"/>
      <c r="AH562" s="18"/>
      <c r="AI562" s="19"/>
      <c r="AJ562" s="19"/>
      <c r="AK562" s="19"/>
      <c r="AL562" s="18"/>
      <c r="AM562" s="18"/>
      <c r="AN562" s="18"/>
      <c r="AO562" s="18"/>
      <c r="AP562" s="18"/>
      <c r="AQ562" s="18"/>
      <c r="AR562" s="18"/>
      <c r="AS562" s="18"/>
      <c r="AT562" s="18"/>
      <c r="AU562" s="18"/>
      <c r="AV562" s="18"/>
      <c r="AW562" s="18"/>
      <c r="AX562" s="18"/>
      <c r="AY562" s="18"/>
      <c r="AZ562" s="18"/>
    </row>
    <row r="563" spans="1:52" x14ac:dyDescent="0.25">
      <c r="A563" s="20"/>
      <c r="B563" s="21"/>
      <c r="C563" s="112"/>
      <c r="D563" s="113"/>
      <c r="E563" s="118"/>
      <c r="F563" s="116"/>
      <c r="G563" s="24"/>
      <c r="H563" s="23"/>
      <c r="I563" s="23"/>
      <c r="J563" s="23"/>
      <c r="K563" s="23"/>
      <c r="L563" s="119"/>
      <c r="M563" s="23"/>
      <c r="N563" s="23"/>
      <c r="O563" s="23"/>
      <c r="P563" s="23"/>
      <c r="Q563" s="23"/>
      <c r="R563" s="311"/>
      <c r="S563" s="23"/>
      <c r="T563" s="23"/>
      <c r="U563" s="23"/>
      <c r="V563" s="23"/>
      <c r="W563" s="23"/>
      <c r="X563" s="23"/>
      <c r="Y563" s="23"/>
      <c r="Z563" s="23"/>
      <c r="AA563" s="22"/>
      <c r="AB563" s="23"/>
      <c r="AC563" s="23"/>
      <c r="AD563" s="23"/>
      <c r="AE563" s="23"/>
      <c r="AF563" s="23"/>
      <c r="AG563" s="119"/>
      <c r="AH563" s="18"/>
      <c r="AI563" s="19"/>
      <c r="AJ563" s="19"/>
      <c r="AK563" s="19"/>
      <c r="AL563" s="18"/>
      <c r="AM563" s="18"/>
      <c r="AN563" s="18"/>
      <c r="AO563" s="18"/>
      <c r="AP563" s="18"/>
      <c r="AQ563" s="18"/>
      <c r="AR563" s="18"/>
      <c r="AS563" s="18"/>
      <c r="AT563" s="18"/>
      <c r="AU563" s="18"/>
      <c r="AV563" s="18"/>
      <c r="AW563" s="18"/>
      <c r="AX563" s="18"/>
      <c r="AY563" s="18"/>
      <c r="AZ563" s="18"/>
    </row>
    <row r="564" spans="1:52" x14ac:dyDescent="0.25">
      <c r="A564" s="20"/>
      <c r="B564" s="21"/>
      <c r="C564" s="112"/>
      <c r="D564" s="113"/>
      <c r="E564" s="118"/>
      <c r="F564" s="116"/>
      <c r="G564" s="24"/>
      <c r="H564" s="23"/>
      <c r="I564" s="23"/>
      <c r="J564" s="23"/>
      <c r="K564" s="23"/>
      <c r="L564" s="119"/>
      <c r="M564" s="23"/>
      <c r="N564" s="23"/>
      <c r="O564" s="23"/>
      <c r="P564" s="23"/>
      <c r="Q564" s="23"/>
      <c r="R564" s="311"/>
      <c r="S564" s="23"/>
      <c r="T564" s="23"/>
      <c r="U564" s="23"/>
      <c r="V564" s="23"/>
      <c r="W564" s="23"/>
      <c r="X564" s="23"/>
      <c r="Y564" s="23"/>
      <c r="Z564" s="23"/>
      <c r="AA564" s="22"/>
      <c r="AB564" s="23"/>
      <c r="AC564" s="23"/>
      <c r="AD564" s="23"/>
      <c r="AE564" s="23"/>
      <c r="AF564" s="23"/>
      <c r="AG564" s="119"/>
      <c r="AH564" s="18"/>
      <c r="AI564" s="19"/>
      <c r="AJ564" s="19"/>
      <c r="AK564" s="19"/>
      <c r="AL564" s="18"/>
      <c r="AM564" s="18"/>
      <c r="AN564" s="18"/>
      <c r="AO564" s="18"/>
      <c r="AP564" s="18"/>
      <c r="AQ564" s="18"/>
      <c r="AR564" s="18"/>
      <c r="AS564" s="18"/>
      <c r="AT564" s="18"/>
      <c r="AU564" s="18"/>
      <c r="AV564" s="18"/>
      <c r="AW564" s="18"/>
      <c r="AX564" s="18"/>
      <c r="AY564" s="18"/>
      <c r="AZ564" s="18"/>
    </row>
    <row r="565" spans="1:52" x14ac:dyDescent="0.25">
      <c r="A565" s="20"/>
      <c r="B565" s="21"/>
      <c r="C565" s="112"/>
      <c r="D565" s="113"/>
      <c r="E565" s="118"/>
      <c r="F565" s="116"/>
      <c r="G565" s="24"/>
      <c r="H565" s="23"/>
      <c r="I565" s="23"/>
      <c r="J565" s="23"/>
      <c r="K565" s="23"/>
      <c r="L565" s="119"/>
      <c r="M565" s="23"/>
      <c r="N565" s="23"/>
      <c r="O565" s="23"/>
      <c r="P565" s="23"/>
      <c r="Q565" s="23"/>
      <c r="R565" s="311"/>
      <c r="S565" s="23"/>
      <c r="T565" s="23"/>
      <c r="U565" s="23"/>
      <c r="V565" s="23"/>
      <c r="W565" s="23"/>
      <c r="X565" s="23"/>
      <c r="Y565" s="23"/>
      <c r="Z565" s="23"/>
      <c r="AA565" s="22"/>
      <c r="AB565" s="23"/>
      <c r="AC565" s="23"/>
      <c r="AD565" s="23"/>
      <c r="AE565" s="23"/>
      <c r="AF565" s="23"/>
      <c r="AG565" s="119"/>
      <c r="AH565" s="18"/>
      <c r="AI565" s="19"/>
      <c r="AJ565" s="19"/>
      <c r="AK565" s="19"/>
      <c r="AL565" s="18"/>
      <c r="AM565" s="18"/>
      <c r="AN565" s="18"/>
      <c r="AO565" s="18"/>
      <c r="AP565" s="18"/>
      <c r="AQ565" s="18"/>
      <c r="AR565" s="18"/>
      <c r="AS565" s="18"/>
      <c r="AT565" s="18"/>
      <c r="AU565" s="18"/>
      <c r="AV565" s="18"/>
      <c r="AW565" s="18"/>
      <c r="AX565" s="18"/>
      <c r="AY565" s="18"/>
      <c r="AZ565" s="18"/>
    </row>
    <row r="566" spans="1:52" x14ac:dyDescent="0.25">
      <c r="A566" s="20"/>
      <c r="B566" s="21"/>
      <c r="C566" s="112"/>
      <c r="D566" s="113"/>
      <c r="E566" s="118"/>
      <c r="F566" s="116"/>
      <c r="G566" s="24"/>
      <c r="H566" s="23"/>
      <c r="I566" s="23"/>
      <c r="J566" s="23"/>
      <c r="K566" s="23"/>
      <c r="L566" s="119"/>
      <c r="M566" s="23"/>
      <c r="N566" s="23"/>
      <c r="O566" s="23"/>
      <c r="P566" s="23"/>
      <c r="Q566" s="23"/>
      <c r="R566" s="311"/>
      <c r="S566" s="23"/>
      <c r="T566" s="23"/>
      <c r="U566" s="23"/>
      <c r="V566" s="23"/>
      <c r="W566" s="23"/>
      <c r="X566" s="23"/>
      <c r="Y566" s="23"/>
      <c r="Z566" s="23"/>
      <c r="AA566" s="22"/>
      <c r="AB566" s="23"/>
      <c r="AC566" s="23"/>
      <c r="AD566" s="23"/>
      <c r="AE566" s="23"/>
      <c r="AF566" s="23"/>
      <c r="AG566" s="119"/>
      <c r="AH566" s="18"/>
      <c r="AI566" s="19"/>
      <c r="AJ566" s="19"/>
      <c r="AK566" s="19"/>
      <c r="AL566" s="18"/>
      <c r="AM566" s="18"/>
      <c r="AN566" s="18"/>
      <c r="AO566" s="18"/>
      <c r="AP566" s="18"/>
      <c r="AQ566" s="18"/>
      <c r="AR566" s="18"/>
      <c r="AS566" s="18"/>
      <c r="AT566" s="18"/>
      <c r="AU566" s="18"/>
      <c r="AV566" s="18"/>
      <c r="AW566" s="18"/>
      <c r="AX566" s="18"/>
      <c r="AY566" s="18"/>
      <c r="AZ566" s="18"/>
    </row>
    <row r="567" spans="1:52" x14ac:dyDescent="0.25">
      <c r="A567" s="20"/>
      <c r="B567" s="21"/>
      <c r="C567" s="112"/>
      <c r="D567" s="113"/>
      <c r="E567" s="118"/>
      <c r="F567" s="116"/>
      <c r="G567" s="24"/>
      <c r="H567" s="23"/>
      <c r="I567" s="23"/>
      <c r="J567" s="23"/>
      <c r="K567" s="23"/>
      <c r="L567" s="119"/>
      <c r="M567" s="23"/>
      <c r="N567" s="23"/>
      <c r="O567" s="23"/>
      <c r="P567" s="23"/>
      <c r="Q567" s="23"/>
      <c r="R567" s="311"/>
      <c r="S567" s="23"/>
      <c r="T567" s="23"/>
      <c r="U567" s="23"/>
      <c r="V567" s="23"/>
      <c r="W567" s="23"/>
      <c r="X567" s="23"/>
      <c r="Y567" s="23"/>
      <c r="Z567" s="23"/>
      <c r="AA567" s="22"/>
      <c r="AB567" s="23"/>
      <c r="AC567" s="23"/>
      <c r="AD567" s="23"/>
      <c r="AE567" s="23"/>
      <c r="AF567" s="23"/>
      <c r="AG567" s="119"/>
      <c r="AH567" s="18"/>
      <c r="AI567" s="19"/>
      <c r="AJ567" s="19"/>
      <c r="AK567" s="19"/>
      <c r="AL567" s="18"/>
      <c r="AM567" s="18"/>
      <c r="AN567" s="18"/>
      <c r="AO567" s="18"/>
      <c r="AP567" s="18"/>
      <c r="AQ567" s="18"/>
      <c r="AR567" s="18"/>
      <c r="AS567" s="18"/>
      <c r="AT567" s="18"/>
      <c r="AU567" s="18"/>
      <c r="AV567" s="18"/>
      <c r="AW567" s="18"/>
      <c r="AX567" s="18"/>
      <c r="AY567" s="18"/>
      <c r="AZ567" s="18"/>
    </row>
    <row r="568" spans="1:52" x14ac:dyDescent="0.25">
      <c r="A568" s="20"/>
      <c r="B568" s="21"/>
      <c r="C568" s="112"/>
      <c r="D568" s="113"/>
      <c r="E568" s="118"/>
      <c r="F568" s="116"/>
      <c r="G568" s="24"/>
      <c r="H568" s="23"/>
      <c r="I568" s="23"/>
      <c r="J568" s="23"/>
      <c r="K568" s="23"/>
      <c r="L568" s="119"/>
      <c r="M568" s="23"/>
      <c r="N568" s="23"/>
      <c r="O568" s="23"/>
      <c r="P568" s="23"/>
      <c r="Q568" s="23"/>
      <c r="R568" s="311"/>
      <c r="S568" s="23"/>
      <c r="T568" s="23"/>
      <c r="U568" s="23"/>
      <c r="V568" s="23"/>
      <c r="W568" s="23"/>
      <c r="X568" s="23"/>
      <c r="Y568" s="23"/>
      <c r="Z568" s="23"/>
      <c r="AA568" s="22"/>
      <c r="AB568" s="23"/>
      <c r="AC568" s="23"/>
      <c r="AD568" s="23"/>
      <c r="AE568" s="23"/>
      <c r="AF568" s="23"/>
      <c r="AG568" s="119"/>
      <c r="AH568" s="18"/>
      <c r="AI568" s="19"/>
      <c r="AJ568" s="19"/>
      <c r="AK568" s="19"/>
      <c r="AL568" s="18"/>
      <c r="AM568" s="18"/>
      <c r="AN568" s="18"/>
      <c r="AO568" s="18"/>
      <c r="AP568" s="18"/>
      <c r="AQ568" s="18"/>
      <c r="AR568" s="18"/>
      <c r="AS568" s="18"/>
      <c r="AT568" s="18"/>
      <c r="AU568" s="18"/>
      <c r="AV568" s="18"/>
      <c r="AW568" s="18"/>
      <c r="AX568" s="18"/>
      <c r="AY568" s="18"/>
      <c r="AZ568" s="18"/>
    </row>
    <row r="569" spans="1:52" x14ac:dyDescent="0.25">
      <c r="A569" s="20"/>
      <c r="B569" s="21"/>
      <c r="C569" s="112"/>
      <c r="D569" s="113"/>
      <c r="E569" s="118"/>
      <c r="F569" s="116"/>
      <c r="G569" s="24"/>
      <c r="H569" s="23"/>
      <c r="I569" s="23"/>
      <c r="J569" s="23"/>
      <c r="K569" s="23"/>
      <c r="L569" s="119"/>
      <c r="M569" s="23"/>
      <c r="N569" s="23"/>
      <c r="O569" s="23"/>
      <c r="P569" s="23"/>
      <c r="Q569" s="23"/>
      <c r="R569" s="311"/>
      <c r="S569" s="23"/>
      <c r="T569" s="23"/>
      <c r="U569" s="23"/>
      <c r="V569" s="23"/>
      <c r="W569" s="23"/>
      <c r="X569" s="23"/>
      <c r="Y569" s="23"/>
      <c r="Z569" s="23"/>
      <c r="AA569" s="22"/>
      <c r="AB569" s="23"/>
      <c r="AC569" s="23"/>
      <c r="AD569" s="23"/>
      <c r="AE569" s="23"/>
      <c r="AF569" s="23"/>
      <c r="AG569" s="119"/>
      <c r="AH569" s="18"/>
      <c r="AI569" s="19"/>
      <c r="AJ569" s="19"/>
      <c r="AK569" s="19"/>
      <c r="AL569" s="18"/>
      <c r="AM569" s="18"/>
      <c r="AN569" s="18"/>
      <c r="AO569" s="18"/>
      <c r="AP569" s="18"/>
      <c r="AQ569" s="18"/>
      <c r="AR569" s="18"/>
      <c r="AS569" s="18"/>
      <c r="AT569" s="18"/>
      <c r="AU569" s="18"/>
      <c r="AV569" s="18"/>
      <c r="AW569" s="18"/>
      <c r="AX569" s="18"/>
      <c r="AY569" s="18"/>
      <c r="AZ569" s="18"/>
    </row>
    <row r="570" spans="1:52" x14ac:dyDescent="0.25">
      <c r="A570" s="20"/>
      <c r="B570" s="21"/>
      <c r="C570" s="112"/>
      <c r="D570" s="113"/>
      <c r="E570" s="118"/>
      <c r="F570" s="116"/>
      <c r="G570" s="24"/>
      <c r="H570" s="23"/>
      <c r="I570" s="23"/>
      <c r="J570" s="23"/>
      <c r="K570" s="23"/>
      <c r="L570" s="119"/>
      <c r="M570" s="23"/>
      <c r="N570" s="23"/>
      <c r="O570" s="23"/>
      <c r="P570" s="23"/>
      <c r="Q570" s="23"/>
      <c r="R570" s="311"/>
      <c r="S570" s="23"/>
      <c r="T570" s="23"/>
      <c r="U570" s="23"/>
      <c r="V570" s="23"/>
      <c r="W570" s="23"/>
      <c r="X570" s="23"/>
      <c r="Y570" s="23"/>
      <c r="Z570" s="23"/>
      <c r="AA570" s="22"/>
      <c r="AB570" s="23"/>
      <c r="AC570" s="23"/>
      <c r="AD570" s="23"/>
      <c r="AE570" s="23"/>
      <c r="AF570" s="23"/>
      <c r="AG570" s="119"/>
      <c r="AH570" s="18"/>
      <c r="AI570" s="19"/>
      <c r="AJ570" s="19"/>
      <c r="AK570" s="19"/>
      <c r="AL570" s="18"/>
      <c r="AM570" s="18"/>
      <c r="AN570" s="18"/>
      <c r="AO570" s="18"/>
      <c r="AP570" s="18"/>
      <c r="AQ570" s="18"/>
      <c r="AR570" s="18"/>
      <c r="AS570" s="18"/>
      <c r="AT570" s="18"/>
      <c r="AU570" s="18"/>
      <c r="AV570" s="18"/>
      <c r="AW570" s="18"/>
      <c r="AX570" s="18"/>
      <c r="AY570" s="18"/>
      <c r="AZ570" s="18"/>
    </row>
    <row r="571" spans="1:52" x14ac:dyDescent="0.25">
      <c r="A571" s="20"/>
      <c r="B571" s="21"/>
      <c r="C571" s="112"/>
      <c r="D571" s="113"/>
      <c r="E571" s="118"/>
      <c r="F571" s="116"/>
      <c r="G571" s="24"/>
      <c r="H571" s="23"/>
      <c r="I571" s="23"/>
      <c r="J571" s="23"/>
      <c r="K571" s="23"/>
      <c r="L571" s="119"/>
      <c r="M571" s="23"/>
      <c r="N571" s="23"/>
      <c r="O571" s="23"/>
      <c r="P571" s="23"/>
      <c r="Q571" s="23"/>
      <c r="R571" s="311"/>
      <c r="S571" s="23"/>
      <c r="T571" s="23"/>
      <c r="U571" s="23"/>
      <c r="V571" s="23"/>
      <c r="W571" s="23"/>
      <c r="X571" s="23"/>
      <c r="Y571" s="23"/>
      <c r="Z571" s="23"/>
      <c r="AA571" s="22"/>
      <c r="AB571" s="23"/>
      <c r="AC571" s="23"/>
      <c r="AD571" s="23"/>
      <c r="AE571" s="23"/>
      <c r="AF571" s="23"/>
      <c r="AG571" s="119"/>
      <c r="AH571" s="18"/>
      <c r="AI571" s="19"/>
      <c r="AJ571" s="19"/>
      <c r="AK571" s="19"/>
      <c r="AL571" s="18"/>
      <c r="AM571" s="18"/>
      <c r="AN571" s="18"/>
      <c r="AO571" s="18"/>
      <c r="AP571" s="18"/>
      <c r="AQ571" s="18"/>
      <c r="AR571" s="18"/>
      <c r="AS571" s="18"/>
      <c r="AT571" s="18"/>
      <c r="AU571" s="18"/>
      <c r="AV571" s="18"/>
      <c r="AW571" s="18"/>
      <c r="AX571" s="18"/>
      <c r="AY571" s="18"/>
      <c r="AZ571" s="18"/>
    </row>
    <row r="572" spans="1:52" x14ac:dyDescent="0.25">
      <c r="A572" s="20"/>
      <c r="B572" s="21"/>
      <c r="C572" s="112"/>
      <c r="D572" s="113"/>
      <c r="E572" s="118"/>
      <c r="F572" s="116"/>
      <c r="G572" s="24"/>
      <c r="H572" s="23"/>
      <c r="I572" s="23"/>
      <c r="J572" s="23"/>
      <c r="K572" s="23"/>
      <c r="L572" s="119"/>
      <c r="M572" s="23"/>
      <c r="N572" s="23"/>
      <c r="O572" s="23"/>
      <c r="P572" s="23"/>
      <c r="Q572" s="23"/>
      <c r="R572" s="311"/>
      <c r="S572" s="23"/>
      <c r="T572" s="23"/>
      <c r="U572" s="23"/>
      <c r="V572" s="23"/>
      <c r="W572" s="23"/>
      <c r="X572" s="23"/>
      <c r="Y572" s="23"/>
      <c r="Z572" s="23"/>
      <c r="AA572" s="22"/>
      <c r="AB572" s="23"/>
      <c r="AC572" s="23"/>
      <c r="AD572" s="23"/>
      <c r="AE572" s="23"/>
      <c r="AF572" s="23"/>
      <c r="AG572" s="119"/>
      <c r="AH572" s="18"/>
      <c r="AI572" s="19"/>
      <c r="AJ572" s="19"/>
      <c r="AK572" s="19"/>
      <c r="AL572" s="18"/>
      <c r="AM572" s="18"/>
      <c r="AN572" s="18"/>
      <c r="AO572" s="18"/>
      <c r="AP572" s="18"/>
      <c r="AQ572" s="18"/>
      <c r="AR572" s="18"/>
      <c r="AS572" s="18"/>
      <c r="AT572" s="18"/>
      <c r="AU572" s="18"/>
      <c r="AV572" s="18"/>
      <c r="AW572" s="18"/>
      <c r="AX572" s="18"/>
      <c r="AY572" s="18"/>
      <c r="AZ572" s="18"/>
    </row>
    <row r="573" spans="1:52" x14ac:dyDescent="0.25">
      <c r="A573" s="20"/>
      <c r="B573" s="21"/>
      <c r="C573" s="112"/>
      <c r="D573" s="113"/>
      <c r="E573" s="118"/>
      <c r="F573" s="116"/>
      <c r="G573" s="24"/>
      <c r="H573" s="23"/>
      <c r="I573" s="23"/>
      <c r="J573" s="23"/>
      <c r="K573" s="23"/>
      <c r="L573" s="119"/>
      <c r="M573" s="23"/>
      <c r="N573" s="23"/>
      <c r="O573" s="23"/>
      <c r="P573" s="23"/>
      <c r="Q573" s="23"/>
      <c r="R573" s="311"/>
      <c r="S573" s="23"/>
      <c r="T573" s="23"/>
      <c r="U573" s="23"/>
      <c r="V573" s="23"/>
      <c r="W573" s="23"/>
      <c r="X573" s="23"/>
      <c r="Y573" s="23"/>
      <c r="Z573" s="23"/>
      <c r="AA573" s="22"/>
      <c r="AB573" s="23"/>
      <c r="AC573" s="23"/>
      <c r="AD573" s="23"/>
      <c r="AE573" s="23"/>
      <c r="AF573" s="23"/>
      <c r="AG573" s="119"/>
      <c r="AH573" s="18"/>
      <c r="AI573" s="19"/>
      <c r="AJ573" s="19"/>
      <c r="AK573" s="19"/>
      <c r="AL573" s="18"/>
      <c r="AM573" s="18"/>
      <c r="AN573" s="18"/>
      <c r="AO573" s="18"/>
      <c r="AP573" s="18"/>
      <c r="AQ573" s="18"/>
      <c r="AR573" s="18"/>
      <c r="AS573" s="18"/>
      <c r="AT573" s="18"/>
      <c r="AU573" s="18"/>
      <c r="AV573" s="18"/>
      <c r="AW573" s="18"/>
      <c r="AX573" s="18"/>
      <c r="AY573" s="18"/>
      <c r="AZ573" s="18"/>
    </row>
    <row r="574" spans="1:52" x14ac:dyDescent="0.25">
      <c r="A574" s="20"/>
      <c r="B574" s="21"/>
      <c r="C574" s="112"/>
      <c r="D574" s="113"/>
      <c r="E574" s="118"/>
      <c r="F574" s="116"/>
      <c r="G574" s="24"/>
      <c r="H574" s="23"/>
      <c r="I574" s="23"/>
      <c r="J574" s="23"/>
      <c r="K574" s="23"/>
      <c r="L574" s="119"/>
      <c r="M574" s="23"/>
      <c r="N574" s="23"/>
      <c r="O574" s="23"/>
      <c r="P574" s="23"/>
      <c r="Q574" s="23"/>
      <c r="R574" s="311"/>
      <c r="S574" s="23"/>
      <c r="T574" s="23"/>
      <c r="U574" s="23"/>
      <c r="V574" s="23"/>
      <c r="W574" s="23"/>
      <c r="X574" s="23"/>
      <c r="Y574" s="23"/>
      <c r="Z574" s="23"/>
      <c r="AA574" s="22"/>
      <c r="AB574" s="23"/>
      <c r="AC574" s="23"/>
      <c r="AD574" s="23"/>
      <c r="AE574" s="23"/>
      <c r="AF574" s="23"/>
      <c r="AG574" s="119"/>
      <c r="AH574" s="18"/>
      <c r="AI574" s="19"/>
      <c r="AJ574" s="19"/>
      <c r="AK574" s="19"/>
      <c r="AL574" s="18"/>
      <c r="AM574" s="18"/>
      <c r="AN574" s="18"/>
      <c r="AO574" s="18"/>
      <c r="AP574" s="18"/>
      <c r="AQ574" s="18"/>
      <c r="AR574" s="18"/>
      <c r="AS574" s="18"/>
      <c r="AT574" s="18"/>
      <c r="AU574" s="18"/>
      <c r="AV574" s="18"/>
      <c r="AW574" s="18"/>
      <c r="AX574" s="18"/>
      <c r="AY574" s="18"/>
      <c r="AZ574" s="18"/>
    </row>
    <row r="575" spans="1:52" x14ac:dyDescent="0.25">
      <c r="A575" s="20"/>
      <c r="B575" s="21"/>
      <c r="C575" s="112"/>
      <c r="D575" s="113"/>
      <c r="E575" s="118"/>
      <c r="F575" s="116"/>
      <c r="G575" s="24"/>
      <c r="H575" s="23"/>
      <c r="I575" s="23"/>
      <c r="J575" s="23"/>
      <c r="K575" s="23"/>
      <c r="L575" s="119"/>
      <c r="M575" s="23"/>
      <c r="N575" s="23"/>
      <c r="O575" s="23"/>
      <c r="P575" s="23"/>
      <c r="Q575" s="23"/>
      <c r="R575" s="311"/>
      <c r="S575" s="23"/>
      <c r="T575" s="23"/>
      <c r="U575" s="23"/>
      <c r="V575" s="23"/>
      <c r="W575" s="23"/>
      <c r="X575" s="23"/>
      <c r="Y575" s="23"/>
      <c r="Z575" s="23"/>
      <c r="AA575" s="22"/>
      <c r="AB575" s="23"/>
      <c r="AC575" s="23"/>
      <c r="AD575" s="23"/>
      <c r="AE575" s="23"/>
      <c r="AF575" s="23"/>
      <c r="AG575" s="119"/>
      <c r="AH575" s="18"/>
      <c r="AI575" s="19"/>
      <c r="AJ575" s="19"/>
      <c r="AK575" s="19"/>
      <c r="AL575" s="18"/>
      <c r="AM575" s="18"/>
      <c r="AN575" s="18"/>
      <c r="AO575" s="18"/>
      <c r="AP575" s="18"/>
      <c r="AQ575" s="18"/>
      <c r="AR575" s="18"/>
      <c r="AS575" s="18"/>
      <c r="AT575" s="18"/>
      <c r="AU575" s="18"/>
      <c r="AV575" s="18"/>
      <c r="AW575" s="18"/>
      <c r="AX575" s="18"/>
      <c r="AY575" s="18"/>
      <c r="AZ575" s="18"/>
    </row>
    <row r="576" spans="1:52" x14ac:dyDescent="0.25">
      <c r="A576" s="20"/>
      <c r="B576" s="21"/>
      <c r="C576" s="112"/>
      <c r="D576" s="113"/>
      <c r="E576" s="118"/>
      <c r="F576" s="116"/>
      <c r="G576" s="24"/>
      <c r="H576" s="23"/>
      <c r="I576" s="23"/>
      <c r="J576" s="23"/>
      <c r="K576" s="23"/>
      <c r="L576" s="119"/>
      <c r="M576" s="23"/>
      <c r="N576" s="23"/>
      <c r="O576" s="23"/>
      <c r="P576" s="23"/>
      <c r="Q576" s="23"/>
      <c r="R576" s="311"/>
      <c r="S576" s="23"/>
      <c r="T576" s="23"/>
      <c r="U576" s="23"/>
      <c r="V576" s="23"/>
      <c r="W576" s="23"/>
      <c r="X576" s="23"/>
      <c r="Y576" s="23"/>
      <c r="Z576" s="23"/>
      <c r="AA576" s="22"/>
      <c r="AB576" s="23"/>
      <c r="AC576" s="23"/>
      <c r="AD576" s="23"/>
      <c r="AE576" s="23"/>
      <c r="AF576" s="23"/>
      <c r="AG576" s="119"/>
      <c r="AH576" s="18"/>
      <c r="AI576" s="19"/>
      <c r="AJ576" s="19"/>
      <c r="AK576" s="19"/>
      <c r="AL576" s="18"/>
      <c r="AM576" s="18"/>
      <c r="AN576" s="18"/>
      <c r="AO576" s="18"/>
      <c r="AP576" s="18"/>
      <c r="AQ576" s="18"/>
      <c r="AR576" s="18"/>
      <c r="AS576" s="18"/>
      <c r="AT576" s="18"/>
      <c r="AU576" s="18"/>
      <c r="AV576" s="18"/>
      <c r="AW576" s="18"/>
      <c r="AX576" s="18"/>
      <c r="AY576" s="18"/>
      <c r="AZ576" s="18"/>
    </row>
    <row r="577" spans="1:52" x14ac:dyDescent="0.25">
      <c r="A577" s="20"/>
      <c r="B577" s="21"/>
      <c r="C577" s="112"/>
      <c r="D577" s="113"/>
      <c r="E577" s="118"/>
      <c r="F577" s="116"/>
      <c r="G577" s="24"/>
      <c r="H577" s="23"/>
      <c r="I577" s="23"/>
      <c r="J577" s="23"/>
      <c r="K577" s="23"/>
      <c r="L577" s="119"/>
      <c r="M577" s="23"/>
      <c r="N577" s="23"/>
      <c r="O577" s="23"/>
      <c r="P577" s="23"/>
      <c r="Q577" s="23"/>
      <c r="R577" s="311"/>
      <c r="S577" s="23"/>
      <c r="T577" s="23"/>
      <c r="U577" s="23"/>
      <c r="V577" s="23"/>
      <c r="W577" s="23"/>
      <c r="X577" s="23"/>
      <c r="Y577" s="23"/>
      <c r="Z577" s="23"/>
      <c r="AA577" s="22"/>
      <c r="AB577" s="23"/>
      <c r="AC577" s="23"/>
      <c r="AD577" s="23"/>
      <c r="AE577" s="23"/>
      <c r="AF577" s="23"/>
      <c r="AG577" s="119"/>
      <c r="AH577" s="18"/>
      <c r="AI577" s="19"/>
      <c r="AJ577" s="19"/>
      <c r="AK577" s="19"/>
      <c r="AL577" s="18"/>
      <c r="AM577" s="18"/>
      <c r="AN577" s="18"/>
      <c r="AO577" s="18"/>
      <c r="AP577" s="18"/>
      <c r="AQ577" s="18"/>
      <c r="AR577" s="18"/>
      <c r="AS577" s="18"/>
      <c r="AT577" s="18"/>
      <c r="AU577" s="18"/>
      <c r="AV577" s="18"/>
      <c r="AW577" s="18"/>
      <c r="AX577" s="18"/>
      <c r="AY577" s="18"/>
      <c r="AZ577" s="18"/>
    </row>
    <row r="578" spans="1:52" x14ac:dyDescent="0.25">
      <c r="A578" s="20"/>
      <c r="B578" s="21"/>
      <c r="C578" s="112"/>
      <c r="D578" s="113"/>
      <c r="E578" s="118"/>
      <c r="F578" s="116"/>
      <c r="G578" s="24"/>
      <c r="H578" s="23"/>
      <c r="I578" s="23"/>
      <c r="J578" s="23"/>
      <c r="K578" s="23"/>
      <c r="L578" s="119"/>
      <c r="M578" s="23"/>
      <c r="N578" s="23"/>
      <c r="O578" s="23"/>
      <c r="P578" s="23"/>
      <c r="Q578" s="23"/>
      <c r="R578" s="311"/>
      <c r="S578" s="23"/>
      <c r="T578" s="23"/>
      <c r="U578" s="23"/>
      <c r="V578" s="23"/>
      <c r="W578" s="23"/>
      <c r="X578" s="23"/>
      <c r="Y578" s="23"/>
      <c r="Z578" s="23"/>
      <c r="AA578" s="22"/>
      <c r="AB578" s="23"/>
      <c r="AC578" s="23"/>
      <c r="AD578" s="23"/>
      <c r="AE578" s="23"/>
      <c r="AF578" s="23"/>
      <c r="AG578" s="119"/>
      <c r="AH578" s="18"/>
      <c r="AI578" s="19"/>
      <c r="AJ578" s="19"/>
      <c r="AK578" s="19"/>
      <c r="AL578" s="18"/>
      <c r="AM578" s="18"/>
      <c r="AN578" s="18"/>
      <c r="AO578" s="18"/>
      <c r="AP578" s="18"/>
      <c r="AQ578" s="18"/>
      <c r="AR578" s="18"/>
      <c r="AS578" s="18"/>
      <c r="AT578" s="18"/>
      <c r="AU578" s="18"/>
      <c r="AV578" s="18"/>
      <c r="AW578" s="18"/>
      <c r="AX578" s="18"/>
      <c r="AY578" s="18"/>
      <c r="AZ578" s="18"/>
    </row>
    <row r="579" spans="1:52" x14ac:dyDescent="0.25">
      <c r="A579" s="20"/>
      <c r="B579" s="21"/>
      <c r="C579" s="112"/>
      <c r="D579" s="113"/>
      <c r="E579" s="118"/>
      <c r="F579" s="116"/>
      <c r="G579" s="24"/>
      <c r="H579" s="23"/>
      <c r="I579" s="23"/>
      <c r="J579" s="23"/>
      <c r="K579" s="23"/>
      <c r="L579" s="119"/>
      <c r="M579" s="23"/>
      <c r="N579" s="23"/>
      <c r="O579" s="23"/>
      <c r="P579" s="23"/>
      <c r="Q579" s="23"/>
      <c r="R579" s="311"/>
      <c r="S579" s="23"/>
      <c r="T579" s="23"/>
      <c r="U579" s="23"/>
      <c r="V579" s="23"/>
      <c r="W579" s="23"/>
      <c r="X579" s="23"/>
      <c r="Y579" s="23"/>
      <c r="Z579" s="23"/>
      <c r="AA579" s="22"/>
      <c r="AB579" s="23"/>
      <c r="AC579" s="23"/>
      <c r="AD579" s="23"/>
      <c r="AE579" s="23"/>
      <c r="AF579" s="23"/>
      <c r="AG579" s="119"/>
      <c r="AH579" s="18"/>
      <c r="AI579" s="19"/>
      <c r="AJ579" s="19"/>
      <c r="AK579" s="19"/>
      <c r="AL579" s="18"/>
      <c r="AM579" s="18"/>
      <c r="AN579" s="18"/>
      <c r="AO579" s="18"/>
      <c r="AP579" s="18"/>
      <c r="AQ579" s="18"/>
      <c r="AR579" s="18"/>
      <c r="AS579" s="18"/>
      <c r="AT579" s="18"/>
      <c r="AU579" s="18"/>
      <c r="AV579" s="18"/>
      <c r="AW579" s="18"/>
      <c r="AX579" s="18"/>
      <c r="AY579" s="18"/>
      <c r="AZ579" s="18"/>
    </row>
    <row r="580" spans="1:52" x14ac:dyDescent="0.25">
      <c r="A580" s="20"/>
      <c r="B580" s="21"/>
      <c r="C580" s="112"/>
      <c r="D580" s="113"/>
      <c r="E580" s="118"/>
      <c r="F580" s="116"/>
      <c r="G580" s="24"/>
      <c r="H580" s="23"/>
      <c r="I580" s="23"/>
      <c r="J580" s="23"/>
      <c r="K580" s="23"/>
      <c r="L580" s="119"/>
      <c r="M580" s="23"/>
      <c r="N580" s="23"/>
      <c r="O580" s="23"/>
      <c r="P580" s="23"/>
      <c r="Q580" s="23"/>
      <c r="R580" s="311"/>
      <c r="S580" s="23"/>
      <c r="T580" s="23"/>
      <c r="U580" s="23"/>
      <c r="V580" s="23"/>
      <c r="W580" s="23"/>
      <c r="X580" s="23"/>
      <c r="Y580" s="23"/>
      <c r="Z580" s="23"/>
      <c r="AA580" s="22"/>
      <c r="AB580" s="23"/>
      <c r="AC580" s="23"/>
      <c r="AD580" s="23"/>
      <c r="AE580" s="23"/>
      <c r="AF580" s="23"/>
      <c r="AG580" s="119"/>
      <c r="AH580" s="18"/>
      <c r="AI580" s="19"/>
      <c r="AJ580" s="19"/>
      <c r="AK580" s="19"/>
      <c r="AL580" s="18"/>
      <c r="AM580" s="18"/>
      <c r="AN580" s="18"/>
      <c r="AO580" s="18"/>
      <c r="AP580" s="18"/>
      <c r="AQ580" s="18"/>
      <c r="AR580" s="18"/>
      <c r="AS580" s="18"/>
      <c r="AT580" s="18"/>
      <c r="AU580" s="18"/>
      <c r="AV580" s="18"/>
      <c r="AW580" s="18"/>
      <c r="AX580" s="18"/>
      <c r="AY580" s="18"/>
      <c r="AZ580" s="18"/>
    </row>
    <row r="581" spans="1:52" x14ac:dyDescent="0.25">
      <c r="A581" s="20"/>
      <c r="B581" s="21"/>
      <c r="C581" s="112"/>
      <c r="D581" s="113"/>
      <c r="E581" s="118"/>
      <c r="F581" s="116"/>
      <c r="G581" s="24"/>
      <c r="H581" s="23"/>
      <c r="I581" s="23"/>
      <c r="J581" s="23"/>
      <c r="K581" s="23"/>
      <c r="L581" s="119"/>
      <c r="M581" s="23"/>
      <c r="N581" s="23"/>
      <c r="O581" s="23"/>
      <c r="P581" s="23"/>
      <c r="Q581" s="23"/>
      <c r="R581" s="311"/>
      <c r="S581" s="23"/>
      <c r="T581" s="23"/>
      <c r="U581" s="23"/>
      <c r="V581" s="23"/>
      <c r="W581" s="23"/>
      <c r="X581" s="23"/>
      <c r="Y581" s="23"/>
      <c r="Z581" s="23"/>
      <c r="AA581" s="22"/>
      <c r="AB581" s="23"/>
      <c r="AC581" s="23"/>
      <c r="AD581" s="23"/>
      <c r="AE581" s="23"/>
      <c r="AF581" s="23"/>
      <c r="AG581" s="119"/>
      <c r="AH581" s="18"/>
      <c r="AI581" s="19"/>
      <c r="AJ581" s="19"/>
      <c r="AK581" s="19"/>
      <c r="AL581" s="18"/>
      <c r="AM581" s="18"/>
      <c r="AN581" s="18"/>
      <c r="AO581" s="18"/>
      <c r="AP581" s="18"/>
      <c r="AQ581" s="18"/>
      <c r="AR581" s="18"/>
      <c r="AS581" s="18"/>
      <c r="AT581" s="18"/>
      <c r="AU581" s="18"/>
      <c r="AV581" s="18"/>
      <c r="AW581" s="18"/>
      <c r="AX581" s="18"/>
      <c r="AY581" s="18"/>
      <c r="AZ581" s="18"/>
    </row>
    <row r="582" spans="1:52" x14ac:dyDescent="0.25">
      <c r="A582" s="20"/>
      <c r="B582" s="21"/>
      <c r="C582" s="112"/>
      <c r="D582" s="113"/>
      <c r="E582" s="118"/>
      <c r="F582" s="116"/>
      <c r="G582" s="24"/>
      <c r="H582" s="23"/>
      <c r="I582" s="23"/>
      <c r="J582" s="23"/>
      <c r="K582" s="23"/>
      <c r="L582" s="119"/>
      <c r="M582" s="23"/>
      <c r="N582" s="23"/>
      <c r="O582" s="23"/>
      <c r="P582" s="23"/>
      <c r="Q582" s="23"/>
      <c r="R582" s="311"/>
      <c r="S582" s="23"/>
      <c r="T582" s="23"/>
      <c r="U582" s="23"/>
      <c r="V582" s="23"/>
      <c r="W582" s="23"/>
      <c r="X582" s="23"/>
      <c r="Y582" s="23"/>
      <c r="Z582" s="23"/>
      <c r="AA582" s="22"/>
      <c r="AB582" s="23"/>
      <c r="AC582" s="23"/>
      <c r="AD582" s="23"/>
      <c r="AE582" s="23"/>
      <c r="AF582" s="23"/>
      <c r="AG582" s="119"/>
      <c r="AH582" s="18"/>
      <c r="AI582" s="19"/>
      <c r="AJ582" s="19"/>
      <c r="AK582" s="19"/>
      <c r="AL582" s="18"/>
      <c r="AM582" s="18"/>
      <c r="AN582" s="18"/>
      <c r="AO582" s="18"/>
      <c r="AP582" s="18"/>
      <c r="AQ582" s="18"/>
      <c r="AR582" s="18"/>
      <c r="AS582" s="18"/>
      <c r="AT582" s="18"/>
      <c r="AU582" s="18"/>
      <c r="AV582" s="18"/>
      <c r="AW582" s="18"/>
      <c r="AX582" s="18"/>
      <c r="AY582" s="18"/>
      <c r="AZ582" s="18"/>
    </row>
    <row r="583" spans="1:52" x14ac:dyDescent="0.25">
      <c r="A583" s="20"/>
      <c r="B583" s="21"/>
      <c r="C583" s="112"/>
      <c r="D583" s="113"/>
      <c r="E583" s="118"/>
      <c r="F583" s="116"/>
      <c r="G583" s="24"/>
      <c r="H583" s="23"/>
      <c r="I583" s="23"/>
      <c r="J583" s="23"/>
      <c r="K583" s="23"/>
      <c r="L583" s="119"/>
      <c r="M583" s="23"/>
      <c r="N583" s="23"/>
      <c r="O583" s="23"/>
      <c r="P583" s="23"/>
      <c r="Q583" s="23"/>
      <c r="R583" s="311"/>
      <c r="S583" s="23"/>
      <c r="T583" s="23"/>
      <c r="U583" s="23"/>
      <c r="V583" s="23"/>
      <c r="W583" s="23"/>
      <c r="X583" s="23"/>
      <c r="Y583" s="23"/>
      <c r="Z583" s="23"/>
      <c r="AA583" s="22"/>
      <c r="AB583" s="23"/>
      <c r="AC583" s="23"/>
      <c r="AD583" s="23"/>
      <c r="AE583" s="23"/>
      <c r="AF583" s="23"/>
      <c r="AG583" s="119"/>
      <c r="AH583" s="18"/>
      <c r="AI583" s="19"/>
      <c r="AJ583" s="19"/>
      <c r="AK583" s="19"/>
      <c r="AL583" s="18"/>
      <c r="AM583" s="18"/>
      <c r="AN583" s="18"/>
      <c r="AO583" s="18"/>
      <c r="AP583" s="18"/>
      <c r="AQ583" s="18"/>
      <c r="AR583" s="18"/>
      <c r="AS583" s="18"/>
      <c r="AT583" s="18"/>
      <c r="AU583" s="18"/>
      <c r="AV583" s="18"/>
      <c r="AW583" s="18"/>
      <c r="AX583" s="18"/>
      <c r="AY583" s="18"/>
      <c r="AZ583" s="18"/>
    </row>
    <row r="584" spans="1:52" x14ac:dyDescent="0.25">
      <c r="A584" s="20"/>
      <c r="B584" s="21"/>
      <c r="C584" s="112"/>
      <c r="D584" s="113"/>
      <c r="E584" s="118"/>
      <c r="F584" s="116"/>
      <c r="G584" s="24"/>
      <c r="H584" s="23"/>
      <c r="I584" s="23"/>
      <c r="J584" s="23"/>
      <c r="K584" s="23"/>
      <c r="L584" s="119"/>
      <c r="M584" s="23"/>
      <c r="N584" s="23"/>
      <c r="O584" s="23"/>
      <c r="P584" s="23"/>
      <c r="Q584" s="23"/>
      <c r="R584" s="311"/>
      <c r="S584" s="23"/>
      <c r="T584" s="23"/>
      <c r="U584" s="23"/>
      <c r="V584" s="23"/>
      <c r="W584" s="23"/>
      <c r="X584" s="23"/>
      <c r="Y584" s="23"/>
      <c r="Z584" s="23"/>
      <c r="AA584" s="22"/>
      <c r="AB584" s="23"/>
      <c r="AC584" s="23"/>
      <c r="AD584" s="23"/>
      <c r="AE584" s="23"/>
      <c r="AF584" s="23"/>
      <c r="AG584" s="119"/>
      <c r="AH584" s="18"/>
      <c r="AI584" s="19"/>
      <c r="AJ584" s="19"/>
      <c r="AK584" s="19"/>
      <c r="AL584" s="18"/>
      <c r="AM584" s="18"/>
      <c r="AN584" s="18"/>
      <c r="AO584" s="18"/>
      <c r="AP584" s="18"/>
      <c r="AQ584" s="18"/>
      <c r="AR584" s="18"/>
      <c r="AS584" s="18"/>
      <c r="AT584" s="18"/>
      <c r="AU584" s="18"/>
      <c r="AV584" s="18"/>
      <c r="AW584" s="18"/>
      <c r="AX584" s="18"/>
      <c r="AY584" s="18"/>
      <c r="AZ584" s="18"/>
    </row>
    <row r="585" spans="1:52" x14ac:dyDescent="0.25">
      <c r="A585" s="20"/>
      <c r="B585" s="21"/>
      <c r="C585" s="112"/>
      <c r="D585" s="113"/>
      <c r="E585" s="118"/>
      <c r="F585" s="116"/>
      <c r="G585" s="24"/>
      <c r="H585" s="23"/>
      <c r="I585" s="23"/>
      <c r="J585" s="23"/>
      <c r="K585" s="23"/>
      <c r="L585" s="119"/>
      <c r="M585" s="23"/>
      <c r="N585" s="23"/>
      <c r="O585" s="23"/>
      <c r="P585" s="23"/>
      <c r="Q585" s="23"/>
      <c r="R585" s="311"/>
      <c r="S585" s="23"/>
      <c r="T585" s="23"/>
      <c r="U585" s="23"/>
      <c r="V585" s="23"/>
      <c r="W585" s="23"/>
      <c r="X585" s="23"/>
      <c r="Y585" s="23"/>
      <c r="Z585" s="23"/>
      <c r="AA585" s="22"/>
      <c r="AB585" s="23"/>
      <c r="AC585" s="23"/>
      <c r="AD585" s="23"/>
      <c r="AE585" s="23"/>
      <c r="AF585" s="23"/>
      <c r="AG585" s="119"/>
      <c r="AH585" s="18"/>
      <c r="AI585" s="19"/>
      <c r="AJ585" s="19"/>
      <c r="AK585" s="19"/>
      <c r="AL585" s="18"/>
      <c r="AM585" s="18"/>
      <c r="AN585" s="18"/>
      <c r="AO585" s="18"/>
      <c r="AP585" s="18"/>
      <c r="AQ585" s="18"/>
      <c r="AR585" s="18"/>
      <c r="AS585" s="18"/>
      <c r="AT585" s="18"/>
      <c r="AU585" s="18"/>
      <c r="AV585" s="18"/>
      <c r="AW585" s="18"/>
      <c r="AX585" s="18"/>
      <c r="AY585" s="18"/>
      <c r="AZ585" s="18"/>
    </row>
    <row r="586" spans="1:52" x14ac:dyDescent="0.25">
      <c r="A586" s="20"/>
      <c r="B586" s="21"/>
      <c r="C586" s="112"/>
      <c r="D586" s="113"/>
      <c r="E586" s="118"/>
      <c r="F586" s="116"/>
      <c r="G586" s="24"/>
      <c r="H586" s="23"/>
      <c r="I586" s="23"/>
      <c r="J586" s="23"/>
      <c r="K586" s="23"/>
      <c r="L586" s="119"/>
      <c r="M586" s="23"/>
      <c r="N586" s="23"/>
      <c r="O586" s="23"/>
      <c r="P586" s="23"/>
      <c r="Q586" s="23"/>
      <c r="R586" s="311"/>
      <c r="S586" s="23"/>
      <c r="T586" s="23"/>
      <c r="U586" s="23"/>
      <c r="V586" s="23"/>
      <c r="W586" s="23"/>
      <c r="X586" s="23"/>
      <c r="Y586" s="23"/>
      <c r="Z586" s="23"/>
      <c r="AA586" s="22"/>
      <c r="AB586" s="23"/>
      <c r="AC586" s="23"/>
      <c r="AD586" s="23"/>
      <c r="AE586" s="23"/>
      <c r="AF586" s="23"/>
      <c r="AG586" s="119"/>
      <c r="AH586" s="18"/>
      <c r="AI586" s="19"/>
      <c r="AJ586" s="19"/>
      <c r="AK586" s="19"/>
      <c r="AL586" s="18"/>
      <c r="AM586" s="18"/>
      <c r="AN586" s="18"/>
      <c r="AO586" s="18"/>
      <c r="AP586" s="18"/>
      <c r="AQ586" s="18"/>
      <c r="AR586" s="18"/>
      <c r="AS586" s="18"/>
      <c r="AT586" s="18"/>
      <c r="AU586" s="18"/>
      <c r="AV586" s="18"/>
      <c r="AW586" s="18"/>
      <c r="AX586" s="18"/>
      <c r="AY586" s="18"/>
      <c r="AZ586" s="18"/>
    </row>
    <row r="587" spans="1:52" x14ac:dyDescent="0.25">
      <c r="A587" s="20"/>
      <c r="B587" s="21"/>
      <c r="C587" s="112"/>
      <c r="D587" s="113"/>
      <c r="E587" s="118"/>
      <c r="F587" s="116"/>
      <c r="G587" s="24"/>
      <c r="H587" s="23"/>
      <c r="I587" s="23"/>
      <c r="J587" s="23"/>
      <c r="K587" s="23"/>
      <c r="L587" s="119"/>
      <c r="M587" s="23"/>
      <c r="N587" s="23"/>
      <c r="O587" s="23"/>
      <c r="P587" s="23"/>
      <c r="Q587" s="23"/>
      <c r="R587" s="311"/>
      <c r="S587" s="23"/>
      <c r="T587" s="23"/>
      <c r="U587" s="23"/>
      <c r="V587" s="23"/>
      <c r="W587" s="23"/>
      <c r="X587" s="23"/>
      <c r="Y587" s="23"/>
      <c r="Z587" s="23"/>
      <c r="AA587" s="22"/>
      <c r="AB587" s="23"/>
      <c r="AC587" s="23"/>
      <c r="AD587" s="23"/>
      <c r="AE587" s="23"/>
      <c r="AF587" s="23"/>
      <c r="AG587" s="119"/>
      <c r="AH587" s="18"/>
      <c r="AI587" s="19"/>
      <c r="AJ587" s="19"/>
      <c r="AK587" s="19"/>
      <c r="AL587" s="18"/>
      <c r="AM587" s="18"/>
      <c r="AN587" s="18"/>
      <c r="AO587" s="18"/>
      <c r="AP587" s="18"/>
      <c r="AQ587" s="18"/>
      <c r="AR587" s="18"/>
      <c r="AS587" s="18"/>
      <c r="AT587" s="18"/>
      <c r="AU587" s="18"/>
      <c r="AV587" s="18"/>
      <c r="AW587" s="18"/>
      <c r="AX587" s="18"/>
      <c r="AY587" s="18"/>
      <c r="AZ587" s="18"/>
    </row>
    <row r="588" spans="1:52" x14ac:dyDescent="0.25">
      <c r="A588" s="20"/>
      <c r="B588" s="21"/>
      <c r="C588" s="112"/>
      <c r="D588" s="113"/>
      <c r="E588" s="118"/>
      <c r="F588" s="116"/>
      <c r="G588" s="24"/>
      <c r="H588" s="23"/>
      <c r="I588" s="23"/>
      <c r="J588" s="23"/>
      <c r="K588" s="23"/>
      <c r="L588" s="119"/>
      <c r="M588" s="23"/>
      <c r="N588" s="23"/>
      <c r="O588" s="23"/>
      <c r="P588" s="23"/>
      <c r="Q588" s="23"/>
      <c r="R588" s="311"/>
      <c r="S588" s="23"/>
      <c r="T588" s="23"/>
      <c r="U588" s="23"/>
      <c r="V588" s="23"/>
      <c r="W588" s="23"/>
      <c r="X588" s="23"/>
      <c r="Y588" s="23"/>
      <c r="Z588" s="23"/>
      <c r="AA588" s="22"/>
      <c r="AB588" s="23"/>
      <c r="AC588" s="23"/>
      <c r="AD588" s="23"/>
      <c r="AE588" s="23"/>
      <c r="AF588" s="23"/>
      <c r="AG588" s="119"/>
      <c r="AH588" s="18"/>
      <c r="AI588" s="19"/>
      <c r="AJ588" s="19"/>
      <c r="AK588" s="19"/>
      <c r="AL588" s="18"/>
      <c r="AM588" s="18"/>
      <c r="AN588" s="18"/>
      <c r="AO588" s="18"/>
      <c r="AP588" s="18"/>
      <c r="AQ588" s="18"/>
      <c r="AR588" s="18"/>
      <c r="AS588" s="18"/>
      <c r="AT588" s="18"/>
      <c r="AU588" s="18"/>
      <c r="AV588" s="18"/>
      <c r="AW588" s="18"/>
      <c r="AX588" s="18"/>
      <c r="AY588" s="18"/>
      <c r="AZ588" s="18"/>
    </row>
    <row r="589" spans="1:52" x14ac:dyDescent="0.25">
      <c r="A589" s="20"/>
      <c r="B589" s="21"/>
      <c r="C589" s="112"/>
      <c r="D589" s="113"/>
      <c r="E589" s="118"/>
      <c r="F589" s="116"/>
      <c r="G589" s="24"/>
      <c r="H589" s="23"/>
      <c r="I589" s="23"/>
      <c r="J589" s="23"/>
      <c r="K589" s="23"/>
      <c r="L589" s="119"/>
      <c r="M589" s="23"/>
      <c r="N589" s="23"/>
      <c r="O589" s="23"/>
      <c r="P589" s="23"/>
      <c r="Q589" s="23"/>
      <c r="R589" s="311"/>
      <c r="S589" s="23"/>
      <c r="T589" s="23"/>
      <c r="U589" s="23"/>
      <c r="V589" s="23"/>
      <c r="W589" s="23"/>
      <c r="X589" s="23"/>
      <c r="Y589" s="23"/>
      <c r="Z589" s="23"/>
      <c r="AA589" s="22"/>
      <c r="AB589" s="23"/>
      <c r="AC589" s="23"/>
      <c r="AD589" s="23"/>
      <c r="AE589" s="23"/>
      <c r="AF589" s="23"/>
      <c r="AG589" s="119"/>
      <c r="AH589" s="18"/>
      <c r="AI589" s="19"/>
      <c r="AJ589" s="19"/>
      <c r="AK589" s="19"/>
      <c r="AL589" s="18"/>
      <c r="AM589" s="18"/>
      <c r="AN589" s="18"/>
      <c r="AO589" s="18"/>
      <c r="AP589" s="18"/>
      <c r="AQ589" s="18"/>
      <c r="AR589" s="18"/>
      <c r="AS589" s="18"/>
      <c r="AT589" s="18"/>
      <c r="AU589" s="18"/>
      <c r="AV589" s="18"/>
      <c r="AW589" s="18"/>
      <c r="AX589" s="18"/>
      <c r="AY589" s="18"/>
      <c r="AZ589" s="18"/>
    </row>
    <row r="590" spans="1:52" x14ac:dyDescent="0.25">
      <c r="A590" s="20"/>
      <c r="B590" s="21"/>
      <c r="C590" s="112"/>
      <c r="D590" s="113"/>
      <c r="E590" s="118"/>
      <c r="F590" s="116"/>
      <c r="G590" s="24"/>
      <c r="H590" s="23"/>
      <c r="I590" s="23"/>
      <c r="J590" s="23"/>
      <c r="K590" s="23"/>
      <c r="L590" s="119"/>
      <c r="M590" s="23"/>
      <c r="N590" s="23"/>
      <c r="O590" s="23"/>
      <c r="P590" s="23"/>
      <c r="Q590" s="23"/>
      <c r="R590" s="311"/>
      <c r="S590" s="23"/>
      <c r="T590" s="23"/>
      <c r="U590" s="23"/>
      <c r="V590" s="23"/>
      <c r="W590" s="23"/>
      <c r="X590" s="23"/>
      <c r="Y590" s="23"/>
      <c r="Z590" s="23"/>
      <c r="AA590" s="22"/>
      <c r="AB590" s="23"/>
      <c r="AC590" s="23"/>
      <c r="AD590" s="23"/>
      <c r="AE590" s="23"/>
      <c r="AF590" s="23"/>
      <c r="AG590" s="119"/>
      <c r="AH590" s="18"/>
      <c r="AI590" s="19"/>
      <c r="AJ590" s="19"/>
      <c r="AK590" s="19"/>
      <c r="AL590" s="18"/>
      <c r="AM590" s="18"/>
      <c r="AN590" s="18"/>
      <c r="AO590" s="18"/>
      <c r="AP590" s="18"/>
      <c r="AQ590" s="18"/>
      <c r="AR590" s="18"/>
      <c r="AS590" s="18"/>
      <c r="AT590" s="18"/>
      <c r="AU590" s="18"/>
      <c r="AV590" s="18"/>
      <c r="AW590" s="18"/>
      <c r="AX590" s="18"/>
      <c r="AY590" s="18"/>
      <c r="AZ590" s="18"/>
    </row>
    <row r="591" spans="1:52" x14ac:dyDescent="0.25">
      <c r="A591" s="20"/>
      <c r="B591" s="21"/>
      <c r="C591" s="112"/>
      <c r="D591" s="113"/>
      <c r="E591" s="118"/>
      <c r="F591" s="116"/>
      <c r="G591" s="24"/>
      <c r="H591" s="23"/>
      <c r="I591" s="23"/>
      <c r="J591" s="23"/>
      <c r="K591" s="23"/>
      <c r="L591" s="119"/>
      <c r="M591" s="23"/>
      <c r="N591" s="23"/>
      <c r="O591" s="23"/>
      <c r="P591" s="23"/>
      <c r="Q591" s="23"/>
      <c r="R591" s="311"/>
      <c r="S591" s="23"/>
      <c r="T591" s="23"/>
      <c r="U591" s="23"/>
      <c r="V591" s="23"/>
      <c r="W591" s="23"/>
      <c r="X591" s="23"/>
      <c r="Y591" s="23"/>
      <c r="Z591" s="23"/>
      <c r="AA591" s="22"/>
      <c r="AB591" s="23"/>
      <c r="AC591" s="23"/>
      <c r="AD591" s="23"/>
      <c r="AE591" s="23"/>
      <c r="AF591" s="23"/>
      <c r="AG591" s="119"/>
      <c r="AH591" s="18"/>
      <c r="AI591" s="19"/>
      <c r="AJ591" s="19"/>
      <c r="AK591" s="19"/>
      <c r="AL591" s="18"/>
      <c r="AM591" s="18"/>
      <c r="AN591" s="18"/>
      <c r="AO591" s="18"/>
      <c r="AP591" s="18"/>
      <c r="AQ591" s="18"/>
      <c r="AR591" s="18"/>
      <c r="AS591" s="18"/>
      <c r="AT591" s="18"/>
      <c r="AU591" s="18"/>
      <c r="AV591" s="18"/>
      <c r="AW591" s="18"/>
      <c r="AX591" s="18"/>
      <c r="AY591" s="18"/>
      <c r="AZ591" s="18"/>
    </row>
    <row r="592" spans="1:52" x14ac:dyDescent="0.25">
      <c r="A592" s="20"/>
      <c r="B592" s="21"/>
      <c r="C592" s="112"/>
      <c r="D592" s="113"/>
      <c r="E592" s="118"/>
      <c r="F592" s="116"/>
      <c r="G592" s="24"/>
      <c r="H592" s="23"/>
      <c r="I592" s="23"/>
      <c r="J592" s="23"/>
      <c r="K592" s="23"/>
      <c r="L592" s="119"/>
      <c r="M592" s="23"/>
      <c r="N592" s="23"/>
      <c r="O592" s="23"/>
      <c r="P592" s="23"/>
      <c r="Q592" s="23"/>
      <c r="R592" s="311"/>
      <c r="S592" s="23"/>
      <c r="T592" s="23"/>
      <c r="U592" s="23"/>
      <c r="V592" s="23"/>
      <c r="W592" s="23"/>
      <c r="X592" s="23"/>
      <c r="Y592" s="23"/>
      <c r="Z592" s="23"/>
      <c r="AA592" s="22"/>
      <c r="AB592" s="23"/>
      <c r="AC592" s="23"/>
      <c r="AD592" s="23"/>
      <c r="AE592" s="23"/>
      <c r="AF592" s="23"/>
      <c r="AG592" s="119"/>
      <c r="AH592" s="18"/>
      <c r="AI592" s="19"/>
      <c r="AJ592" s="19"/>
      <c r="AK592" s="19"/>
      <c r="AL592" s="18"/>
      <c r="AM592" s="18"/>
      <c r="AN592" s="18"/>
      <c r="AO592" s="18"/>
      <c r="AP592" s="18"/>
      <c r="AQ592" s="18"/>
      <c r="AR592" s="18"/>
      <c r="AS592" s="18"/>
      <c r="AT592" s="18"/>
      <c r="AU592" s="18"/>
      <c r="AV592" s="18"/>
      <c r="AW592" s="18"/>
      <c r="AX592" s="18"/>
      <c r="AY592" s="18"/>
      <c r="AZ592" s="18"/>
    </row>
    <row r="593" spans="1:52" x14ac:dyDescent="0.25">
      <c r="A593" s="20"/>
      <c r="B593" s="21"/>
      <c r="C593" s="112"/>
      <c r="D593" s="113"/>
      <c r="E593" s="118"/>
      <c r="F593" s="116"/>
      <c r="G593" s="24"/>
      <c r="H593" s="23"/>
      <c r="I593" s="23"/>
      <c r="J593" s="23"/>
      <c r="K593" s="23"/>
      <c r="L593" s="119"/>
      <c r="M593" s="23"/>
      <c r="N593" s="23"/>
      <c r="O593" s="23"/>
      <c r="P593" s="23"/>
      <c r="Q593" s="23"/>
      <c r="R593" s="311"/>
      <c r="S593" s="23"/>
      <c r="T593" s="23"/>
      <c r="U593" s="23"/>
      <c r="V593" s="23"/>
      <c r="W593" s="23"/>
      <c r="X593" s="23"/>
      <c r="Y593" s="23"/>
      <c r="Z593" s="23"/>
      <c r="AA593" s="22"/>
      <c r="AB593" s="23"/>
      <c r="AC593" s="23"/>
      <c r="AD593" s="23"/>
      <c r="AE593" s="23"/>
      <c r="AF593" s="23"/>
      <c r="AG593" s="119"/>
      <c r="AH593" s="18"/>
      <c r="AI593" s="19"/>
      <c r="AJ593" s="19"/>
      <c r="AK593" s="19"/>
      <c r="AL593" s="18"/>
      <c r="AM593" s="18"/>
      <c r="AN593" s="18"/>
      <c r="AO593" s="18"/>
      <c r="AP593" s="18"/>
      <c r="AQ593" s="18"/>
      <c r="AR593" s="18"/>
      <c r="AS593" s="18"/>
      <c r="AT593" s="18"/>
      <c r="AU593" s="18"/>
      <c r="AV593" s="18"/>
      <c r="AW593" s="18"/>
      <c r="AX593" s="18"/>
      <c r="AY593" s="18"/>
      <c r="AZ593" s="18"/>
    </row>
    <row r="594" spans="1:52" x14ac:dyDescent="0.25">
      <c r="A594" s="20"/>
      <c r="B594" s="21"/>
      <c r="C594" s="112"/>
      <c r="D594" s="113"/>
      <c r="E594" s="118"/>
      <c r="F594" s="116"/>
      <c r="G594" s="24"/>
      <c r="H594" s="23"/>
      <c r="I594" s="23"/>
      <c r="J594" s="23"/>
      <c r="K594" s="23"/>
      <c r="L594" s="119"/>
      <c r="M594" s="23"/>
      <c r="N594" s="23"/>
      <c r="O594" s="23"/>
      <c r="P594" s="23"/>
      <c r="Q594" s="23"/>
      <c r="R594" s="311"/>
      <c r="S594" s="23"/>
      <c r="T594" s="23"/>
      <c r="U594" s="23"/>
      <c r="V594" s="23"/>
      <c r="W594" s="23"/>
      <c r="X594" s="23"/>
      <c r="Y594" s="23"/>
      <c r="Z594" s="23"/>
      <c r="AA594" s="22"/>
      <c r="AB594" s="23"/>
      <c r="AC594" s="23"/>
      <c r="AD594" s="23"/>
      <c r="AE594" s="23"/>
      <c r="AF594" s="23"/>
      <c r="AG594" s="119"/>
      <c r="AH594" s="18"/>
      <c r="AI594" s="19"/>
      <c r="AJ594" s="19"/>
      <c r="AK594" s="19"/>
      <c r="AL594" s="18"/>
      <c r="AM594" s="18"/>
      <c r="AN594" s="18"/>
      <c r="AO594" s="18"/>
      <c r="AP594" s="18"/>
      <c r="AQ594" s="18"/>
      <c r="AR594" s="18"/>
      <c r="AS594" s="18"/>
      <c r="AT594" s="18"/>
      <c r="AU594" s="18"/>
      <c r="AV594" s="18"/>
      <c r="AW594" s="18"/>
      <c r="AX594" s="18"/>
      <c r="AY594" s="18"/>
      <c r="AZ594" s="18"/>
    </row>
    <row r="595" spans="1:52" x14ac:dyDescent="0.25">
      <c r="A595" s="20"/>
      <c r="B595" s="21"/>
      <c r="C595" s="112"/>
      <c r="D595" s="113"/>
      <c r="E595" s="118"/>
      <c r="F595" s="116"/>
      <c r="G595" s="24"/>
      <c r="H595" s="23"/>
      <c r="I595" s="23"/>
      <c r="J595" s="23"/>
      <c r="K595" s="23"/>
      <c r="L595" s="119"/>
      <c r="M595" s="23"/>
      <c r="N595" s="23"/>
      <c r="O595" s="23"/>
      <c r="P595" s="23"/>
      <c r="Q595" s="23"/>
      <c r="R595" s="311"/>
      <c r="S595" s="23"/>
      <c r="T595" s="23"/>
      <c r="U595" s="23"/>
      <c r="V595" s="23"/>
      <c r="W595" s="23"/>
      <c r="X595" s="23"/>
      <c r="Y595" s="23"/>
      <c r="Z595" s="23"/>
      <c r="AA595" s="22"/>
      <c r="AB595" s="23"/>
      <c r="AC595" s="23"/>
      <c r="AD595" s="23"/>
      <c r="AE595" s="23"/>
      <c r="AF595" s="23"/>
      <c r="AG595" s="119"/>
      <c r="AH595" s="18"/>
      <c r="AI595" s="19"/>
      <c r="AJ595" s="19"/>
      <c r="AK595" s="19"/>
      <c r="AL595" s="18"/>
      <c r="AM595" s="18"/>
      <c r="AN595" s="18"/>
      <c r="AO595" s="18"/>
      <c r="AP595" s="18"/>
      <c r="AQ595" s="18"/>
      <c r="AR595" s="18"/>
      <c r="AS595" s="18"/>
      <c r="AT595" s="18"/>
      <c r="AU595" s="18"/>
      <c r="AV595" s="18"/>
      <c r="AW595" s="18"/>
      <c r="AX595" s="18"/>
      <c r="AY595" s="18"/>
      <c r="AZ595" s="18"/>
    </row>
    <row r="596" spans="1:52" x14ac:dyDescent="0.25">
      <c r="A596" s="20"/>
      <c r="B596" s="21"/>
      <c r="C596" s="112"/>
      <c r="D596" s="113"/>
      <c r="E596" s="118"/>
      <c r="F596" s="116"/>
      <c r="G596" s="24"/>
      <c r="H596" s="23"/>
      <c r="I596" s="23"/>
      <c r="J596" s="23"/>
      <c r="K596" s="23"/>
      <c r="L596" s="119"/>
      <c r="M596" s="23"/>
      <c r="N596" s="23"/>
      <c r="O596" s="23"/>
      <c r="P596" s="23"/>
      <c r="Q596" s="23"/>
      <c r="R596" s="311"/>
      <c r="S596" s="23"/>
      <c r="T596" s="23"/>
      <c r="U596" s="23"/>
      <c r="V596" s="23"/>
      <c r="W596" s="23"/>
      <c r="X596" s="23"/>
      <c r="Y596" s="23"/>
      <c r="Z596" s="23"/>
      <c r="AA596" s="22"/>
      <c r="AB596" s="23"/>
      <c r="AC596" s="23"/>
      <c r="AD596" s="23"/>
      <c r="AE596" s="23"/>
      <c r="AF596" s="23"/>
      <c r="AG596" s="119"/>
      <c r="AH596" s="18"/>
      <c r="AI596" s="19"/>
      <c r="AJ596" s="19"/>
      <c r="AK596" s="19"/>
      <c r="AL596" s="18"/>
      <c r="AM596" s="18"/>
      <c r="AN596" s="18"/>
      <c r="AO596" s="18"/>
      <c r="AP596" s="18"/>
      <c r="AQ596" s="18"/>
      <c r="AR596" s="18"/>
      <c r="AS596" s="18"/>
      <c r="AT596" s="18"/>
      <c r="AU596" s="18"/>
      <c r="AV596" s="18"/>
      <c r="AW596" s="18"/>
      <c r="AX596" s="18"/>
      <c r="AY596" s="18"/>
      <c r="AZ596" s="18"/>
    </row>
    <row r="597" spans="1:52" x14ac:dyDescent="0.25">
      <c r="A597" s="20"/>
      <c r="B597" s="21"/>
      <c r="C597" s="112"/>
      <c r="D597" s="113"/>
      <c r="E597" s="118"/>
      <c r="F597" s="116"/>
      <c r="G597" s="24"/>
      <c r="H597" s="23"/>
      <c r="I597" s="23"/>
      <c r="J597" s="23"/>
      <c r="K597" s="23"/>
      <c r="L597" s="119"/>
      <c r="M597" s="23"/>
      <c r="N597" s="23"/>
      <c r="O597" s="23"/>
      <c r="P597" s="23"/>
      <c r="Q597" s="23"/>
      <c r="R597" s="311"/>
      <c r="S597" s="23"/>
      <c r="T597" s="23"/>
      <c r="U597" s="23"/>
      <c r="V597" s="23"/>
      <c r="W597" s="23"/>
      <c r="X597" s="23"/>
      <c r="Y597" s="23"/>
      <c r="Z597" s="23"/>
      <c r="AA597" s="22"/>
      <c r="AB597" s="23"/>
      <c r="AC597" s="23"/>
      <c r="AD597" s="23"/>
      <c r="AE597" s="23"/>
      <c r="AF597" s="23"/>
      <c r="AG597" s="119"/>
      <c r="AH597" s="18"/>
      <c r="AI597" s="19"/>
      <c r="AJ597" s="19"/>
      <c r="AK597" s="19"/>
      <c r="AL597" s="18"/>
      <c r="AM597" s="18"/>
      <c r="AN597" s="18"/>
      <c r="AO597" s="18"/>
      <c r="AP597" s="18"/>
      <c r="AQ597" s="18"/>
      <c r="AR597" s="18"/>
      <c r="AS597" s="18"/>
      <c r="AT597" s="18"/>
      <c r="AU597" s="18"/>
      <c r="AV597" s="18"/>
      <c r="AW597" s="18"/>
      <c r="AX597" s="18"/>
      <c r="AY597" s="18"/>
      <c r="AZ597" s="18"/>
    </row>
    <row r="598" spans="1:52" x14ac:dyDescent="0.25">
      <c r="A598" s="20"/>
      <c r="B598" s="21"/>
      <c r="C598" s="112"/>
      <c r="D598" s="113"/>
      <c r="E598" s="118"/>
      <c r="F598" s="116"/>
      <c r="G598" s="24"/>
      <c r="H598" s="23"/>
      <c r="I598" s="23"/>
      <c r="J598" s="23"/>
      <c r="K598" s="23"/>
      <c r="L598" s="119"/>
      <c r="M598" s="23"/>
      <c r="N598" s="23"/>
      <c r="O598" s="23"/>
      <c r="P598" s="23"/>
      <c r="Q598" s="23"/>
      <c r="R598" s="311"/>
      <c r="S598" s="23"/>
      <c r="T598" s="23"/>
      <c r="U598" s="23"/>
      <c r="V598" s="23"/>
      <c r="W598" s="23"/>
      <c r="X598" s="23"/>
      <c r="Y598" s="23"/>
      <c r="Z598" s="23"/>
      <c r="AA598" s="22"/>
      <c r="AB598" s="23"/>
      <c r="AC598" s="23"/>
      <c r="AD598" s="23"/>
      <c r="AE598" s="23"/>
      <c r="AF598" s="23"/>
      <c r="AG598" s="119"/>
      <c r="AH598" s="18"/>
      <c r="AI598" s="19"/>
      <c r="AJ598" s="19"/>
      <c r="AK598" s="19"/>
      <c r="AL598" s="18"/>
      <c r="AM598" s="18"/>
      <c r="AN598" s="18"/>
      <c r="AO598" s="18"/>
      <c r="AP598" s="18"/>
      <c r="AQ598" s="18"/>
      <c r="AR598" s="18"/>
      <c r="AS598" s="18"/>
      <c r="AT598" s="18"/>
      <c r="AU598" s="18"/>
      <c r="AV598" s="18"/>
      <c r="AW598" s="18"/>
      <c r="AX598" s="18"/>
      <c r="AY598" s="18"/>
      <c r="AZ598" s="18"/>
    </row>
    <row r="599" spans="1:52" x14ac:dyDescent="0.25">
      <c r="A599" s="20"/>
      <c r="B599" s="21"/>
      <c r="C599" s="112"/>
      <c r="D599" s="113"/>
      <c r="E599" s="118"/>
      <c r="F599" s="116"/>
      <c r="G599" s="24"/>
      <c r="H599" s="23"/>
      <c r="I599" s="23"/>
      <c r="J599" s="23"/>
      <c r="K599" s="23"/>
      <c r="L599" s="119"/>
      <c r="M599" s="23"/>
      <c r="N599" s="23"/>
      <c r="O599" s="23"/>
      <c r="P599" s="23"/>
      <c r="Q599" s="23"/>
      <c r="R599" s="311"/>
      <c r="S599" s="23"/>
      <c r="T599" s="23"/>
      <c r="U599" s="23"/>
      <c r="V599" s="23"/>
      <c r="W599" s="23"/>
      <c r="X599" s="23"/>
      <c r="Y599" s="23"/>
      <c r="Z599" s="23"/>
      <c r="AA599" s="22"/>
      <c r="AB599" s="23"/>
      <c r="AC599" s="23"/>
      <c r="AD599" s="23"/>
      <c r="AE599" s="23"/>
      <c r="AF599" s="23"/>
      <c r="AG599" s="119"/>
      <c r="AH599" s="18"/>
      <c r="AI599" s="19"/>
      <c r="AJ599" s="19"/>
      <c r="AK599" s="19"/>
      <c r="AL599" s="18"/>
      <c r="AM599" s="18"/>
      <c r="AN599" s="18"/>
      <c r="AO599" s="18"/>
      <c r="AP599" s="18"/>
      <c r="AQ599" s="18"/>
      <c r="AR599" s="18"/>
      <c r="AS599" s="18"/>
      <c r="AT599" s="18"/>
      <c r="AU599" s="18"/>
      <c r="AV599" s="18"/>
      <c r="AW599" s="18"/>
      <c r="AX599" s="18"/>
      <c r="AY599" s="18"/>
      <c r="AZ599" s="18"/>
    </row>
    <row r="600" spans="1:52" x14ac:dyDescent="0.25">
      <c r="A600" s="20"/>
      <c r="B600" s="21"/>
      <c r="C600" s="112"/>
      <c r="D600" s="113"/>
      <c r="E600" s="118"/>
      <c r="F600" s="116"/>
      <c r="G600" s="24"/>
      <c r="H600" s="23"/>
      <c r="I600" s="23"/>
      <c r="J600" s="23"/>
      <c r="K600" s="23"/>
      <c r="L600" s="119"/>
      <c r="M600" s="23"/>
      <c r="N600" s="23"/>
      <c r="O600" s="23"/>
      <c r="P600" s="23"/>
      <c r="Q600" s="23"/>
      <c r="R600" s="311"/>
      <c r="S600" s="23"/>
      <c r="T600" s="23"/>
      <c r="U600" s="23"/>
      <c r="V600" s="23"/>
      <c r="W600" s="23"/>
      <c r="X600" s="23"/>
      <c r="Y600" s="23"/>
      <c r="Z600" s="23"/>
      <c r="AA600" s="22"/>
      <c r="AB600" s="23"/>
      <c r="AC600" s="23"/>
      <c r="AD600" s="23"/>
      <c r="AE600" s="23"/>
      <c r="AF600" s="23"/>
      <c r="AG600" s="119"/>
      <c r="AH600" s="18"/>
      <c r="AI600" s="19"/>
      <c r="AJ600" s="19"/>
      <c r="AK600" s="19"/>
      <c r="AL600" s="18"/>
      <c r="AM600" s="18"/>
      <c r="AN600" s="18"/>
      <c r="AO600" s="18"/>
      <c r="AP600" s="18"/>
      <c r="AQ600" s="18"/>
      <c r="AR600" s="18"/>
      <c r="AS600" s="18"/>
      <c r="AT600" s="18"/>
      <c r="AU600" s="18"/>
      <c r="AV600" s="18"/>
      <c r="AW600" s="18"/>
      <c r="AX600" s="18"/>
      <c r="AY600" s="18"/>
      <c r="AZ600" s="18"/>
    </row>
    <row r="601" spans="1:52" x14ac:dyDescent="0.25">
      <c r="A601" s="20"/>
      <c r="B601" s="21"/>
      <c r="C601" s="112"/>
      <c r="D601" s="113"/>
      <c r="E601" s="118"/>
      <c r="F601" s="116"/>
      <c r="G601" s="24"/>
      <c r="H601" s="23"/>
      <c r="I601" s="23"/>
      <c r="J601" s="23"/>
      <c r="K601" s="23"/>
      <c r="L601" s="119"/>
      <c r="M601" s="23"/>
      <c r="N601" s="23"/>
      <c r="O601" s="23"/>
      <c r="P601" s="23"/>
      <c r="Q601" s="23"/>
      <c r="R601" s="311"/>
      <c r="S601" s="23"/>
      <c r="T601" s="23"/>
      <c r="U601" s="23"/>
      <c r="V601" s="23"/>
      <c r="W601" s="23"/>
      <c r="X601" s="23"/>
      <c r="Y601" s="23"/>
      <c r="Z601" s="23"/>
      <c r="AA601" s="22"/>
      <c r="AB601" s="23"/>
      <c r="AC601" s="23"/>
      <c r="AD601" s="23"/>
      <c r="AE601" s="23"/>
      <c r="AF601" s="23"/>
      <c r="AG601" s="119"/>
      <c r="AH601" s="18"/>
      <c r="AI601" s="19"/>
      <c r="AJ601" s="19"/>
      <c r="AK601" s="19"/>
      <c r="AL601" s="18"/>
      <c r="AM601" s="18"/>
      <c r="AN601" s="18"/>
      <c r="AO601" s="18"/>
      <c r="AP601" s="18"/>
      <c r="AQ601" s="18"/>
      <c r="AR601" s="18"/>
      <c r="AS601" s="18"/>
      <c r="AT601" s="18"/>
      <c r="AU601" s="18"/>
      <c r="AV601" s="18"/>
      <c r="AW601" s="18"/>
      <c r="AX601" s="18"/>
      <c r="AY601" s="18"/>
      <c r="AZ601" s="18"/>
    </row>
    <row r="602" spans="1:52" x14ac:dyDescent="0.25">
      <c r="A602" s="20"/>
      <c r="B602" s="21"/>
      <c r="C602" s="112"/>
      <c r="D602" s="113"/>
      <c r="E602" s="118"/>
      <c r="F602" s="116"/>
      <c r="G602" s="24"/>
      <c r="H602" s="23"/>
      <c r="I602" s="23"/>
      <c r="J602" s="23"/>
      <c r="K602" s="23"/>
      <c r="L602" s="119"/>
      <c r="M602" s="23"/>
      <c r="N602" s="23"/>
      <c r="O602" s="23"/>
      <c r="P602" s="23"/>
      <c r="Q602" s="23"/>
      <c r="R602" s="311"/>
      <c r="S602" s="23"/>
      <c r="T602" s="23"/>
      <c r="U602" s="23"/>
      <c r="V602" s="23"/>
      <c r="W602" s="23"/>
      <c r="X602" s="23"/>
      <c r="Y602" s="23"/>
      <c r="Z602" s="23"/>
      <c r="AA602" s="22"/>
      <c r="AB602" s="23"/>
      <c r="AC602" s="23"/>
      <c r="AD602" s="23"/>
      <c r="AE602" s="23"/>
      <c r="AF602" s="23"/>
      <c r="AG602" s="119"/>
      <c r="AH602" s="18"/>
      <c r="AI602" s="19"/>
      <c r="AJ602" s="19"/>
      <c r="AK602" s="19"/>
      <c r="AL602" s="18"/>
      <c r="AM602" s="18"/>
      <c r="AN602" s="18"/>
      <c r="AO602" s="18"/>
      <c r="AP602" s="18"/>
      <c r="AQ602" s="18"/>
      <c r="AR602" s="18"/>
      <c r="AS602" s="18"/>
      <c r="AT602" s="18"/>
      <c r="AU602" s="18"/>
      <c r="AV602" s="18"/>
      <c r="AW602" s="18"/>
      <c r="AX602" s="18"/>
      <c r="AY602" s="18"/>
      <c r="AZ602" s="18"/>
    </row>
    <row r="603" spans="1:52" x14ac:dyDescent="0.25">
      <c r="A603" s="20"/>
      <c r="B603" s="21"/>
      <c r="C603" s="112"/>
      <c r="D603" s="113"/>
      <c r="E603" s="118"/>
      <c r="F603" s="116"/>
      <c r="G603" s="24"/>
      <c r="H603" s="23"/>
      <c r="I603" s="23"/>
      <c r="J603" s="23"/>
      <c r="K603" s="23"/>
      <c r="L603" s="119"/>
      <c r="M603" s="23"/>
      <c r="N603" s="23"/>
      <c r="O603" s="23"/>
      <c r="P603" s="23"/>
      <c r="Q603" s="23"/>
      <c r="R603" s="311"/>
      <c r="S603" s="23"/>
      <c r="T603" s="23"/>
      <c r="U603" s="23"/>
      <c r="V603" s="23"/>
      <c r="W603" s="23"/>
      <c r="X603" s="23"/>
      <c r="Y603" s="23"/>
      <c r="Z603" s="23"/>
      <c r="AA603" s="22"/>
      <c r="AB603" s="23"/>
      <c r="AC603" s="23"/>
      <c r="AD603" s="23"/>
      <c r="AE603" s="23"/>
      <c r="AF603" s="23"/>
      <c r="AG603" s="119"/>
      <c r="AH603" s="18"/>
      <c r="AI603" s="19"/>
      <c r="AJ603" s="19"/>
      <c r="AK603" s="19"/>
      <c r="AL603" s="18"/>
      <c r="AM603" s="18"/>
      <c r="AN603" s="18"/>
      <c r="AO603" s="18"/>
      <c r="AP603" s="18"/>
      <c r="AQ603" s="18"/>
      <c r="AR603" s="18"/>
      <c r="AS603" s="18"/>
      <c r="AT603" s="18"/>
      <c r="AU603" s="18"/>
      <c r="AV603" s="18"/>
      <c r="AW603" s="18"/>
      <c r="AX603" s="18"/>
      <c r="AY603" s="18"/>
      <c r="AZ603" s="18"/>
    </row>
    <row r="604" spans="1:52" x14ac:dyDescent="0.25">
      <c r="A604" s="20"/>
      <c r="B604" s="21"/>
      <c r="C604" s="112"/>
      <c r="D604" s="113"/>
      <c r="E604" s="118"/>
      <c r="F604" s="116"/>
      <c r="G604" s="24"/>
      <c r="H604" s="23"/>
      <c r="I604" s="23"/>
      <c r="J604" s="23"/>
      <c r="K604" s="23"/>
      <c r="L604" s="119"/>
      <c r="M604" s="23"/>
      <c r="N604" s="23"/>
      <c r="O604" s="23"/>
      <c r="P604" s="23"/>
      <c r="Q604" s="23"/>
      <c r="R604" s="311"/>
      <c r="S604" s="23"/>
      <c r="T604" s="23"/>
      <c r="U604" s="23"/>
      <c r="V604" s="23"/>
      <c r="W604" s="23"/>
      <c r="X604" s="23"/>
      <c r="Y604" s="23"/>
      <c r="Z604" s="23"/>
      <c r="AA604" s="22"/>
      <c r="AB604" s="23"/>
      <c r="AC604" s="23"/>
      <c r="AD604" s="23"/>
      <c r="AE604" s="23"/>
      <c r="AF604" s="23"/>
      <c r="AG604" s="119"/>
      <c r="AH604" s="18"/>
      <c r="AI604" s="19"/>
      <c r="AJ604" s="19"/>
      <c r="AK604" s="19"/>
      <c r="AL604" s="18"/>
      <c r="AM604" s="18"/>
      <c r="AN604" s="18"/>
      <c r="AO604" s="18"/>
      <c r="AP604" s="18"/>
      <c r="AQ604" s="18"/>
      <c r="AR604" s="18"/>
      <c r="AS604" s="18"/>
      <c r="AT604" s="18"/>
      <c r="AU604" s="18"/>
      <c r="AV604" s="18"/>
      <c r="AW604" s="18"/>
      <c r="AX604" s="18"/>
      <c r="AY604" s="18"/>
      <c r="AZ604" s="18"/>
    </row>
    <row r="605" spans="1:52" x14ac:dyDescent="0.25">
      <c r="A605" s="20"/>
      <c r="B605" s="21"/>
      <c r="C605" s="112"/>
      <c r="D605" s="113"/>
      <c r="E605" s="118"/>
      <c r="F605" s="116"/>
      <c r="G605" s="24"/>
      <c r="H605" s="23"/>
      <c r="I605" s="23"/>
      <c r="J605" s="23"/>
      <c r="K605" s="23"/>
      <c r="L605" s="119"/>
      <c r="M605" s="23"/>
      <c r="N605" s="23"/>
      <c r="O605" s="23"/>
      <c r="P605" s="23"/>
      <c r="Q605" s="23"/>
      <c r="R605" s="311"/>
      <c r="S605" s="23"/>
      <c r="T605" s="23"/>
      <c r="U605" s="23"/>
      <c r="V605" s="23"/>
      <c r="W605" s="23"/>
      <c r="X605" s="23"/>
      <c r="Y605" s="23"/>
      <c r="Z605" s="23"/>
      <c r="AA605" s="22"/>
      <c r="AB605" s="23"/>
      <c r="AC605" s="23"/>
      <c r="AD605" s="23"/>
      <c r="AE605" s="23"/>
      <c r="AF605" s="23"/>
      <c r="AG605" s="119"/>
      <c r="AH605" s="18"/>
      <c r="AI605" s="19"/>
      <c r="AJ605" s="19"/>
      <c r="AK605" s="19"/>
      <c r="AL605" s="18"/>
      <c r="AM605" s="18"/>
      <c r="AN605" s="18"/>
      <c r="AO605" s="18"/>
      <c r="AP605" s="18"/>
      <c r="AQ605" s="18"/>
      <c r="AR605" s="18"/>
      <c r="AS605" s="18"/>
      <c r="AT605" s="18"/>
      <c r="AU605" s="18"/>
      <c r="AV605" s="18"/>
      <c r="AW605" s="18"/>
      <c r="AX605" s="18"/>
      <c r="AY605" s="18"/>
      <c r="AZ605" s="18"/>
    </row>
    <row r="606" spans="1:52" x14ac:dyDescent="0.25">
      <c r="A606" s="20"/>
      <c r="B606" s="21"/>
      <c r="C606" s="112"/>
      <c r="D606" s="113"/>
      <c r="E606" s="118"/>
      <c r="F606" s="116"/>
      <c r="G606" s="24"/>
      <c r="H606" s="23"/>
      <c r="I606" s="23"/>
      <c r="J606" s="23"/>
      <c r="K606" s="23"/>
      <c r="L606" s="119"/>
      <c r="M606" s="23"/>
      <c r="N606" s="23"/>
      <c r="O606" s="23"/>
      <c r="P606" s="23"/>
      <c r="Q606" s="23"/>
      <c r="R606" s="311"/>
      <c r="S606" s="23"/>
      <c r="T606" s="23"/>
      <c r="U606" s="23"/>
      <c r="V606" s="23"/>
      <c r="W606" s="23"/>
      <c r="X606" s="23"/>
      <c r="Y606" s="23"/>
      <c r="Z606" s="23"/>
      <c r="AA606" s="22"/>
      <c r="AB606" s="23"/>
      <c r="AC606" s="23"/>
      <c r="AD606" s="23"/>
      <c r="AE606" s="23"/>
      <c r="AF606" s="23"/>
      <c r="AG606" s="119"/>
      <c r="AH606" s="18"/>
      <c r="AI606" s="19"/>
      <c r="AJ606" s="19"/>
      <c r="AK606" s="19"/>
      <c r="AL606" s="18"/>
      <c r="AM606" s="18"/>
      <c r="AN606" s="18"/>
      <c r="AO606" s="18"/>
      <c r="AP606" s="18"/>
      <c r="AQ606" s="18"/>
      <c r="AR606" s="18"/>
      <c r="AS606" s="18"/>
      <c r="AT606" s="18"/>
      <c r="AU606" s="18"/>
      <c r="AV606" s="18"/>
      <c r="AW606" s="18"/>
      <c r="AX606" s="18"/>
      <c r="AY606" s="18"/>
      <c r="AZ606" s="18"/>
    </row>
    <row r="607" spans="1:52" x14ac:dyDescent="0.25">
      <c r="A607" s="20"/>
      <c r="B607" s="21"/>
      <c r="C607" s="112"/>
      <c r="D607" s="113"/>
      <c r="E607" s="118"/>
      <c r="F607" s="116"/>
      <c r="G607" s="24"/>
      <c r="H607" s="23"/>
      <c r="I607" s="23"/>
      <c r="J607" s="23"/>
      <c r="K607" s="23"/>
      <c r="L607" s="119"/>
      <c r="M607" s="23"/>
      <c r="N607" s="23"/>
      <c r="O607" s="23"/>
      <c r="P607" s="23"/>
      <c r="Q607" s="23"/>
      <c r="R607" s="311"/>
      <c r="S607" s="23"/>
      <c r="T607" s="23"/>
      <c r="U607" s="23"/>
      <c r="V607" s="23"/>
      <c r="W607" s="23"/>
      <c r="X607" s="23"/>
      <c r="Y607" s="23"/>
      <c r="Z607" s="23"/>
      <c r="AA607" s="22"/>
      <c r="AB607" s="23"/>
      <c r="AC607" s="23"/>
      <c r="AD607" s="23"/>
      <c r="AE607" s="23"/>
      <c r="AF607" s="23"/>
      <c r="AG607" s="119"/>
      <c r="AH607" s="18"/>
      <c r="AI607" s="19"/>
      <c r="AJ607" s="19"/>
      <c r="AK607" s="19"/>
      <c r="AL607" s="18"/>
      <c r="AM607" s="18"/>
      <c r="AN607" s="18"/>
      <c r="AO607" s="18"/>
      <c r="AP607" s="18"/>
      <c r="AQ607" s="18"/>
      <c r="AR607" s="18"/>
      <c r="AS607" s="18"/>
      <c r="AT607" s="18"/>
      <c r="AU607" s="18"/>
      <c r="AV607" s="18"/>
      <c r="AW607" s="18"/>
      <c r="AX607" s="18"/>
      <c r="AY607" s="18"/>
      <c r="AZ607" s="18"/>
    </row>
    <row r="608" spans="1:52" x14ac:dyDescent="0.25">
      <c r="A608" s="20"/>
      <c r="B608" s="21"/>
      <c r="C608" s="112"/>
      <c r="D608" s="113"/>
      <c r="E608" s="118"/>
      <c r="F608" s="116"/>
      <c r="G608" s="24"/>
      <c r="H608" s="23"/>
      <c r="I608" s="23"/>
      <c r="J608" s="23"/>
      <c r="K608" s="23"/>
      <c r="L608" s="119"/>
      <c r="M608" s="23"/>
      <c r="N608" s="23"/>
      <c r="O608" s="23"/>
      <c r="P608" s="23"/>
      <c r="Q608" s="23"/>
      <c r="R608" s="311"/>
      <c r="S608" s="23"/>
      <c r="T608" s="23"/>
      <c r="U608" s="23"/>
      <c r="V608" s="23"/>
      <c r="W608" s="23"/>
      <c r="X608" s="23"/>
      <c r="Y608" s="23"/>
      <c r="Z608" s="23"/>
      <c r="AA608" s="22"/>
      <c r="AB608" s="23"/>
      <c r="AC608" s="23"/>
      <c r="AD608" s="23"/>
      <c r="AE608" s="23"/>
      <c r="AF608" s="23"/>
      <c r="AG608" s="119"/>
      <c r="AH608" s="18"/>
      <c r="AI608" s="19"/>
      <c r="AJ608" s="19"/>
      <c r="AK608" s="19"/>
      <c r="AL608" s="18"/>
      <c r="AM608" s="18"/>
      <c r="AN608" s="18"/>
      <c r="AO608" s="18"/>
      <c r="AP608" s="18"/>
      <c r="AQ608" s="18"/>
      <c r="AR608" s="18"/>
      <c r="AS608" s="18"/>
      <c r="AT608" s="18"/>
      <c r="AU608" s="18"/>
      <c r="AV608" s="18"/>
      <c r="AW608" s="18"/>
      <c r="AX608" s="18"/>
      <c r="AY608" s="18"/>
      <c r="AZ608" s="18"/>
    </row>
    <row r="609" spans="1:52" x14ac:dyDescent="0.25">
      <c r="A609" s="20"/>
      <c r="B609" s="21"/>
      <c r="C609" s="112"/>
      <c r="D609" s="113"/>
      <c r="E609" s="118"/>
      <c r="F609" s="116"/>
      <c r="G609" s="24"/>
      <c r="H609" s="23"/>
      <c r="I609" s="23"/>
      <c r="J609" s="23"/>
      <c r="K609" s="23"/>
      <c r="L609" s="119"/>
      <c r="M609" s="23"/>
      <c r="N609" s="23"/>
      <c r="O609" s="23"/>
      <c r="P609" s="23"/>
      <c r="Q609" s="23"/>
      <c r="R609" s="311"/>
      <c r="S609" s="23"/>
      <c r="T609" s="23"/>
      <c r="U609" s="23"/>
      <c r="V609" s="23"/>
      <c r="W609" s="23"/>
      <c r="X609" s="23"/>
      <c r="Y609" s="23"/>
      <c r="Z609" s="23"/>
      <c r="AA609" s="22"/>
      <c r="AB609" s="23"/>
      <c r="AC609" s="23"/>
      <c r="AD609" s="23"/>
      <c r="AE609" s="23"/>
      <c r="AF609" s="23"/>
      <c r="AG609" s="119"/>
      <c r="AH609" s="18"/>
      <c r="AI609" s="19"/>
      <c r="AJ609" s="19"/>
      <c r="AK609" s="19"/>
      <c r="AL609" s="18"/>
      <c r="AM609" s="18"/>
      <c r="AN609" s="18"/>
      <c r="AO609" s="18"/>
      <c r="AP609" s="18"/>
      <c r="AQ609" s="18"/>
      <c r="AR609" s="18"/>
      <c r="AS609" s="18"/>
      <c r="AT609" s="18"/>
      <c r="AU609" s="18"/>
      <c r="AV609" s="18"/>
      <c r="AW609" s="18"/>
      <c r="AX609" s="18"/>
      <c r="AY609" s="18"/>
      <c r="AZ609" s="18"/>
    </row>
    <row r="610" spans="1:52" x14ac:dyDescent="0.25">
      <c r="A610" s="20"/>
      <c r="B610" s="21"/>
      <c r="C610" s="112"/>
      <c r="D610" s="113"/>
      <c r="E610" s="118"/>
      <c r="F610" s="116"/>
      <c r="G610" s="24"/>
      <c r="H610" s="23"/>
      <c r="I610" s="23"/>
      <c r="J610" s="23"/>
      <c r="K610" s="23"/>
      <c r="L610" s="119"/>
      <c r="M610" s="23"/>
      <c r="N610" s="23"/>
      <c r="O610" s="23"/>
      <c r="P610" s="23"/>
      <c r="Q610" s="23"/>
      <c r="R610" s="311"/>
      <c r="S610" s="23"/>
      <c r="T610" s="23"/>
      <c r="U610" s="23"/>
      <c r="V610" s="23"/>
      <c r="W610" s="23"/>
      <c r="X610" s="23"/>
      <c r="Y610" s="23"/>
      <c r="Z610" s="23"/>
      <c r="AA610" s="22"/>
      <c r="AB610" s="23"/>
      <c r="AC610" s="23"/>
      <c r="AD610" s="23"/>
      <c r="AE610" s="23"/>
      <c r="AF610" s="23"/>
      <c r="AG610" s="119"/>
      <c r="AH610" s="18"/>
      <c r="AI610" s="19"/>
      <c r="AJ610" s="19"/>
      <c r="AK610" s="19"/>
      <c r="AL610" s="18"/>
      <c r="AM610" s="18"/>
      <c r="AN610" s="18"/>
      <c r="AO610" s="18"/>
      <c r="AP610" s="18"/>
      <c r="AQ610" s="18"/>
      <c r="AR610" s="18"/>
      <c r="AS610" s="18"/>
      <c r="AT610" s="18"/>
      <c r="AU610" s="18"/>
      <c r="AV610" s="18"/>
      <c r="AW610" s="18"/>
      <c r="AX610" s="18"/>
      <c r="AY610" s="18"/>
      <c r="AZ610" s="18"/>
    </row>
    <row r="611" spans="1:52" x14ac:dyDescent="0.25">
      <c r="A611" s="20"/>
      <c r="B611" s="21"/>
      <c r="C611" s="112"/>
      <c r="D611" s="113"/>
      <c r="E611" s="118"/>
      <c r="F611" s="116"/>
      <c r="G611" s="24"/>
      <c r="H611" s="23"/>
      <c r="I611" s="23"/>
      <c r="J611" s="23"/>
      <c r="K611" s="23"/>
      <c r="L611" s="119"/>
      <c r="M611" s="23"/>
      <c r="N611" s="23"/>
      <c r="O611" s="23"/>
      <c r="P611" s="23"/>
      <c r="Q611" s="23"/>
      <c r="R611" s="311"/>
      <c r="S611" s="23"/>
      <c r="T611" s="23"/>
      <c r="U611" s="23"/>
      <c r="V611" s="23"/>
      <c r="W611" s="23"/>
      <c r="X611" s="23"/>
      <c r="Y611" s="23"/>
      <c r="Z611" s="23"/>
      <c r="AA611" s="22"/>
      <c r="AB611" s="23"/>
      <c r="AC611" s="23"/>
      <c r="AD611" s="23"/>
      <c r="AE611" s="23"/>
      <c r="AF611" s="23"/>
      <c r="AG611" s="119"/>
      <c r="AH611" s="18"/>
      <c r="AI611" s="19"/>
      <c r="AJ611" s="19"/>
      <c r="AK611" s="19"/>
      <c r="AL611" s="18"/>
      <c r="AM611" s="18"/>
      <c r="AN611" s="18"/>
      <c r="AO611" s="18"/>
      <c r="AP611" s="18"/>
      <c r="AQ611" s="18"/>
      <c r="AR611" s="18"/>
      <c r="AS611" s="18"/>
      <c r="AT611" s="18"/>
      <c r="AU611" s="18"/>
      <c r="AV611" s="18"/>
      <c r="AW611" s="18"/>
      <c r="AX611" s="18"/>
      <c r="AY611" s="18"/>
      <c r="AZ611" s="18"/>
    </row>
    <row r="612" spans="1:52" x14ac:dyDescent="0.25">
      <c r="A612" s="20"/>
      <c r="B612" s="21"/>
      <c r="C612" s="112"/>
      <c r="D612" s="113"/>
      <c r="E612" s="118"/>
      <c r="F612" s="116"/>
      <c r="G612" s="24"/>
      <c r="H612" s="23"/>
      <c r="I612" s="23"/>
      <c r="J612" s="23"/>
      <c r="K612" s="23"/>
      <c r="L612" s="119"/>
      <c r="M612" s="23"/>
      <c r="N612" s="23"/>
      <c r="O612" s="23"/>
      <c r="P612" s="23"/>
      <c r="Q612" s="23"/>
      <c r="R612" s="311"/>
      <c r="S612" s="23"/>
      <c r="T612" s="23"/>
      <c r="U612" s="23"/>
      <c r="V612" s="23"/>
      <c r="W612" s="23"/>
      <c r="X612" s="23"/>
      <c r="Y612" s="23"/>
      <c r="Z612" s="23"/>
      <c r="AA612" s="22"/>
      <c r="AB612" s="23"/>
      <c r="AC612" s="23"/>
      <c r="AD612" s="23"/>
      <c r="AE612" s="23"/>
      <c r="AF612" s="23"/>
      <c r="AG612" s="119"/>
      <c r="AH612" s="18"/>
      <c r="AI612" s="19"/>
      <c r="AJ612" s="19"/>
      <c r="AK612" s="19"/>
      <c r="AL612" s="18"/>
      <c r="AM612" s="18"/>
      <c r="AN612" s="18"/>
      <c r="AO612" s="18"/>
      <c r="AP612" s="18"/>
      <c r="AQ612" s="18"/>
      <c r="AR612" s="18"/>
      <c r="AS612" s="18"/>
      <c r="AT612" s="18"/>
      <c r="AU612" s="18"/>
      <c r="AV612" s="18"/>
      <c r="AW612" s="18"/>
      <c r="AX612" s="18"/>
      <c r="AY612" s="18"/>
      <c r="AZ612" s="18"/>
    </row>
    <row r="613" spans="1:52" x14ac:dyDescent="0.25">
      <c r="A613" s="20"/>
      <c r="B613" s="21"/>
      <c r="C613" s="112"/>
      <c r="D613" s="113"/>
      <c r="E613" s="118"/>
      <c r="F613" s="116"/>
      <c r="G613" s="24"/>
      <c r="H613" s="23"/>
      <c r="I613" s="23"/>
      <c r="J613" s="23"/>
      <c r="K613" s="23"/>
      <c r="L613" s="119"/>
      <c r="M613" s="23"/>
      <c r="N613" s="23"/>
      <c r="O613" s="23"/>
      <c r="P613" s="23"/>
      <c r="Q613" s="23"/>
      <c r="R613" s="311"/>
      <c r="S613" s="23"/>
      <c r="T613" s="23"/>
      <c r="U613" s="23"/>
      <c r="V613" s="23"/>
      <c r="W613" s="23"/>
      <c r="X613" s="23"/>
      <c r="Y613" s="23"/>
      <c r="Z613" s="23"/>
      <c r="AA613" s="22"/>
      <c r="AB613" s="23"/>
      <c r="AC613" s="23"/>
      <c r="AD613" s="23"/>
      <c r="AE613" s="23"/>
      <c r="AF613" s="23"/>
      <c r="AG613" s="119"/>
      <c r="AH613" s="18"/>
      <c r="AI613" s="19"/>
      <c r="AJ613" s="19"/>
      <c r="AK613" s="19"/>
      <c r="AL613" s="18"/>
      <c r="AM613" s="18"/>
      <c r="AN613" s="18"/>
      <c r="AO613" s="18"/>
      <c r="AP613" s="18"/>
      <c r="AQ613" s="18"/>
      <c r="AR613" s="18"/>
      <c r="AS613" s="18"/>
      <c r="AT613" s="18"/>
      <c r="AU613" s="18"/>
      <c r="AV613" s="18"/>
      <c r="AW613" s="18"/>
      <c r="AX613" s="18"/>
      <c r="AY613" s="18"/>
      <c r="AZ613" s="18"/>
    </row>
    <row r="614" spans="1:52" x14ac:dyDescent="0.25">
      <c r="A614" s="20"/>
      <c r="B614" s="21"/>
      <c r="C614" s="112"/>
      <c r="D614" s="113"/>
      <c r="E614" s="118"/>
      <c r="F614" s="116"/>
      <c r="G614" s="24"/>
      <c r="H614" s="23"/>
      <c r="I614" s="23"/>
      <c r="J614" s="23"/>
      <c r="K614" s="23"/>
      <c r="L614" s="119"/>
      <c r="M614" s="23"/>
      <c r="N614" s="23"/>
      <c r="O614" s="23"/>
      <c r="P614" s="23"/>
      <c r="Q614" s="23"/>
      <c r="R614" s="311"/>
      <c r="S614" s="23"/>
      <c r="T614" s="23"/>
      <c r="U614" s="23"/>
      <c r="V614" s="23"/>
      <c r="W614" s="23"/>
      <c r="X614" s="23"/>
      <c r="Y614" s="23"/>
      <c r="Z614" s="23"/>
      <c r="AA614" s="22"/>
      <c r="AB614" s="23"/>
      <c r="AC614" s="23"/>
      <c r="AD614" s="23"/>
      <c r="AE614" s="23"/>
      <c r="AF614" s="23"/>
      <c r="AG614" s="119"/>
      <c r="AH614" s="18"/>
      <c r="AI614" s="19"/>
      <c r="AJ614" s="19"/>
      <c r="AK614" s="19"/>
      <c r="AL614" s="18"/>
      <c r="AM614" s="18"/>
      <c r="AN614" s="18"/>
      <c r="AO614" s="18"/>
      <c r="AP614" s="18"/>
      <c r="AQ614" s="18"/>
      <c r="AR614" s="18"/>
      <c r="AS614" s="18"/>
      <c r="AT614" s="18"/>
      <c r="AU614" s="18"/>
      <c r="AV614" s="18"/>
      <c r="AW614" s="18"/>
      <c r="AX614" s="18"/>
      <c r="AY614" s="18"/>
      <c r="AZ614" s="18"/>
    </row>
    <row r="615" spans="1:52" x14ac:dyDescent="0.25">
      <c r="A615" s="20"/>
      <c r="B615" s="21"/>
      <c r="C615" s="112"/>
      <c r="D615" s="113"/>
      <c r="E615" s="118"/>
      <c r="F615" s="116"/>
      <c r="G615" s="24"/>
      <c r="H615" s="23"/>
      <c r="I615" s="23"/>
      <c r="J615" s="23"/>
      <c r="K615" s="23"/>
      <c r="L615" s="119"/>
      <c r="M615" s="23"/>
      <c r="N615" s="23"/>
      <c r="O615" s="23"/>
      <c r="P615" s="23"/>
      <c r="Q615" s="23"/>
      <c r="R615" s="311"/>
      <c r="S615" s="23"/>
      <c r="T615" s="23"/>
      <c r="U615" s="23"/>
      <c r="V615" s="23"/>
      <c r="W615" s="23"/>
      <c r="X615" s="23"/>
      <c r="Y615" s="23"/>
      <c r="Z615" s="23"/>
      <c r="AA615" s="22"/>
      <c r="AB615" s="23"/>
      <c r="AC615" s="23"/>
      <c r="AD615" s="23"/>
      <c r="AE615" s="23"/>
      <c r="AF615" s="23"/>
      <c r="AG615" s="119"/>
      <c r="AH615" s="18"/>
      <c r="AI615" s="19"/>
      <c r="AJ615" s="19"/>
      <c r="AK615" s="19"/>
      <c r="AL615" s="18"/>
      <c r="AM615" s="18"/>
      <c r="AN615" s="18"/>
      <c r="AO615" s="18"/>
      <c r="AP615" s="18"/>
      <c r="AQ615" s="18"/>
      <c r="AR615" s="18"/>
      <c r="AS615" s="18"/>
      <c r="AT615" s="18"/>
      <c r="AU615" s="18"/>
      <c r="AV615" s="18"/>
      <c r="AW615" s="18"/>
      <c r="AX615" s="18"/>
      <c r="AY615" s="18"/>
      <c r="AZ615" s="18"/>
    </row>
    <row r="616" spans="1:52" x14ac:dyDescent="0.25">
      <c r="A616" s="20"/>
      <c r="B616" s="21"/>
      <c r="C616" s="112"/>
      <c r="D616" s="113"/>
      <c r="E616" s="118"/>
      <c r="F616" s="116"/>
      <c r="G616" s="24"/>
      <c r="H616" s="23"/>
      <c r="I616" s="23"/>
      <c r="J616" s="23"/>
      <c r="K616" s="23"/>
      <c r="L616" s="119"/>
      <c r="M616" s="23"/>
      <c r="N616" s="23"/>
      <c r="O616" s="23"/>
      <c r="P616" s="23"/>
      <c r="Q616" s="23"/>
      <c r="R616" s="311"/>
      <c r="S616" s="23"/>
      <c r="T616" s="23"/>
      <c r="U616" s="23"/>
      <c r="V616" s="23"/>
      <c r="W616" s="23"/>
      <c r="X616" s="23"/>
      <c r="Y616" s="23"/>
      <c r="Z616" s="23"/>
      <c r="AA616" s="22"/>
      <c r="AB616" s="23"/>
      <c r="AC616" s="23"/>
      <c r="AD616" s="23"/>
      <c r="AE616" s="23"/>
      <c r="AF616" s="23"/>
      <c r="AG616" s="119"/>
      <c r="AH616" s="18"/>
      <c r="AI616" s="19"/>
      <c r="AJ616" s="19"/>
      <c r="AK616" s="19"/>
      <c r="AL616" s="18"/>
      <c r="AM616" s="18"/>
      <c r="AN616" s="18"/>
      <c r="AO616" s="18"/>
      <c r="AP616" s="18"/>
      <c r="AQ616" s="18"/>
      <c r="AR616" s="18"/>
      <c r="AS616" s="18"/>
      <c r="AT616" s="18"/>
      <c r="AU616" s="18"/>
      <c r="AV616" s="18"/>
      <c r="AW616" s="18"/>
      <c r="AX616" s="18"/>
      <c r="AY616" s="18"/>
      <c r="AZ616" s="18"/>
    </row>
    <row r="617" spans="1:52" x14ac:dyDescent="0.25">
      <c r="A617" s="20"/>
      <c r="B617" s="21"/>
      <c r="C617" s="112"/>
      <c r="D617" s="113"/>
      <c r="E617" s="118"/>
      <c r="F617" s="116"/>
      <c r="G617" s="24"/>
      <c r="H617" s="23"/>
      <c r="I617" s="23"/>
      <c r="J617" s="23"/>
      <c r="K617" s="23"/>
      <c r="L617" s="119"/>
      <c r="M617" s="23"/>
      <c r="N617" s="23"/>
      <c r="O617" s="23"/>
      <c r="P617" s="23"/>
      <c r="Q617" s="23"/>
      <c r="R617" s="311"/>
      <c r="S617" s="23"/>
      <c r="T617" s="23"/>
      <c r="U617" s="23"/>
      <c r="V617" s="23"/>
      <c r="W617" s="23"/>
      <c r="X617" s="23"/>
      <c r="Y617" s="23"/>
      <c r="Z617" s="23"/>
      <c r="AA617" s="22"/>
      <c r="AB617" s="23"/>
      <c r="AC617" s="23"/>
      <c r="AD617" s="23"/>
      <c r="AE617" s="23"/>
      <c r="AF617" s="23"/>
      <c r="AG617" s="119"/>
      <c r="AH617" s="18"/>
      <c r="AI617" s="19"/>
      <c r="AJ617" s="19"/>
      <c r="AK617" s="19"/>
      <c r="AL617" s="18"/>
      <c r="AM617" s="18"/>
      <c r="AN617" s="18"/>
      <c r="AO617" s="18"/>
      <c r="AP617" s="18"/>
      <c r="AQ617" s="18"/>
      <c r="AR617" s="18"/>
      <c r="AS617" s="18"/>
      <c r="AT617" s="18"/>
      <c r="AU617" s="18"/>
      <c r="AV617" s="18"/>
      <c r="AW617" s="18"/>
      <c r="AX617" s="18"/>
      <c r="AY617" s="18"/>
      <c r="AZ617" s="18"/>
    </row>
    <row r="618" spans="1:52" x14ac:dyDescent="0.25">
      <c r="A618" s="20"/>
      <c r="B618" s="21"/>
      <c r="C618" s="112"/>
      <c r="D618" s="113"/>
      <c r="E618" s="118"/>
      <c r="F618" s="116"/>
      <c r="G618" s="24"/>
      <c r="H618" s="23"/>
      <c r="I618" s="23"/>
      <c r="J618" s="23"/>
      <c r="K618" s="23"/>
      <c r="L618" s="119"/>
      <c r="M618" s="23"/>
      <c r="N618" s="23"/>
      <c r="O618" s="23"/>
      <c r="P618" s="23"/>
      <c r="Q618" s="23"/>
      <c r="R618" s="311"/>
      <c r="S618" s="23"/>
      <c r="T618" s="23"/>
      <c r="U618" s="23"/>
      <c r="V618" s="23"/>
      <c r="W618" s="23"/>
      <c r="X618" s="23"/>
      <c r="Y618" s="23"/>
      <c r="Z618" s="23"/>
      <c r="AA618" s="22"/>
      <c r="AB618" s="23"/>
      <c r="AC618" s="23"/>
      <c r="AD618" s="23"/>
      <c r="AE618" s="23"/>
      <c r="AF618" s="23"/>
      <c r="AG618" s="119"/>
      <c r="AH618" s="18"/>
      <c r="AI618" s="19"/>
      <c r="AJ618" s="19"/>
      <c r="AK618" s="19"/>
      <c r="AL618" s="18"/>
      <c r="AM618" s="18"/>
      <c r="AN618" s="18"/>
      <c r="AO618" s="18"/>
      <c r="AP618" s="18"/>
      <c r="AQ618" s="18"/>
      <c r="AR618" s="18"/>
      <c r="AS618" s="18"/>
      <c r="AT618" s="18"/>
      <c r="AU618" s="18"/>
      <c r="AV618" s="18"/>
      <c r="AW618" s="18"/>
      <c r="AX618" s="18"/>
      <c r="AY618" s="18"/>
      <c r="AZ618" s="18"/>
    </row>
    <row r="619" spans="1:52" x14ac:dyDescent="0.25">
      <c r="A619" s="20"/>
      <c r="B619" s="21"/>
      <c r="C619" s="112"/>
      <c r="D619" s="113"/>
      <c r="E619" s="118"/>
      <c r="F619" s="116"/>
      <c r="G619" s="24"/>
      <c r="H619" s="23"/>
      <c r="I619" s="23"/>
      <c r="J619" s="23"/>
      <c r="K619" s="23"/>
      <c r="L619" s="119"/>
      <c r="M619" s="23"/>
      <c r="N619" s="23"/>
      <c r="O619" s="23"/>
      <c r="P619" s="23"/>
      <c r="Q619" s="23"/>
      <c r="R619" s="311"/>
      <c r="S619" s="23"/>
      <c r="T619" s="23"/>
      <c r="U619" s="23"/>
      <c r="V619" s="23"/>
      <c r="W619" s="23"/>
      <c r="X619" s="23"/>
      <c r="Y619" s="23"/>
      <c r="Z619" s="23"/>
      <c r="AA619" s="22"/>
      <c r="AB619" s="23"/>
      <c r="AC619" s="23"/>
      <c r="AD619" s="23"/>
      <c r="AE619" s="23"/>
      <c r="AF619" s="23"/>
      <c r="AG619" s="119"/>
      <c r="AH619" s="18"/>
      <c r="AI619" s="19"/>
      <c r="AJ619" s="19"/>
      <c r="AK619" s="19"/>
      <c r="AL619" s="18"/>
      <c r="AM619" s="18"/>
      <c r="AN619" s="18"/>
      <c r="AO619" s="18"/>
      <c r="AP619" s="18"/>
      <c r="AQ619" s="18"/>
      <c r="AR619" s="18"/>
      <c r="AS619" s="18"/>
      <c r="AT619" s="18"/>
      <c r="AU619" s="18"/>
      <c r="AV619" s="18"/>
      <c r="AW619" s="18"/>
      <c r="AX619" s="18"/>
      <c r="AY619" s="18"/>
      <c r="AZ619" s="18"/>
    </row>
    <row r="620" spans="1:52" x14ac:dyDescent="0.25">
      <c r="A620" s="20"/>
      <c r="B620" s="21"/>
      <c r="C620" s="112"/>
      <c r="D620" s="113"/>
      <c r="E620" s="118"/>
      <c r="F620" s="116"/>
      <c r="G620" s="24"/>
      <c r="H620" s="23"/>
      <c r="I620" s="23"/>
      <c r="J620" s="23"/>
      <c r="K620" s="23"/>
      <c r="L620" s="119"/>
      <c r="M620" s="23"/>
      <c r="N620" s="23"/>
      <c r="O620" s="23"/>
      <c r="P620" s="23"/>
      <c r="Q620" s="23"/>
      <c r="R620" s="311"/>
      <c r="S620" s="23"/>
      <c r="T620" s="23"/>
      <c r="U620" s="23"/>
      <c r="V620" s="23"/>
      <c r="W620" s="23"/>
      <c r="X620" s="23"/>
      <c r="Y620" s="23"/>
      <c r="Z620" s="23"/>
      <c r="AA620" s="22"/>
      <c r="AB620" s="23"/>
      <c r="AC620" s="23"/>
      <c r="AD620" s="23"/>
      <c r="AE620" s="23"/>
      <c r="AF620" s="23"/>
      <c r="AG620" s="119"/>
      <c r="AH620" s="18"/>
      <c r="AI620" s="19"/>
      <c r="AJ620" s="19"/>
      <c r="AK620" s="19"/>
      <c r="AL620" s="18"/>
      <c r="AM620" s="18"/>
      <c r="AN620" s="18"/>
      <c r="AO620" s="18"/>
      <c r="AP620" s="18"/>
      <c r="AQ620" s="18"/>
      <c r="AR620" s="18"/>
      <c r="AS620" s="18"/>
      <c r="AT620" s="18"/>
      <c r="AU620" s="18"/>
      <c r="AV620" s="18"/>
      <c r="AW620" s="18"/>
      <c r="AX620" s="18"/>
      <c r="AY620" s="18"/>
      <c r="AZ620" s="18"/>
    </row>
    <row r="621" spans="1:52" x14ac:dyDescent="0.25">
      <c r="A621" s="20"/>
      <c r="B621" s="21"/>
      <c r="C621" s="112"/>
      <c r="D621" s="113"/>
      <c r="E621" s="118"/>
      <c r="F621" s="116"/>
      <c r="G621" s="24"/>
      <c r="H621" s="23"/>
      <c r="I621" s="23"/>
      <c r="J621" s="23"/>
      <c r="K621" s="23"/>
      <c r="L621" s="119"/>
      <c r="M621" s="23"/>
      <c r="N621" s="23"/>
      <c r="O621" s="23"/>
      <c r="P621" s="23"/>
      <c r="Q621" s="23"/>
      <c r="R621" s="311"/>
      <c r="S621" s="23"/>
      <c r="T621" s="23"/>
      <c r="U621" s="23"/>
      <c r="V621" s="23"/>
      <c r="W621" s="23"/>
      <c r="X621" s="23"/>
      <c r="Y621" s="23"/>
      <c r="Z621" s="23"/>
      <c r="AA621" s="22"/>
      <c r="AB621" s="23"/>
      <c r="AC621" s="23"/>
      <c r="AD621" s="23"/>
      <c r="AE621" s="23"/>
      <c r="AF621" s="23"/>
      <c r="AG621" s="119"/>
      <c r="AH621" s="18"/>
      <c r="AI621" s="19"/>
      <c r="AJ621" s="19"/>
      <c r="AK621" s="19"/>
      <c r="AL621" s="18"/>
      <c r="AM621" s="18"/>
      <c r="AN621" s="18"/>
      <c r="AO621" s="18"/>
      <c r="AP621" s="18"/>
      <c r="AQ621" s="18"/>
      <c r="AR621" s="18"/>
      <c r="AS621" s="18"/>
      <c r="AT621" s="18"/>
      <c r="AU621" s="18"/>
      <c r="AV621" s="18"/>
      <c r="AW621" s="18"/>
      <c r="AX621" s="18"/>
      <c r="AY621" s="18"/>
      <c r="AZ621" s="18"/>
    </row>
    <row r="622" spans="1:52" x14ac:dyDescent="0.25">
      <c r="A622" s="20"/>
      <c r="B622" s="21"/>
      <c r="C622" s="112"/>
      <c r="D622" s="113"/>
      <c r="E622" s="118"/>
      <c r="F622" s="116"/>
      <c r="G622" s="24"/>
      <c r="H622" s="23"/>
      <c r="I622" s="23"/>
      <c r="J622" s="23"/>
      <c r="K622" s="23"/>
      <c r="L622" s="119"/>
      <c r="M622" s="23"/>
      <c r="N622" s="23"/>
      <c r="O622" s="23"/>
      <c r="P622" s="23"/>
      <c r="Q622" s="23"/>
      <c r="R622" s="311"/>
      <c r="S622" s="23"/>
      <c r="T622" s="23"/>
      <c r="U622" s="23"/>
      <c r="V622" s="23"/>
      <c r="W622" s="23"/>
      <c r="X622" s="23"/>
      <c r="Y622" s="23"/>
      <c r="Z622" s="23"/>
      <c r="AA622" s="22"/>
      <c r="AB622" s="23"/>
      <c r="AC622" s="23"/>
      <c r="AD622" s="23"/>
      <c r="AE622" s="23"/>
      <c r="AF622" s="23"/>
      <c r="AG622" s="119"/>
      <c r="AH622" s="18"/>
      <c r="AI622" s="19"/>
      <c r="AJ622" s="19"/>
      <c r="AK622" s="19"/>
      <c r="AL622" s="18"/>
      <c r="AM622" s="18"/>
      <c r="AN622" s="18"/>
      <c r="AO622" s="18"/>
      <c r="AP622" s="18"/>
      <c r="AQ622" s="18"/>
      <c r="AR622" s="18"/>
      <c r="AS622" s="18"/>
      <c r="AT622" s="18"/>
      <c r="AU622" s="18"/>
      <c r="AV622" s="18"/>
      <c r="AW622" s="18"/>
      <c r="AX622" s="18"/>
      <c r="AY622" s="18"/>
      <c r="AZ622" s="18"/>
    </row>
    <row r="623" spans="1:52" x14ac:dyDescent="0.25">
      <c r="A623" s="20"/>
      <c r="B623" s="21"/>
      <c r="C623" s="112"/>
      <c r="D623" s="113"/>
      <c r="E623" s="118"/>
      <c r="F623" s="116"/>
      <c r="G623" s="24"/>
      <c r="H623" s="23"/>
      <c r="I623" s="23"/>
      <c r="J623" s="23"/>
      <c r="K623" s="23"/>
      <c r="L623" s="119"/>
      <c r="M623" s="23"/>
      <c r="N623" s="23"/>
      <c r="O623" s="23"/>
      <c r="P623" s="23"/>
      <c r="Q623" s="23"/>
      <c r="R623" s="311"/>
      <c r="S623" s="23"/>
      <c r="T623" s="23"/>
      <c r="U623" s="23"/>
      <c r="V623" s="23"/>
      <c r="W623" s="23"/>
      <c r="X623" s="23"/>
      <c r="Y623" s="23"/>
      <c r="Z623" s="23"/>
      <c r="AA623" s="22"/>
      <c r="AB623" s="23"/>
      <c r="AC623" s="23"/>
      <c r="AD623" s="23"/>
      <c r="AE623" s="23"/>
      <c r="AF623" s="23"/>
      <c r="AG623" s="119"/>
      <c r="AH623" s="18"/>
      <c r="AI623" s="19"/>
      <c r="AJ623" s="19"/>
      <c r="AK623" s="19"/>
      <c r="AL623" s="18"/>
      <c r="AM623" s="18"/>
      <c r="AN623" s="18"/>
      <c r="AO623" s="18"/>
      <c r="AP623" s="18"/>
      <c r="AQ623" s="18"/>
      <c r="AR623" s="18"/>
      <c r="AS623" s="18"/>
      <c r="AT623" s="18"/>
      <c r="AU623" s="18"/>
      <c r="AV623" s="18"/>
      <c r="AW623" s="18"/>
      <c r="AX623" s="18"/>
      <c r="AY623" s="18"/>
      <c r="AZ623" s="18"/>
    </row>
    <row r="624" spans="1:52" x14ac:dyDescent="0.25">
      <c r="A624" s="20"/>
      <c r="B624" s="21"/>
      <c r="C624" s="112"/>
      <c r="D624" s="113"/>
      <c r="E624" s="118"/>
      <c r="F624" s="116"/>
      <c r="G624" s="24"/>
      <c r="H624" s="23"/>
      <c r="I624" s="23"/>
      <c r="J624" s="23"/>
      <c r="K624" s="23"/>
      <c r="L624" s="119"/>
      <c r="M624" s="23"/>
      <c r="N624" s="23"/>
      <c r="O624" s="23"/>
      <c r="P624" s="23"/>
      <c r="Q624" s="23"/>
      <c r="R624" s="311"/>
      <c r="S624" s="23"/>
      <c r="T624" s="23"/>
      <c r="U624" s="23"/>
      <c r="V624" s="23"/>
      <c r="W624" s="23"/>
      <c r="X624" s="23"/>
      <c r="Y624" s="23"/>
      <c r="Z624" s="23"/>
      <c r="AA624" s="22"/>
      <c r="AB624" s="23"/>
      <c r="AC624" s="23"/>
      <c r="AD624" s="23"/>
      <c r="AE624" s="23"/>
      <c r="AF624" s="23"/>
      <c r="AG624" s="119"/>
      <c r="AH624" s="18"/>
      <c r="AI624" s="19"/>
      <c r="AJ624" s="19"/>
      <c r="AK624" s="19"/>
      <c r="AL624" s="18"/>
      <c r="AM624" s="18"/>
      <c r="AN624" s="18"/>
      <c r="AO624" s="18"/>
      <c r="AP624" s="18"/>
      <c r="AQ624" s="18"/>
      <c r="AR624" s="18"/>
      <c r="AS624" s="18"/>
      <c r="AT624" s="18"/>
      <c r="AU624" s="18"/>
      <c r="AV624" s="18"/>
      <c r="AW624" s="18"/>
      <c r="AX624" s="18"/>
      <c r="AY624" s="18"/>
      <c r="AZ624" s="18"/>
    </row>
    <row r="625" spans="1:52" x14ac:dyDescent="0.25">
      <c r="A625" s="20"/>
      <c r="B625" s="21"/>
      <c r="C625" s="112"/>
      <c r="D625" s="113"/>
      <c r="E625" s="118"/>
      <c r="F625" s="116"/>
      <c r="G625" s="24"/>
      <c r="H625" s="23"/>
      <c r="I625" s="23"/>
      <c r="J625" s="23"/>
      <c r="K625" s="23"/>
      <c r="L625" s="119"/>
      <c r="M625" s="23"/>
      <c r="N625" s="23"/>
      <c r="O625" s="23"/>
      <c r="P625" s="23"/>
      <c r="Q625" s="23"/>
      <c r="R625" s="311"/>
      <c r="S625" s="23"/>
      <c r="T625" s="23"/>
      <c r="U625" s="23"/>
      <c r="V625" s="23"/>
      <c r="W625" s="23"/>
      <c r="X625" s="23"/>
      <c r="Y625" s="23"/>
      <c r="Z625" s="23"/>
      <c r="AA625" s="22"/>
      <c r="AB625" s="23"/>
      <c r="AC625" s="23"/>
      <c r="AD625" s="23"/>
      <c r="AE625" s="23"/>
      <c r="AF625" s="23"/>
      <c r="AG625" s="119"/>
      <c r="AH625" s="18"/>
      <c r="AI625" s="19"/>
      <c r="AJ625" s="19"/>
      <c r="AK625" s="19"/>
      <c r="AL625" s="18"/>
      <c r="AM625" s="18"/>
      <c r="AN625" s="18"/>
      <c r="AO625" s="18"/>
      <c r="AP625" s="18"/>
      <c r="AQ625" s="18"/>
      <c r="AR625" s="18"/>
      <c r="AS625" s="18"/>
      <c r="AT625" s="18"/>
      <c r="AU625" s="18"/>
      <c r="AV625" s="18"/>
      <c r="AW625" s="18"/>
      <c r="AX625" s="18"/>
      <c r="AY625" s="18"/>
      <c r="AZ625" s="18"/>
    </row>
    <row r="626" spans="1:52" x14ac:dyDescent="0.25">
      <c r="A626" s="20"/>
      <c r="B626" s="21"/>
      <c r="C626" s="112"/>
      <c r="D626" s="113"/>
      <c r="E626" s="118"/>
      <c r="F626" s="116"/>
      <c r="G626" s="24"/>
      <c r="H626" s="23"/>
      <c r="I626" s="23"/>
      <c r="J626" s="23"/>
      <c r="K626" s="23"/>
      <c r="L626" s="119"/>
      <c r="M626" s="23"/>
      <c r="N626" s="23"/>
      <c r="O626" s="23"/>
      <c r="P626" s="23"/>
      <c r="Q626" s="23"/>
      <c r="R626" s="311"/>
      <c r="S626" s="23"/>
      <c r="T626" s="23"/>
      <c r="U626" s="23"/>
      <c r="V626" s="23"/>
      <c r="W626" s="23"/>
      <c r="X626" s="23"/>
      <c r="Y626" s="23"/>
      <c r="Z626" s="23"/>
      <c r="AA626" s="22"/>
      <c r="AB626" s="23"/>
      <c r="AC626" s="23"/>
      <c r="AD626" s="23"/>
      <c r="AE626" s="23"/>
      <c r="AF626" s="23"/>
      <c r="AG626" s="119"/>
      <c r="AH626" s="18"/>
      <c r="AI626" s="19"/>
      <c r="AJ626" s="19"/>
      <c r="AK626" s="19"/>
      <c r="AL626" s="18"/>
      <c r="AM626" s="18"/>
      <c r="AN626" s="18"/>
      <c r="AO626" s="18"/>
      <c r="AP626" s="18"/>
      <c r="AQ626" s="18"/>
      <c r="AR626" s="18"/>
      <c r="AS626" s="18"/>
      <c r="AT626" s="18"/>
      <c r="AU626" s="18"/>
      <c r="AV626" s="18"/>
      <c r="AW626" s="18"/>
      <c r="AX626" s="18"/>
      <c r="AY626" s="18"/>
      <c r="AZ626" s="18"/>
    </row>
    <row r="627" spans="1:52" x14ac:dyDescent="0.25">
      <c r="A627" s="20"/>
      <c r="B627" s="21"/>
      <c r="C627" s="112"/>
      <c r="D627" s="113"/>
      <c r="E627" s="118"/>
      <c r="F627" s="116"/>
      <c r="G627" s="24"/>
      <c r="H627" s="23"/>
      <c r="I627" s="23"/>
      <c r="J627" s="23"/>
      <c r="K627" s="23"/>
      <c r="L627" s="119"/>
      <c r="M627" s="23"/>
      <c r="N627" s="23"/>
      <c r="O627" s="23"/>
      <c r="P627" s="23"/>
      <c r="Q627" s="23"/>
      <c r="R627" s="311"/>
      <c r="S627" s="23"/>
      <c r="T627" s="23"/>
      <c r="U627" s="23"/>
      <c r="V627" s="23"/>
      <c r="W627" s="23"/>
      <c r="X627" s="23"/>
      <c r="Y627" s="23"/>
      <c r="Z627" s="23"/>
      <c r="AA627" s="22"/>
      <c r="AB627" s="23"/>
      <c r="AC627" s="23"/>
      <c r="AD627" s="23"/>
      <c r="AE627" s="23"/>
      <c r="AF627" s="23"/>
      <c r="AG627" s="119"/>
      <c r="AH627" s="18"/>
      <c r="AI627" s="19"/>
      <c r="AJ627" s="19"/>
      <c r="AK627" s="19"/>
      <c r="AL627" s="18"/>
      <c r="AM627" s="18"/>
      <c r="AN627" s="18"/>
      <c r="AO627" s="18"/>
      <c r="AP627" s="18"/>
      <c r="AQ627" s="18"/>
      <c r="AR627" s="18"/>
      <c r="AS627" s="18"/>
      <c r="AT627" s="18"/>
      <c r="AU627" s="18"/>
      <c r="AV627" s="18"/>
      <c r="AW627" s="18"/>
      <c r="AX627" s="18"/>
      <c r="AY627" s="18"/>
      <c r="AZ627" s="18"/>
    </row>
    <row r="628" spans="1:52" x14ac:dyDescent="0.25">
      <c r="A628" s="20"/>
      <c r="B628" s="21"/>
      <c r="C628" s="112"/>
      <c r="D628" s="113"/>
      <c r="E628" s="118"/>
      <c r="F628" s="116"/>
      <c r="G628" s="24"/>
      <c r="H628" s="23"/>
      <c r="I628" s="23"/>
      <c r="J628" s="23"/>
      <c r="K628" s="23"/>
      <c r="L628" s="119"/>
      <c r="M628" s="23"/>
      <c r="N628" s="23"/>
      <c r="O628" s="23"/>
      <c r="P628" s="23"/>
      <c r="Q628" s="23"/>
      <c r="R628" s="311"/>
      <c r="S628" s="23"/>
      <c r="T628" s="23"/>
      <c r="U628" s="23"/>
      <c r="V628" s="23"/>
      <c r="W628" s="23"/>
      <c r="X628" s="23"/>
      <c r="Y628" s="23"/>
      <c r="Z628" s="23"/>
      <c r="AA628" s="22"/>
      <c r="AB628" s="23"/>
      <c r="AC628" s="23"/>
      <c r="AD628" s="23"/>
      <c r="AE628" s="23"/>
      <c r="AF628" s="23"/>
      <c r="AG628" s="119"/>
      <c r="AH628" s="18"/>
      <c r="AI628" s="19"/>
      <c r="AJ628" s="19"/>
      <c r="AK628" s="19"/>
      <c r="AL628" s="18"/>
      <c r="AM628" s="18"/>
      <c r="AN628" s="18"/>
      <c r="AO628" s="18"/>
      <c r="AP628" s="18"/>
      <c r="AQ628" s="18"/>
      <c r="AR628" s="18"/>
      <c r="AS628" s="18"/>
      <c r="AT628" s="18"/>
      <c r="AU628" s="18"/>
      <c r="AV628" s="18"/>
      <c r="AW628" s="18"/>
      <c r="AX628" s="18"/>
      <c r="AY628" s="18"/>
      <c r="AZ628" s="18"/>
    </row>
    <row r="629" spans="1:52" x14ac:dyDescent="0.25">
      <c r="A629" s="20"/>
      <c r="B629" s="21"/>
      <c r="C629" s="112"/>
      <c r="D629" s="113"/>
      <c r="E629" s="118"/>
      <c r="F629" s="116"/>
      <c r="G629" s="24"/>
      <c r="H629" s="23"/>
      <c r="I629" s="23"/>
      <c r="J629" s="23"/>
      <c r="K629" s="23"/>
      <c r="L629" s="119"/>
      <c r="M629" s="23"/>
      <c r="N629" s="23"/>
      <c r="O629" s="23"/>
      <c r="P629" s="23"/>
      <c r="Q629" s="23"/>
      <c r="R629" s="311"/>
      <c r="S629" s="23"/>
      <c r="T629" s="23"/>
      <c r="U629" s="23"/>
      <c r="V629" s="23"/>
      <c r="W629" s="23"/>
      <c r="X629" s="23"/>
      <c r="Y629" s="23"/>
      <c r="Z629" s="23"/>
      <c r="AA629" s="22"/>
      <c r="AB629" s="23"/>
      <c r="AC629" s="23"/>
      <c r="AD629" s="23"/>
      <c r="AE629" s="23"/>
      <c r="AF629" s="23"/>
      <c r="AG629" s="119"/>
      <c r="AH629" s="18"/>
      <c r="AI629" s="19"/>
      <c r="AJ629" s="19"/>
      <c r="AK629" s="19"/>
      <c r="AL629" s="18"/>
      <c r="AM629" s="18"/>
      <c r="AN629" s="18"/>
      <c r="AO629" s="18"/>
      <c r="AP629" s="18"/>
      <c r="AQ629" s="18"/>
      <c r="AR629" s="18"/>
      <c r="AS629" s="18"/>
      <c r="AT629" s="18"/>
      <c r="AU629" s="18"/>
      <c r="AV629" s="18"/>
      <c r="AW629" s="18"/>
      <c r="AX629" s="18"/>
      <c r="AY629" s="18"/>
      <c r="AZ629" s="18"/>
    </row>
    <row r="630" spans="1:52" x14ac:dyDescent="0.25">
      <c r="A630" s="20"/>
      <c r="B630" s="21"/>
      <c r="C630" s="112"/>
      <c r="D630" s="113"/>
      <c r="E630" s="118"/>
      <c r="F630" s="116"/>
      <c r="G630" s="24"/>
      <c r="H630" s="23"/>
      <c r="I630" s="23"/>
      <c r="J630" s="23"/>
      <c r="K630" s="23"/>
      <c r="L630" s="119"/>
      <c r="M630" s="23"/>
      <c r="N630" s="23"/>
      <c r="O630" s="23"/>
      <c r="P630" s="23"/>
      <c r="Q630" s="23"/>
      <c r="R630" s="311"/>
      <c r="S630" s="23"/>
      <c r="T630" s="23"/>
      <c r="U630" s="23"/>
      <c r="V630" s="23"/>
      <c r="W630" s="23"/>
      <c r="X630" s="23"/>
      <c r="Y630" s="23"/>
      <c r="Z630" s="23"/>
      <c r="AA630" s="22"/>
      <c r="AB630" s="23"/>
      <c r="AC630" s="23"/>
      <c r="AD630" s="23"/>
      <c r="AE630" s="23"/>
      <c r="AF630" s="23"/>
      <c r="AG630" s="119"/>
      <c r="AH630" s="18"/>
      <c r="AI630" s="19"/>
      <c r="AJ630" s="19"/>
      <c r="AK630" s="19"/>
      <c r="AL630" s="18"/>
      <c r="AM630" s="18"/>
      <c r="AN630" s="18"/>
      <c r="AO630" s="18"/>
      <c r="AP630" s="18"/>
      <c r="AQ630" s="18"/>
      <c r="AR630" s="18"/>
      <c r="AS630" s="18"/>
      <c r="AT630" s="18"/>
      <c r="AU630" s="18"/>
      <c r="AV630" s="18"/>
      <c r="AW630" s="18"/>
      <c r="AX630" s="18"/>
      <c r="AY630" s="18"/>
      <c r="AZ630" s="18"/>
    </row>
    <row r="631" spans="1:52" x14ac:dyDescent="0.25">
      <c r="A631" s="20"/>
      <c r="B631" s="21"/>
      <c r="C631" s="112"/>
      <c r="D631" s="113"/>
      <c r="E631" s="118"/>
      <c r="F631" s="116"/>
      <c r="G631" s="24"/>
      <c r="H631" s="23"/>
      <c r="I631" s="23"/>
      <c r="J631" s="23"/>
      <c r="K631" s="23"/>
      <c r="L631" s="119"/>
      <c r="M631" s="23"/>
      <c r="N631" s="23"/>
      <c r="O631" s="23"/>
      <c r="P631" s="23"/>
      <c r="Q631" s="23"/>
      <c r="R631" s="311"/>
      <c r="S631" s="23"/>
      <c r="T631" s="23"/>
      <c r="U631" s="23"/>
      <c r="V631" s="23"/>
      <c r="W631" s="23"/>
      <c r="X631" s="23"/>
      <c r="Y631" s="23"/>
      <c r="Z631" s="23"/>
      <c r="AA631" s="22"/>
      <c r="AB631" s="23"/>
      <c r="AC631" s="23"/>
      <c r="AD631" s="23"/>
      <c r="AE631" s="23"/>
      <c r="AF631" s="23"/>
      <c r="AG631" s="119"/>
      <c r="AH631" s="18"/>
      <c r="AI631" s="19"/>
      <c r="AJ631" s="19"/>
      <c r="AK631" s="19"/>
      <c r="AL631" s="18"/>
      <c r="AM631" s="18"/>
      <c r="AN631" s="18"/>
      <c r="AO631" s="18"/>
      <c r="AP631" s="18"/>
      <c r="AQ631" s="18"/>
      <c r="AR631" s="18"/>
      <c r="AS631" s="18"/>
      <c r="AT631" s="18"/>
      <c r="AU631" s="18"/>
      <c r="AV631" s="18"/>
      <c r="AW631" s="18"/>
      <c r="AX631" s="18"/>
      <c r="AY631" s="18"/>
      <c r="AZ631" s="18"/>
    </row>
    <row r="632" spans="1:52" x14ac:dyDescent="0.25">
      <c r="A632" s="20"/>
      <c r="B632" s="21"/>
      <c r="C632" s="112"/>
      <c r="D632" s="113"/>
      <c r="E632" s="118"/>
      <c r="F632" s="116"/>
      <c r="G632" s="24"/>
      <c r="H632" s="23"/>
      <c r="I632" s="23"/>
      <c r="J632" s="23"/>
      <c r="K632" s="23"/>
      <c r="L632" s="119"/>
      <c r="M632" s="23"/>
      <c r="N632" s="23"/>
      <c r="O632" s="23"/>
      <c r="P632" s="23"/>
      <c r="Q632" s="23"/>
      <c r="R632" s="311"/>
      <c r="S632" s="23"/>
      <c r="T632" s="23"/>
      <c r="U632" s="23"/>
      <c r="V632" s="23"/>
      <c r="W632" s="23"/>
      <c r="X632" s="23"/>
      <c r="Y632" s="23"/>
      <c r="Z632" s="23"/>
      <c r="AA632" s="22"/>
      <c r="AB632" s="23"/>
      <c r="AC632" s="23"/>
      <c r="AD632" s="23"/>
      <c r="AE632" s="23"/>
      <c r="AF632" s="23"/>
      <c r="AG632" s="119"/>
      <c r="AH632" s="18"/>
      <c r="AI632" s="19"/>
      <c r="AJ632" s="19"/>
      <c r="AK632" s="19"/>
      <c r="AL632" s="18"/>
      <c r="AM632" s="18"/>
      <c r="AN632" s="18"/>
      <c r="AO632" s="18"/>
      <c r="AP632" s="18"/>
      <c r="AQ632" s="18"/>
      <c r="AR632" s="18"/>
      <c r="AS632" s="18"/>
      <c r="AT632" s="18"/>
      <c r="AU632" s="18"/>
      <c r="AV632" s="18"/>
      <c r="AW632" s="18"/>
      <c r="AX632" s="18"/>
      <c r="AY632" s="18"/>
      <c r="AZ632" s="18"/>
    </row>
    <row r="633" spans="1:52" x14ac:dyDescent="0.25">
      <c r="A633" s="20"/>
      <c r="B633" s="21"/>
      <c r="C633" s="112"/>
      <c r="D633" s="113"/>
      <c r="E633" s="118"/>
      <c r="F633" s="116"/>
      <c r="G633" s="24"/>
      <c r="H633" s="23"/>
      <c r="I633" s="23"/>
      <c r="J633" s="23"/>
      <c r="K633" s="23"/>
      <c r="L633" s="119"/>
      <c r="M633" s="23"/>
      <c r="N633" s="23"/>
      <c r="O633" s="23"/>
      <c r="P633" s="23"/>
      <c r="Q633" s="23"/>
      <c r="R633" s="311"/>
      <c r="S633" s="23"/>
      <c r="T633" s="23"/>
      <c r="U633" s="23"/>
      <c r="V633" s="23"/>
      <c r="W633" s="23"/>
      <c r="X633" s="23"/>
      <c r="Y633" s="23"/>
      <c r="Z633" s="23"/>
      <c r="AA633" s="22"/>
      <c r="AB633" s="23"/>
      <c r="AC633" s="23"/>
      <c r="AD633" s="23"/>
      <c r="AE633" s="23"/>
      <c r="AF633" s="23"/>
      <c r="AG633" s="119"/>
      <c r="AH633" s="18"/>
      <c r="AI633" s="19"/>
      <c r="AJ633" s="19"/>
      <c r="AK633" s="19"/>
      <c r="AL633" s="18"/>
      <c r="AM633" s="18"/>
      <c r="AN633" s="18"/>
      <c r="AO633" s="18"/>
      <c r="AP633" s="18"/>
      <c r="AQ633" s="18"/>
      <c r="AR633" s="18"/>
      <c r="AS633" s="18"/>
      <c r="AT633" s="18"/>
      <c r="AU633" s="18"/>
      <c r="AV633" s="18"/>
      <c r="AW633" s="18"/>
      <c r="AX633" s="18"/>
      <c r="AY633" s="18"/>
      <c r="AZ633" s="18"/>
    </row>
    <row r="634" spans="1:52" x14ac:dyDescent="0.25">
      <c r="A634" s="20"/>
      <c r="B634" s="21"/>
      <c r="C634" s="112"/>
      <c r="D634" s="113"/>
      <c r="E634" s="118"/>
      <c r="F634" s="116"/>
      <c r="G634" s="24"/>
      <c r="H634" s="23"/>
      <c r="I634" s="23"/>
      <c r="J634" s="23"/>
      <c r="K634" s="23"/>
      <c r="L634" s="119"/>
      <c r="M634" s="23"/>
      <c r="N634" s="23"/>
      <c r="O634" s="23"/>
      <c r="P634" s="23"/>
      <c r="Q634" s="23"/>
      <c r="R634" s="311"/>
      <c r="S634" s="23"/>
      <c r="T634" s="23"/>
      <c r="U634" s="23"/>
      <c r="V634" s="23"/>
      <c r="W634" s="23"/>
      <c r="X634" s="23"/>
      <c r="Y634" s="23"/>
      <c r="Z634" s="23"/>
      <c r="AA634" s="22"/>
      <c r="AB634" s="23"/>
      <c r="AC634" s="23"/>
      <c r="AD634" s="23"/>
      <c r="AE634" s="23"/>
      <c r="AF634" s="23"/>
      <c r="AG634" s="119"/>
      <c r="AH634" s="18"/>
      <c r="AI634" s="19"/>
      <c r="AJ634" s="19"/>
      <c r="AK634" s="19"/>
      <c r="AL634" s="18"/>
      <c r="AM634" s="18"/>
      <c r="AN634" s="18"/>
      <c r="AO634" s="18"/>
      <c r="AP634" s="18"/>
      <c r="AQ634" s="18"/>
      <c r="AR634" s="18"/>
      <c r="AS634" s="18"/>
      <c r="AT634" s="18"/>
      <c r="AU634" s="18"/>
      <c r="AV634" s="18"/>
      <c r="AW634" s="18"/>
      <c r="AX634" s="18"/>
      <c r="AY634" s="18"/>
      <c r="AZ634" s="18"/>
    </row>
    <row r="635" spans="1:52" x14ac:dyDescent="0.25">
      <c r="A635" s="20"/>
      <c r="B635" s="21"/>
      <c r="C635" s="112"/>
      <c r="D635" s="113"/>
      <c r="E635" s="118"/>
      <c r="F635" s="116"/>
      <c r="G635" s="24"/>
      <c r="H635" s="23"/>
      <c r="I635" s="23"/>
      <c r="J635" s="23"/>
      <c r="K635" s="23"/>
      <c r="L635" s="119"/>
      <c r="M635" s="23"/>
      <c r="N635" s="23"/>
      <c r="O635" s="23"/>
      <c r="P635" s="23"/>
      <c r="Q635" s="23"/>
      <c r="R635" s="311"/>
      <c r="S635" s="23"/>
      <c r="T635" s="23"/>
      <c r="U635" s="23"/>
      <c r="V635" s="23"/>
      <c r="W635" s="23"/>
      <c r="X635" s="23"/>
      <c r="Y635" s="23"/>
      <c r="Z635" s="23"/>
      <c r="AA635" s="22"/>
      <c r="AB635" s="23"/>
      <c r="AC635" s="23"/>
      <c r="AD635" s="23"/>
      <c r="AE635" s="23"/>
      <c r="AF635" s="23"/>
      <c r="AG635" s="119"/>
      <c r="AH635" s="18"/>
      <c r="AI635" s="19"/>
      <c r="AJ635" s="19"/>
      <c r="AK635" s="19"/>
      <c r="AL635" s="18"/>
      <c r="AM635" s="18"/>
      <c r="AN635" s="18"/>
      <c r="AO635" s="18"/>
      <c r="AP635" s="18"/>
      <c r="AQ635" s="18"/>
      <c r="AR635" s="18"/>
      <c r="AS635" s="18"/>
      <c r="AT635" s="18"/>
      <c r="AU635" s="18"/>
      <c r="AV635" s="18"/>
      <c r="AW635" s="18"/>
      <c r="AX635" s="18"/>
      <c r="AY635" s="18"/>
      <c r="AZ635" s="18"/>
    </row>
    <row r="636" spans="1:52" x14ac:dyDescent="0.25">
      <c r="A636" s="20"/>
      <c r="B636" s="21"/>
      <c r="C636" s="112"/>
      <c r="D636" s="113"/>
      <c r="E636" s="118"/>
      <c r="F636" s="116"/>
      <c r="G636" s="24"/>
      <c r="H636" s="23"/>
      <c r="I636" s="23"/>
      <c r="J636" s="23"/>
      <c r="K636" s="23"/>
      <c r="L636" s="119"/>
      <c r="M636" s="23"/>
      <c r="N636" s="23"/>
      <c r="O636" s="23"/>
      <c r="P636" s="23"/>
      <c r="Q636" s="23"/>
      <c r="R636" s="311"/>
      <c r="S636" s="23"/>
      <c r="T636" s="23"/>
      <c r="U636" s="23"/>
      <c r="V636" s="23"/>
      <c r="W636" s="23"/>
      <c r="X636" s="23"/>
      <c r="Y636" s="23"/>
      <c r="Z636" s="23"/>
      <c r="AA636" s="22"/>
      <c r="AB636" s="23"/>
      <c r="AC636" s="23"/>
      <c r="AD636" s="23"/>
      <c r="AE636" s="23"/>
      <c r="AF636" s="23"/>
      <c r="AG636" s="119"/>
      <c r="AH636" s="18"/>
      <c r="AI636" s="19"/>
      <c r="AJ636" s="19"/>
      <c r="AK636" s="19"/>
      <c r="AL636" s="18"/>
      <c r="AM636" s="18"/>
      <c r="AN636" s="18"/>
      <c r="AO636" s="18"/>
      <c r="AP636" s="18"/>
      <c r="AQ636" s="18"/>
      <c r="AR636" s="18"/>
      <c r="AS636" s="18"/>
      <c r="AT636" s="18"/>
      <c r="AU636" s="18"/>
      <c r="AV636" s="18"/>
      <c r="AW636" s="18"/>
      <c r="AX636" s="18"/>
      <c r="AY636" s="18"/>
      <c r="AZ636" s="18"/>
    </row>
    <row r="637" spans="1:52" x14ac:dyDescent="0.25">
      <c r="A637" s="20"/>
      <c r="B637" s="21"/>
      <c r="C637" s="112"/>
      <c r="D637" s="113"/>
      <c r="E637" s="118"/>
      <c r="F637" s="116"/>
      <c r="G637" s="24"/>
      <c r="H637" s="23"/>
      <c r="I637" s="23"/>
      <c r="J637" s="23"/>
      <c r="K637" s="23"/>
      <c r="L637" s="119"/>
      <c r="M637" s="23"/>
      <c r="N637" s="23"/>
      <c r="O637" s="23"/>
      <c r="P637" s="23"/>
      <c r="Q637" s="23"/>
      <c r="R637" s="311"/>
      <c r="S637" s="23"/>
      <c r="T637" s="23"/>
      <c r="U637" s="23"/>
      <c r="V637" s="23"/>
      <c r="W637" s="23"/>
      <c r="X637" s="23"/>
      <c r="Y637" s="23"/>
      <c r="Z637" s="23"/>
      <c r="AA637" s="22"/>
      <c r="AB637" s="23"/>
      <c r="AC637" s="23"/>
      <c r="AD637" s="23"/>
      <c r="AE637" s="23"/>
      <c r="AF637" s="23"/>
      <c r="AG637" s="119"/>
      <c r="AH637" s="18"/>
      <c r="AI637" s="19"/>
      <c r="AJ637" s="19"/>
      <c r="AK637" s="19"/>
      <c r="AL637" s="18"/>
      <c r="AM637" s="18"/>
      <c r="AN637" s="18"/>
      <c r="AO637" s="18"/>
      <c r="AP637" s="18"/>
      <c r="AQ637" s="18"/>
      <c r="AR637" s="18"/>
      <c r="AS637" s="18"/>
      <c r="AT637" s="18"/>
      <c r="AU637" s="18"/>
      <c r="AV637" s="18"/>
      <c r="AW637" s="18"/>
      <c r="AX637" s="18"/>
      <c r="AY637" s="18"/>
      <c r="AZ637" s="18"/>
    </row>
    <row r="638" spans="1:52" x14ac:dyDescent="0.25">
      <c r="A638" s="20"/>
      <c r="B638" s="21"/>
      <c r="C638" s="112"/>
      <c r="D638" s="113"/>
      <c r="E638" s="118"/>
      <c r="F638" s="116"/>
      <c r="G638" s="24"/>
      <c r="H638" s="23"/>
      <c r="I638" s="23"/>
      <c r="J638" s="23"/>
      <c r="K638" s="23"/>
      <c r="L638" s="119"/>
      <c r="M638" s="23"/>
      <c r="N638" s="23"/>
      <c r="O638" s="23"/>
      <c r="P638" s="23"/>
      <c r="Q638" s="23"/>
      <c r="R638" s="311"/>
      <c r="S638" s="23"/>
      <c r="T638" s="23"/>
      <c r="U638" s="23"/>
      <c r="V638" s="23"/>
      <c r="W638" s="23"/>
      <c r="X638" s="23"/>
      <c r="Y638" s="23"/>
      <c r="Z638" s="23"/>
      <c r="AA638" s="22"/>
      <c r="AB638" s="23"/>
      <c r="AC638" s="23"/>
      <c r="AD638" s="23"/>
      <c r="AE638" s="23"/>
      <c r="AF638" s="23"/>
      <c r="AG638" s="119"/>
      <c r="AH638" s="18"/>
      <c r="AI638" s="19"/>
      <c r="AJ638" s="19"/>
      <c r="AK638" s="19"/>
      <c r="AL638" s="18"/>
      <c r="AM638" s="18"/>
      <c r="AN638" s="18"/>
      <c r="AO638" s="18"/>
      <c r="AP638" s="18"/>
      <c r="AQ638" s="18"/>
      <c r="AR638" s="18"/>
      <c r="AS638" s="18"/>
      <c r="AT638" s="18"/>
      <c r="AU638" s="18"/>
      <c r="AV638" s="18"/>
      <c r="AW638" s="18"/>
      <c r="AX638" s="18"/>
      <c r="AY638" s="18"/>
      <c r="AZ638" s="18"/>
    </row>
    <row r="639" spans="1:52" x14ac:dyDescent="0.25">
      <c r="A639" s="20"/>
      <c r="B639" s="21"/>
      <c r="C639" s="112"/>
      <c r="D639" s="113"/>
      <c r="E639" s="118"/>
      <c r="F639" s="116"/>
      <c r="G639" s="24"/>
      <c r="H639" s="23"/>
      <c r="I639" s="23"/>
      <c r="J639" s="23"/>
      <c r="K639" s="23"/>
      <c r="L639" s="119"/>
      <c r="M639" s="23"/>
      <c r="N639" s="23"/>
      <c r="O639" s="23"/>
      <c r="P639" s="23"/>
      <c r="Q639" s="23"/>
      <c r="R639" s="311"/>
      <c r="S639" s="23"/>
      <c r="T639" s="23"/>
      <c r="U639" s="23"/>
      <c r="V639" s="23"/>
      <c r="W639" s="23"/>
      <c r="X639" s="23"/>
      <c r="Y639" s="23"/>
      <c r="Z639" s="23"/>
      <c r="AA639" s="22"/>
      <c r="AB639" s="23"/>
      <c r="AC639" s="23"/>
      <c r="AD639" s="23"/>
      <c r="AE639" s="23"/>
      <c r="AF639" s="23"/>
      <c r="AG639" s="119"/>
      <c r="AH639" s="18"/>
      <c r="AI639" s="19"/>
      <c r="AJ639" s="19"/>
      <c r="AK639" s="19"/>
      <c r="AL639" s="18"/>
      <c r="AM639" s="18"/>
      <c r="AN639" s="18"/>
      <c r="AO639" s="18"/>
      <c r="AP639" s="18"/>
      <c r="AQ639" s="18"/>
      <c r="AR639" s="18"/>
      <c r="AS639" s="18"/>
      <c r="AT639" s="18"/>
      <c r="AU639" s="18"/>
      <c r="AV639" s="18"/>
      <c r="AW639" s="18"/>
      <c r="AX639" s="18"/>
      <c r="AY639" s="18"/>
      <c r="AZ639" s="18"/>
    </row>
    <row r="640" spans="1:52" x14ac:dyDescent="0.25">
      <c r="A640" s="20"/>
      <c r="B640" s="21"/>
      <c r="C640" s="112"/>
      <c r="D640" s="113"/>
      <c r="E640" s="118"/>
      <c r="F640" s="116"/>
      <c r="G640" s="24"/>
      <c r="H640" s="23"/>
      <c r="I640" s="23"/>
      <c r="J640" s="23"/>
      <c r="K640" s="23"/>
      <c r="L640" s="119"/>
      <c r="M640" s="23"/>
      <c r="N640" s="23"/>
      <c r="O640" s="23"/>
      <c r="P640" s="23"/>
      <c r="Q640" s="23"/>
      <c r="R640" s="311"/>
      <c r="S640" s="23"/>
      <c r="T640" s="23"/>
      <c r="U640" s="23"/>
      <c r="V640" s="23"/>
      <c r="W640" s="23"/>
      <c r="X640" s="23"/>
      <c r="Y640" s="23"/>
      <c r="Z640" s="23"/>
      <c r="AA640" s="22"/>
      <c r="AB640" s="23"/>
      <c r="AC640" s="23"/>
      <c r="AD640" s="23"/>
      <c r="AE640" s="23"/>
      <c r="AF640" s="23"/>
      <c r="AG640" s="119"/>
      <c r="AH640" s="18"/>
      <c r="AI640" s="19"/>
      <c r="AJ640" s="19"/>
      <c r="AK640" s="19"/>
      <c r="AL640" s="18"/>
      <c r="AM640" s="18"/>
      <c r="AN640" s="18"/>
      <c r="AO640" s="18"/>
      <c r="AP640" s="18"/>
      <c r="AQ640" s="18"/>
      <c r="AR640" s="18"/>
      <c r="AS640" s="18"/>
      <c r="AT640" s="18"/>
      <c r="AU640" s="18"/>
      <c r="AV640" s="18"/>
      <c r="AW640" s="18"/>
      <c r="AX640" s="18"/>
      <c r="AY640" s="18"/>
      <c r="AZ640" s="18"/>
    </row>
    <row r="641" spans="1:52" x14ac:dyDescent="0.25">
      <c r="A641" s="20"/>
      <c r="B641" s="21"/>
      <c r="C641" s="112"/>
      <c r="D641" s="113"/>
      <c r="E641" s="118"/>
      <c r="F641" s="116"/>
      <c r="G641" s="24"/>
      <c r="H641" s="23"/>
      <c r="I641" s="23"/>
      <c r="J641" s="23"/>
      <c r="K641" s="23"/>
      <c r="L641" s="119"/>
      <c r="M641" s="23"/>
      <c r="N641" s="23"/>
      <c r="O641" s="23"/>
      <c r="P641" s="23"/>
      <c r="Q641" s="23"/>
      <c r="R641" s="311"/>
      <c r="S641" s="23"/>
      <c r="T641" s="23"/>
      <c r="U641" s="23"/>
      <c r="V641" s="23"/>
      <c r="W641" s="23"/>
      <c r="X641" s="23"/>
      <c r="Y641" s="23"/>
      <c r="Z641" s="23"/>
      <c r="AA641" s="22"/>
      <c r="AB641" s="23"/>
      <c r="AC641" s="23"/>
      <c r="AD641" s="23"/>
      <c r="AE641" s="23"/>
      <c r="AF641" s="23"/>
      <c r="AG641" s="119"/>
      <c r="AH641" s="18"/>
      <c r="AI641" s="19"/>
      <c r="AJ641" s="19"/>
      <c r="AK641" s="19"/>
      <c r="AL641" s="18"/>
      <c r="AM641" s="18"/>
      <c r="AN641" s="18"/>
      <c r="AO641" s="18"/>
      <c r="AP641" s="18"/>
      <c r="AQ641" s="18"/>
      <c r="AR641" s="18"/>
      <c r="AS641" s="18"/>
      <c r="AT641" s="18"/>
      <c r="AU641" s="18"/>
      <c r="AV641" s="18"/>
      <c r="AW641" s="18"/>
      <c r="AX641" s="18"/>
      <c r="AY641" s="18"/>
      <c r="AZ641" s="18"/>
    </row>
    <row r="642" spans="1:52" x14ac:dyDescent="0.25">
      <c r="A642" s="20"/>
      <c r="B642" s="21"/>
      <c r="C642" s="112"/>
      <c r="D642" s="113"/>
      <c r="E642" s="118"/>
      <c r="F642" s="116"/>
      <c r="G642" s="24"/>
      <c r="H642" s="23"/>
      <c r="I642" s="23"/>
      <c r="J642" s="23"/>
      <c r="K642" s="23"/>
      <c r="L642" s="119"/>
      <c r="M642" s="23"/>
      <c r="N642" s="23"/>
      <c r="O642" s="23"/>
      <c r="P642" s="23"/>
      <c r="Q642" s="23"/>
      <c r="R642" s="311"/>
      <c r="S642" s="23"/>
      <c r="T642" s="23"/>
      <c r="U642" s="23"/>
      <c r="V642" s="23"/>
      <c r="W642" s="23"/>
      <c r="X642" s="23"/>
      <c r="Y642" s="23"/>
      <c r="Z642" s="23"/>
      <c r="AA642" s="22"/>
      <c r="AB642" s="23"/>
      <c r="AC642" s="23"/>
      <c r="AD642" s="23"/>
      <c r="AE642" s="23"/>
      <c r="AF642" s="23"/>
      <c r="AG642" s="119"/>
      <c r="AH642" s="18"/>
      <c r="AI642" s="19"/>
      <c r="AJ642" s="19"/>
      <c r="AK642" s="19"/>
      <c r="AL642" s="18"/>
      <c r="AM642" s="18"/>
      <c r="AN642" s="18"/>
      <c r="AO642" s="18"/>
      <c r="AP642" s="18"/>
      <c r="AQ642" s="18"/>
      <c r="AR642" s="18"/>
      <c r="AS642" s="18"/>
      <c r="AT642" s="18"/>
      <c r="AU642" s="18"/>
      <c r="AV642" s="18"/>
      <c r="AW642" s="18"/>
      <c r="AX642" s="18"/>
      <c r="AY642" s="18"/>
      <c r="AZ642" s="18"/>
    </row>
    <row r="643" spans="1:52" x14ac:dyDescent="0.25">
      <c r="A643" s="20"/>
      <c r="B643" s="21"/>
      <c r="C643" s="112"/>
      <c r="D643" s="113"/>
      <c r="E643" s="118"/>
      <c r="F643" s="116"/>
      <c r="G643" s="24"/>
      <c r="H643" s="23"/>
      <c r="I643" s="23"/>
      <c r="J643" s="23"/>
      <c r="K643" s="23"/>
      <c r="L643" s="119"/>
      <c r="M643" s="23"/>
      <c r="N643" s="23"/>
      <c r="O643" s="23"/>
      <c r="P643" s="23"/>
      <c r="Q643" s="23"/>
      <c r="R643" s="311"/>
      <c r="S643" s="23"/>
      <c r="T643" s="23"/>
      <c r="U643" s="23"/>
      <c r="V643" s="23"/>
      <c r="W643" s="23"/>
      <c r="X643" s="23"/>
      <c r="Y643" s="23"/>
      <c r="Z643" s="23"/>
      <c r="AA643" s="22"/>
      <c r="AB643" s="23"/>
      <c r="AC643" s="23"/>
      <c r="AD643" s="23"/>
      <c r="AE643" s="23"/>
      <c r="AF643" s="23"/>
      <c r="AG643" s="119"/>
      <c r="AH643" s="18"/>
      <c r="AI643" s="19"/>
      <c r="AJ643" s="19"/>
      <c r="AK643" s="19"/>
      <c r="AL643" s="18"/>
      <c r="AM643" s="18"/>
      <c r="AN643" s="18"/>
      <c r="AO643" s="18"/>
      <c r="AP643" s="18"/>
      <c r="AQ643" s="18"/>
      <c r="AR643" s="18"/>
      <c r="AS643" s="18"/>
      <c r="AT643" s="18"/>
      <c r="AU643" s="18"/>
      <c r="AV643" s="18"/>
      <c r="AW643" s="18"/>
      <c r="AX643" s="18"/>
      <c r="AY643" s="18"/>
      <c r="AZ643" s="18"/>
    </row>
    <row r="644" spans="1:52" x14ac:dyDescent="0.25">
      <c r="A644" s="20"/>
      <c r="B644" s="21"/>
      <c r="C644" s="112"/>
      <c r="D644" s="113"/>
      <c r="E644" s="118"/>
      <c r="F644" s="116"/>
      <c r="G644" s="24"/>
      <c r="H644" s="23"/>
      <c r="I644" s="23"/>
      <c r="J644" s="23"/>
      <c r="K644" s="23"/>
      <c r="L644" s="119"/>
      <c r="M644" s="23"/>
      <c r="N644" s="23"/>
      <c r="O644" s="23"/>
      <c r="P644" s="23"/>
      <c r="Q644" s="23"/>
      <c r="R644" s="311"/>
      <c r="S644" s="23"/>
      <c r="T644" s="23"/>
      <c r="U644" s="23"/>
      <c r="V644" s="23"/>
      <c r="W644" s="23"/>
      <c r="X644" s="23"/>
      <c r="Y644" s="23"/>
      <c r="Z644" s="23"/>
      <c r="AA644" s="22"/>
      <c r="AB644" s="23"/>
      <c r="AC644" s="23"/>
      <c r="AD644" s="23"/>
      <c r="AE644" s="23"/>
      <c r="AF644" s="23"/>
      <c r="AG644" s="119"/>
      <c r="AH644" s="18"/>
      <c r="AI644" s="19"/>
      <c r="AJ644" s="19"/>
      <c r="AK644" s="19"/>
      <c r="AL644" s="18"/>
      <c r="AM644" s="18"/>
      <c r="AN644" s="18"/>
      <c r="AO644" s="18"/>
      <c r="AP644" s="18"/>
      <c r="AQ644" s="18"/>
      <c r="AR644" s="18"/>
      <c r="AS644" s="18"/>
      <c r="AT644" s="18"/>
      <c r="AU644" s="18"/>
      <c r="AV644" s="18"/>
      <c r="AW644" s="18"/>
      <c r="AX644" s="18"/>
      <c r="AY644" s="18"/>
      <c r="AZ644" s="18"/>
    </row>
    <row r="645" spans="1:52" x14ac:dyDescent="0.25">
      <c r="A645" s="20"/>
      <c r="B645" s="21"/>
      <c r="C645" s="112"/>
      <c r="D645" s="113"/>
      <c r="E645" s="118"/>
      <c r="F645" s="116"/>
      <c r="G645" s="24"/>
      <c r="H645" s="23"/>
      <c r="I645" s="23"/>
      <c r="J645" s="23"/>
      <c r="K645" s="23"/>
      <c r="L645" s="119"/>
      <c r="M645" s="23"/>
      <c r="N645" s="23"/>
      <c r="O645" s="23"/>
      <c r="P645" s="23"/>
      <c r="Q645" s="23"/>
      <c r="R645" s="311"/>
      <c r="S645" s="23"/>
      <c r="T645" s="23"/>
      <c r="U645" s="23"/>
      <c r="V645" s="23"/>
      <c r="W645" s="23"/>
      <c r="X645" s="23"/>
      <c r="Y645" s="23"/>
      <c r="Z645" s="23"/>
      <c r="AA645" s="22"/>
      <c r="AB645" s="23"/>
      <c r="AC645" s="23"/>
      <c r="AD645" s="23"/>
      <c r="AE645" s="23"/>
      <c r="AF645" s="23"/>
      <c r="AG645" s="119"/>
      <c r="AH645" s="18"/>
      <c r="AI645" s="19"/>
      <c r="AJ645" s="19"/>
      <c r="AK645" s="19"/>
      <c r="AL645" s="18"/>
      <c r="AM645" s="18"/>
      <c r="AN645" s="18"/>
      <c r="AO645" s="18"/>
      <c r="AP645" s="18"/>
      <c r="AQ645" s="18"/>
      <c r="AR645" s="18"/>
      <c r="AS645" s="18"/>
      <c r="AT645" s="18"/>
      <c r="AU645" s="18"/>
      <c r="AV645" s="18"/>
      <c r="AW645" s="18"/>
      <c r="AX645" s="18"/>
      <c r="AY645" s="18"/>
      <c r="AZ645" s="18"/>
    </row>
    <row r="646" spans="1:52" x14ac:dyDescent="0.25">
      <c r="A646" s="20"/>
      <c r="B646" s="21"/>
      <c r="C646" s="112"/>
      <c r="D646" s="113"/>
      <c r="E646" s="118"/>
      <c r="F646" s="116"/>
      <c r="G646" s="24"/>
      <c r="H646" s="23"/>
      <c r="I646" s="23"/>
      <c r="J646" s="23"/>
      <c r="K646" s="23"/>
      <c r="L646" s="119"/>
      <c r="M646" s="23"/>
      <c r="N646" s="23"/>
      <c r="O646" s="23"/>
      <c r="P646" s="23"/>
      <c r="Q646" s="23"/>
      <c r="R646" s="311"/>
      <c r="S646" s="23"/>
      <c r="T646" s="23"/>
      <c r="U646" s="23"/>
      <c r="V646" s="23"/>
      <c r="W646" s="23"/>
      <c r="X646" s="23"/>
      <c r="Y646" s="23"/>
      <c r="Z646" s="23"/>
      <c r="AA646" s="22"/>
      <c r="AB646" s="23"/>
      <c r="AC646" s="23"/>
      <c r="AD646" s="23"/>
      <c r="AE646" s="23"/>
      <c r="AF646" s="23"/>
      <c r="AG646" s="119"/>
      <c r="AH646" s="18"/>
      <c r="AI646" s="19"/>
      <c r="AJ646" s="19"/>
      <c r="AK646" s="19"/>
      <c r="AL646" s="18"/>
      <c r="AM646" s="18"/>
      <c r="AN646" s="18"/>
      <c r="AO646" s="18"/>
      <c r="AP646" s="18"/>
      <c r="AQ646" s="18"/>
      <c r="AR646" s="18"/>
      <c r="AS646" s="18"/>
      <c r="AT646" s="18"/>
      <c r="AU646" s="18"/>
      <c r="AV646" s="18"/>
      <c r="AW646" s="18"/>
      <c r="AX646" s="18"/>
      <c r="AY646" s="18"/>
      <c r="AZ646" s="18"/>
    </row>
    <row r="647" spans="1:52" x14ac:dyDescent="0.25">
      <c r="A647" s="20"/>
      <c r="B647" s="21"/>
      <c r="C647" s="112"/>
      <c r="D647" s="113"/>
      <c r="E647" s="118"/>
      <c r="F647" s="116"/>
      <c r="G647" s="24"/>
      <c r="H647" s="23"/>
      <c r="I647" s="23"/>
      <c r="J647" s="23"/>
      <c r="K647" s="23"/>
      <c r="L647" s="119"/>
      <c r="M647" s="23"/>
      <c r="N647" s="23"/>
      <c r="O647" s="23"/>
      <c r="P647" s="23"/>
      <c r="Q647" s="23"/>
      <c r="R647" s="311"/>
      <c r="S647" s="23"/>
      <c r="T647" s="23"/>
      <c r="U647" s="23"/>
      <c r="V647" s="23"/>
      <c r="W647" s="23"/>
      <c r="X647" s="23"/>
      <c r="Y647" s="23"/>
      <c r="Z647" s="23"/>
      <c r="AA647" s="22"/>
      <c r="AB647" s="23"/>
      <c r="AC647" s="23"/>
      <c r="AD647" s="23"/>
      <c r="AE647" s="23"/>
      <c r="AF647" s="23"/>
      <c r="AG647" s="119"/>
      <c r="AH647" s="18"/>
      <c r="AI647" s="19"/>
      <c r="AJ647" s="19"/>
      <c r="AK647" s="19"/>
      <c r="AL647" s="18"/>
      <c r="AM647" s="18"/>
      <c r="AN647" s="18"/>
      <c r="AO647" s="18"/>
      <c r="AP647" s="18"/>
      <c r="AQ647" s="18"/>
      <c r="AR647" s="18"/>
      <c r="AS647" s="18"/>
      <c r="AT647" s="18"/>
      <c r="AU647" s="18"/>
      <c r="AV647" s="18"/>
      <c r="AW647" s="18"/>
      <c r="AX647" s="18"/>
      <c r="AY647" s="18"/>
      <c r="AZ647" s="18"/>
    </row>
    <row r="648" spans="1:52" x14ac:dyDescent="0.25">
      <c r="A648" s="20"/>
      <c r="B648" s="21"/>
      <c r="C648" s="112"/>
      <c r="D648" s="113"/>
      <c r="E648" s="118"/>
      <c r="F648" s="116"/>
      <c r="G648" s="24"/>
      <c r="H648" s="23"/>
      <c r="I648" s="23"/>
      <c r="J648" s="23"/>
      <c r="K648" s="23"/>
      <c r="L648" s="119"/>
      <c r="M648" s="23"/>
      <c r="N648" s="23"/>
      <c r="O648" s="23"/>
      <c r="P648" s="23"/>
      <c r="Q648" s="23"/>
      <c r="R648" s="311"/>
      <c r="S648" s="23"/>
      <c r="T648" s="23"/>
      <c r="U648" s="23"/>
      <c r="V648" s="23"/>
      <c r="W648" s="23"/>
      <c r="X648" s="23"/>
      <c r="Y648" s="23"/>
      <c r="Z648" s="23"/>
      <c r="AA648" s="22"/>
      <c r="AB648" s="23"/>
      <c r="AC648" s="23"/>
      <c r="AD648" s="23"/>
      <c r="AE648" s="23"/>
      <c r="AF648" s="23"/>
      <c r="AG648" s="119"/>
      <c r="AH648" s="18"/>
      <c r="AI648" s="19"/>
      <c r="AJ648" s="19"/>
      <c r="AK648" s="19"/>
      <c r="AL648" s="18"/>
      <c r="AM648" s="18"/>
      <c r="AN648" s="18"/>
      <c r="AO648" s="18"/>
      <c r="AP648" s="18"/>
      <c r="AQ648" s="18"/>
      <c r="AR648" s="18"/>
      <c r="AS648" s="18"/>
      <c r="AT648" s="18"/>
      <c r="AU648" s="18"/>
      <c r="AV648" s="18"/>
      <c r="AW648" s="18"/>
      <c r="AX648" s="18"/>
      <c r="AY648" s="18"/>
      <c r="AZ648" s="18"/>
    </row>
    <row r="649" spans="1:52" x14ac:dyDescent="0.25">
      <c r="A649" s="20"/>
      <c r="B649" s="21"/>
      <c r="C649" s="112"/>
      <c r="D649" s="113"/>
      <c r="E649" s="118"/>
      <c r="F649" s="116"/>
      <c r="G649" s="24"/>
      <c r="H649" s="23"/>
      <c r="I649" s="23"/>
      <c r="J649" s="23"/>
      <c r="K649" s="23"/>
      <c r="L649" s="119"/>
      <c r="M649" s="23"/>
      <c r="N649" s="23"/>
      <c r="O649" s="23"/>
      <c r="P649" s="23"/>
      <c r="Q649" s="23"/>
      <c r="R649" s="311"/>
      <c r="S649" s="23"/>
      <c r="T649" s="23"/>
      <c r="U649" s="23"/>
      <c r="V649" s="23"/>
      <c r="W649" s="23"/>
      <c r="X649" s="23"/>
      <c r="Y649" s="23"/>
      <c r="Z649" s="23"/>
      <c r="AA649" s="22"/>
      <c r="AB649" s="23"/>
      <c r="AC649" s="23"/>
      <c r="AD649" s="23"/>
      <c r="AE649" s="23"/>
      <c r="AF649" s="23"/>
      <c r="AG649" s="119"/>
      <c r="AH649" s="18"/>
      <c r="AI649" s="19"/>
      <c r="AJ649" s="19"/>
      <c r="AK649" s="19"/>
      <c r="AL649" s="18"/>
      <c r="AM649" s="18"/>
      <c r="AN649" s="18"/>
      <c r="AO649" s="18"/>
      <c r="AP649" s="18"/>
      <c r="AQ649" s="18"/>
      <c r="AR649" s="18"/>
      <c r="AS649" s="18"/>
      <c r="AT649" s="18"/>
      <c r="AU649" s="18"/>
      <c r="AV649" s="18"/>
      <c r="AW649" s="18"/>
      <c r="AX649" s="18"/>
      <c r="AY649" s="18"/>
      <c r="AZ649" s="18"/>
    </row>
    <row r="650" spans="1:52" x14ac:dyDescent="0.25">
      <c r="A650" s="20"/>
      <c r="B650" s="21"/>
      <c r="C650" s="112"/>
      <c r="D650" s="113"/>
      <c r="E650" s="118"/>
      <c r="F650" s="116"/>
      <c r="G650" s="24"/>
      <c r="H650" s="23"/>
      <c r="I650" s="23"/>
      <c r="J650" s="23"/>
      <c r="K650" s="23"/>
      <c r="L650" s="119"/>
      <c r="M650" s="23"/>
      <c r="N650" s="23"/>
      <c r="O650" s="23"/>
      <c r="P650" s="23"/>
      <c r="Q650" s="23"/>
      <c r="R650" s="311"/>
      <c r="S650" s="23"/>
      <c r="T650" s="23"/>
      <c r="U650" s="23"/>
      <c r="V650" s="23"/>
      <c r="W650" s="23"/>
      <c r="X650" s="23"/>
      <c r="Y650" s="23"/>
      <c r="Z650" s="23"/>
      <c r="AA650" s="22"/>
      <c r="AB650" s="23"/>
      <c r="AC650" s="23"/>
      <c r="AD650" s="23"/>
      <c r="AE650" s="23"/>
      <c r="AF650" s="23"/>
      <c r="AG650" s="119"/>
      <c r="AH650" s="18"/>
      <c r="AI650" s="19"/>
      <c r="AJ650" s="19"/>
      <c r="AK650" s="19"/>
      <c r="AL650" s="18"/>
      <c r="AM650" s="18"/>
      <c r="AN650" s="18"/>
      <c r="AO650" s="18"/>
      <c r="AP650" s="18"/>
      <c r="AQ650" s="18"/>
      <c r="AR650" s="18"/>
      <c r="AS650" s="18"/>
      <c r="AT650" s="18"/>
      <c r="AU650" s="18"/>
      <c r="AV650" s="18"/>
      <c r="AW650" s="18"/>
      <c r="AX650" s="18"/>
      <c r="AY650" s="18"/>
      <c r="AZ650" s="18"/>
    </row>
    <row r="651" spans="1:52" x14ac:dyDescent="0.25">
      <c r="A651" s="20"/>
      <c r="B651" s="21"/>
      <c r="C651" s="112"/>
      <c r="D651" s="113"/>
      <c r="E651" s="118"/>
      <c r="F651" s="116"/>
      <c r="G651" s="24"/>
      <c r="H651" s="23"/>
      <c r="I651" s="23"/>
      <c r="J651" s="23"/>
      <c r="K651" s="23"/>
      <c r="L651" s="119"/>
      <c r="M651" s="23"/>
      <c r="N651" s="23"/>
      <c r="O651" s="23"/>
      <c r="P651" s="23"/>
      <c r="Q651" s="23"/>
      <c r="R651" s="311"/>
      <c r="S651" s="23"/>
      <c r="T651" s="23"/>
      <c r="U651" s="23"/>
      <c r="V651" s="23"/>
      <c r="W651" s="23"/>
      <c r="X651" s="23"/>
      <c r="Y651" s="23"/>
      <c r="Z651" s="23"/>
      <c r="AA651" s="22"/>
      <c r="AB651" s="23"/>
      <c r="AC651" s="23"/>
      <c r="AD651" s="23"/>
      <c r="AE651" s="23"/>
      <c r="AF651" s="23"/>
      <c r="AG651" s="119"/>
      <c r="AH651" s="18"/>
      <c r="AI651" s="19"/>
      <c r="AJ651" s="19"/>
      <c r="AK651" s="19"/>
      <c r="AL651" s="18"/>
      <c r="AM651" s="18"/>
      <c r="AN651" s="18"/>
      <c r="AO651" s="18"/>
      <c r="AP651" s="18"/>
      <c r="AQ651" s="18"/>
      <c r="AR651" s="18"/>
      <c r="AS651" s="18"/>
      <c r="AT651" s="18"/>
      <c r="AU651" s="18"/>
      <c r="AV651" s="18"/>
      <c r="AW651" s="18"/>
      <c r="AX651" s="18"/>
      <c r="AY651" s="18"/>
      <c r="AZ651" s="18"/>
    </row>
    <row r="652" spans="1:52" x14ac:dyDescent="0.25">
      <c r="A652" s="20"/>
      <c r="B652" s="21"/>
      <c r="C652" s="112"/>
      <c r="D652" s="113"/>
      <c r="E652" s="118"/>
      <c r="F652" s="116"/>
      <c r="G652" s="24"/>
      <c r="H652" s="23"/>
      <c r="I652" s="23"/>
      <c r="J652" s="23"/>
      <c r="K652" s="23"/>
      <c r="L652" s="119"/>
      <c r="M652" s="23"/>
      <c r="N652" s="23"/>
      <c r="O652" s="23"/>
      <c r="P652" s="23"/>
      <c r="Q652" s="23"/>
      <c r="R652" s="311"/>
      <c r="S652" s="23"/>
      <c r="T652" s="23"/>
      <c r="U652" s="23"/>
      <c r="V652" s="23"/>
      <c r="W652" s="23"/>
      <c r="X652" s="23"/>
      <c r="Y652" s="23"/>
      <c r="Z652" s="23"/>
      <c r="AA652" s="22"/>
      <c r="AB652" s="23"/>
      <c r="AC652" s="23"/>
      <c r="AD652" s="23"/>
      <c r="AE652" s="23"/>
      <c r="AF652" s="23"/>
      <c r="AG652" s="119"/>
      <c r="AH652" s="18"/>
      <c r="AI652" s="19"/>
      <c r="AJ652" s="19"/>
      <c r="AK652" s="19"/>
      <c r="AL652" s="18"/>
      <c r="AM652" s="18"/>
      <c r="AN652" s="18"/>
      <c r="AO652" s="18"/>
      <c r="AP652" s="18"/>
      <c r="AQ652" s="18"/>
      <c r="AR652" s="18"/>
      <c r="AS652" s="18"/>
      <c r="AT652" s="18"/>
      <c r="AU652" s="18"/>
      <c r="AV652" s="18"/>
      <c r="AW652" s="18"/>
      <c r="AX652" s="18"/>
      <c r="AY652" s="18"/>
      <c r="AZ652" s="18"/>
    </row>
    <row r="653" spans="1:52" x14ac:dyDescent="0.25">
      <c r="A653" s="20"/>
      <c r="B653" s="21"/>
      <c r="C653" s="112"/>
      <c r="D653" s="113"/>
      <c r="E653" s="118"/>
      <c r="F653" s="116"/>
      <c r="G653" s="24"/>
      <c r="H653" s="23"/>
      <c r="I653" s="23"/>
      <c r="J653" s="23"/>
      <c r="K653" s="23"/>
      <c r="L653" s="119"/>
      <c r="M653" s="23"/>
      <c r="N653" s="23"/>
      <c r="O653" s="23"/>
      <c r="P653" s="23"/>
      <c r="Q653" s="23"/>
      <c r="R653" s="311"/>
      <c r="S653" s="23"/>
      <c r="T653" s="23"/>
      <c r="U653" s="23"/>
      <c r="V653" s="23"/>
      <c r="W653" s="23"/>
      <c r="X653" s="23"/>
      <c r="Y653" s="23"/>
      <c r="Z653" s="23"/>
      <c r="AA653" s="22"/>
      <c r="AB653" s="23"/>
      <c r="AC653" s="23"/>
      <c r="AD653" s="23"/>
      <c r="AE653" s="23"/>
      <c r="AF653" s="23"/>
      <c r="AG653" s="119"/>
      <c r="AH653" s="18"/>
      <c r="AI653" s="19"/>
      <c r="AJ653" s="19"/>
      <c r="AK653" s="19"/>
      <c r="AL653" s="18"/>
      <c r="AM653" s="18"/>
      <c r="AN653" s="18"/>
      <c r="AO653" s="18"/>
      <c r="AP653" s="18"/>
      <c r="AQ653" s="18"/>
      <c r="AR653" s="18"/>
      <c r="AS653" s="18"/>
      <c r="AT653" s="18"/>
      <c r="AU653" s="18"/>
      <c r="AV653" s="18"/>
      <c r="AW653" s="18"/>
      <c r="AX653" s="18"/>
      <c r="AY653" s="18"/>
      <c r="AZ653" s="18"/>
    </row>
    <row r="654" spans="1:52" x14ac:dyDescent="0.25">
      <c r="A654" s="20"/>
      <c r="B654" s="21"/>
      <c r="C654" s="112"/>
      <c r="D654" s="113"/>
      <c r="E654" s="118"/>
      <c r="F654" s="116"/>
      <c r="G654" s="24"/>
      <c r="H654" s="23"/>
      <c r="I654" s="23"/>
      <c r="J654" s="23"/>
      <c r="K654" s="23"/>
      <c r="L654" s="119"/>
      <c r="M654" s="23"/>
      <c r="N654" s="23"/>
      <c r="O654" s="23"/>
      <c r="P654" s="23"/>
      <c r="Q654" s="23"/>
      <c r="R654" s="311"/>
      <c r="S654" s="23"/>
      <c r="T654" s="23"/>
      <c r="U654" s="23"/>
      <c r="V654" s="23"/>
      <c r="W654" s="23"/>
      <c r="X654" s="23"/>
      <c r="Y654" s="23"/>
      <c r="Z654" s="23"/>
      <c r="AA654" s="22"/>
      <c r="AB654" s="23"/>
      <c r="AC654" s="23"/>
      <c r="AD654" s="23"/>
      <c r="AE654" s="23"/>
      <c r="AF654" s="23"/>
      <c r="AG654" s="119"/>
      <c r="AH654" s="18"/>
      <c r="AI654" s="19"/>
      <c r="AJ654" s="19"/>
      <c r="AK654" s="19"/>
      <c r="AL654" s="18"/>
      <c r="AM654" s="18"/>
      <c r="AN654" s="18"/>
      <c r="AO654" s="18"/>
      <c r="AP654" s="18"/>
      <c r="AQ654" s="18"/>
      <c r="AR654" s="18"/>
      <c r="AS654" s="18"/>
      <c r="AT654" s="18"/>
      <c r="AU654" s="18"/>
      <c r="AV654" s="18"/>
      <c r="AW654" s="18"/>
      <c r="AX654" s="18"/>
      <c r="AY654" s="18"/>
      <c r="AZ654" s="18"/>
    </row>
    <row r="655" spans="1:52" x14ac:dyDescent="0.25">
      <c r="A655" s="20"/>
      <c r="B655" s="21"/>
      <c r="C655" s="112"/>
      <c r="D655" s="113"/>
      <c r="E655" s="118"/>
      <c r="F655" s="116"/>
      <c r="G655" s="24"/>
      <c r="H655" s="23"/>
      <c r="I655" s="23"/>
      <c r="J655" s="23"/>
      <c r="K655" s="23"/>
      <c r="L655" s="119"/>
      <c r="M655" s="23"/>
      <c r="N655" s="23"/>
      <c r="O655" s="23"/>
      <c r="P655" s="23"/>
      <c r="Q655" s="23"/>
      <c r="R655" s="311"/>
      <c r="S655" s="23"/>
      <c r="T655" s="23"/>
      <c r="U655" s="23"/>
      <c r="V655" s="23"/>
      <c r="W655" s="23"/>
      <c r="X655" s="23"/>
      <c r="Y655" s="23"/>
      <c r="Z655" s="23"/>
      <c r="AA655" s="22"/>
      <c r="AB655" s="23"/>
      <c r="AC655" s="23"/>
      <c r="AD655" s="23"/>
      <c r="AE655" s="23"/>
      <c r="AF655" s="23"/>
      <c r="AG655" s="119"/>
      <c r="AH655" s="18"/>
      <c r="AI655" s="19"/>
      <c r="AJ655" s="19"/>
      <c r="AK655" s="19"/>
      <c r="AL655" s="18"/>
      <c r="AM655" s="18"/>
      <c r="AN655" s="18"/>
      <c r="AO655" s="18"/>
      <c r="AP655" s="18"/>
      <c r="AQ655" s="18"/>
      <c r="AR655" s="18"/>
      <c r="AS655" s="18"/>
      <c r="AT655" s="18"/>
      <c r="AU655" s="18"/>
      <c r="AV655" s="18"/>
      <c r="AW655" s="18"/>
      <c r="AX655" s="18"/>
      <c r="AY655" s="18"/>
      <c r="AZ655" s="18"/>
    </row>
    <row r="656" spans="1:52" x14ac:dyDescent="0.25">
      <c r="A656" s="20"/>
      <c r="B656" s="21"/>
      <c r="C656" s="112"/>
      <c r="D656" s="113"/>
      <c r="E656" s="118"/>
      <c r="F656" s="116"/>
      <c r="G656" s="24"/>
      <c r="H656" s="23"/>
      <c r="I656" s="23"/>
      <c r="J656" s="23"/>
      <c r="K656" s="23"/>
      <c r="L656" s="119"/>
      <c r="M656" s="23"/>
      <c r="N656" s="23"/>
      <c r="O656" s="23"/>
      <c r="P656" s="23"/>
      <c r="Q656" s="23"/>
      <c r="R656" s="311"/>
      <c r="S656" s="23"/>
      <c r="T656" s="23"/>
      <c r="U656" s="23"/>
      <c r="V656" s="23"/>
      <c r="W656" s="23"/>
      <c r="X656" s="23"/>
      <c r="Y656" s="23"/>
      <c r="Z656" s="23"/>
      <c r="AA656" s="22"/>
      <c r="AB656" s="23"/>
      <c r="AC656" s="23"/>
      <c r="AD656" s="23"/>
      <c r="AE656" s="23"/>
      <c r="AF656" s="23"/>
      <c r="AG656" s="119"/>
      <c r="AH656" s="18"/>
      <c r="AI656" s="19"/>
      <c r="AJ656" s="19"/>
      <c r="AK656" s="19"/>
      <c r="AL656" s="18"/>
      <c r="AM656" s="18"/>
      <c r="AN656" s="18"/>
      <c r="AO656" s="18"/>
      <c r="AP656" s="18"/>
      <c r="AQ656" s="18"/>
      <c r="AR656" s="18"/>
      <c r="AS656" s="18"/>
      <c r="AT656" s="18"/>
      <c r="AU656" s="18"/>
      <c r="AV656" s="18"/>
      <c r="AW656" s="18"/>
      <c r="AX656" s="18"/>
      <c r="AY656" s="18"/>
      <c r="AZ656" s="18"/>
    </row>
    <row r="657" spans="1:52" x14ac:dyDescent="0.25">
      <c r="A657" s="20"/>
      <c r="B657" s="21"/>
      <c r="C657" s="112"/>
      <c r="D657" s="113"/>
      <c r="E657" s="118"/>
      <c r="F657" s="116"/>
      <c r="G657" s="24"/>
      <c r="H657" s="23"/>
      <c r="I657" s="23"/>
      <c r="J657" s="23"/>
      <c r="K657" s="23"/>
      <c r="L657" s="119"/>
      <c r="M657" s="23"/>
      <c r="N657" s="23"/>
      <c r="O657" s="23"/>
      <c r="P657" s="23"/>
      <c r="Q657" s="23"/>
      <c r="R657" s="311"/>
      <c r="S657" s="23"/>
      <c r="T657" s="23"/>
      <c r="U657" s="23"/>
      <c r="V657" s="23"/>
      <c r="W657" s="23"/>
      <c r="X657" s="23"/>
      <c r="Y657" s="23"/>
      <c r="Z657" s="23"/>
      <c r="AA657" s="22"/>
      <c r="AB657" s="23"/>
      <c r="AC657" s="23"/>
      <c r="AD657" s="23"/>
      <c r="AE657" s="23"/>
      <c r="AF657" s="23"/>
      <c r="AG657" s="119"/>
      <c r="AH657" s="18"/>
      <c r="AI657" s="19"/>
      <c r="AJ657" s="19"/>
      <c r="AK657" s="19"/>
      <c r="AL657" s="18"/>
      <c r="AM657" s="18"/>
      <c r="AN657" s="18"/>
      <c r="AO657" s="18"/>
      <c r="AP657" s="18"/>
      <c r="AQ657" s="18"/>
      <c r="AR657" s="18"/>
      <c r="AS657" s="18"/>
      <c r="AT657" s="18"/>
      <c r="AU657" s="18"/>
      <c r="AV657" s="18"/>
      <c r="AW657" s="18"/>
      <c r="AX657" s="18"/>
      <c r="AY657" s="18"/>
      <c r="AZ657" s="18"/>
    </row>
    <row r="658" spans="1:52" x14ac:dyDescent="0.25">
      <c r="A658" s="20"/>
      <c r="B658" s="21"/>
      <c r="C658" s="112"/>
      <c r="D658" s="113"/>
      <c r="E658" s="118"/>
      <c r="F658" s="116"/>
      <c r="G658" s="24"/>
      <c r="H658" s="23"/>
      <c r="I658" s="23"/>
      <c r="J658" s="23"/>
      <c r="K658" s="23"/>
      <c r="L658" s="119"/>
      <c r="M658" s="23"/>
      <c r="N658" s="23"/>
      <c r="O658" s="23"/>
      <c r="P658" s="23"/>
      <c r="Q658" s="23"/>
      <c r="R658" s="311"/>
      <c r="S658" s="23"/>
      <c r="T658" s="23"/>
      <c r="U658" s="23"/>
      <c r="V658" s="23"/>
      <c r="W658" s="23"/>
      <c r="X658" s="23"/>
      <c r="Y658" s="23"/>
      <c r="Z658" s="23"/>
      <c r="AA658" s="22"/>
      <c r="AB658" s="23"/>
      <c r="AC658" s="23"/>
      <c r="AD658" s="23"/>
      <c r="AE658" s="23"/>
      <c r="AF658" s="23"/>
      <c r="AG658" s="119"/>
      <c r="AH658" s="18"/>
      <c r="AI658" s="19"/>
      <c r="AJ658" s="19"/>
      <c r="AK658" s="19"/>
      <c r="AL658" s="18"/>
      <c r="AM658" s="18"/>
      <c r="AN658" s="18"/>
      <c r="AO658" s="18"/>
      <c r="AP658" s="18"/>
      <c r="AQ658" s="18"/>
      <c r="AR658" s="18"/>
      <c r="AS658" s="18"/>
      <c r="AT658" s="18"/>
      <c r="AU658" s="18"/>
      <c r="AV658" s="18"/>
      <c r="AW658" s="18"/>
      <c r="AX658" s="18"/>
      <c r="AY658" s="18"/>
      <c r="AZ658" s="18"/>
    </row>
    <row r="659" spans="1:52" x14ac:dyDescent="0.25">
      <c r="A659" s="20"/>
      <c r="B659" s="21"/>
      <c r="C659" s="112"/>
      <c r="D659" s="113"/>
      <c r="E659" s="118"/>
      <c r="F659" s="116"/>
      <c r="G659" s="24"/>
      <c r="H659" s="23"/>
      <c r="I659" s="23"/>
      <c r="J659" s="23"/>
      <c r="K659" s="23"/>
      <c r="L659" s="119"/>
      <c r="M659" s="23"/>
      <c r="N659" s="23"/>
      <c r="O659" s="23"/>
      <c r="P659" s="23"/>
      <c r="Q659" s="23"/>
      <c r="R659" s="311"/>
      <c r="S659" s="23"/>
      <c r="T659" s="23"/>
      <c r="U659" s="23"/>
      <c r="V659" s="23"/>
      <c r="W659" s="23"/>
      <c r="X659" s="23"/>
      <c r="Y659" s="23"/>
      <c r="Z659" s="23"/>
      <c r="AA659" s="22"/>
      <c r="AB659" s="23"/>
      <c r="AC659" s="23"/>
      <c r="AD659" s="23"/>
      <c r="AE659" s="23"/>
      <c r="AF659" s="23"/>
      <c r="AG659" s="119"/>
      <c r="AH659" s="18"/>
      <c r="AI659" s="19"/>
      <c r="AJ659" s="19"/>
      <c r="AK659" s="19"/>
      <c r="AL659" s="18"/>
      <c r="AM659" s="18"/>
      <c r="AN659" s="18"/>
      <c r="AO659" s="18"/>
      <c r="AP659" s="18"/>
      <c r="AQ659" s="18"/>
      <c r="AR659" s="18"/>
      <c r="AS659" s="18"/>
      <c r="AT659" s="18"/>
      <c r="AU659" s="18"/>
      <c r="AV659" s="18"/>
      <c r="AW659" s="18"/>
      <c r="AX659" s="18"/>
      <c r="AY659" s="18"/>
      <c r="AZ659" s="18"/>
    </row>
    <row r="660" spans="1:52" x14ac:dyDescent="0.25">
      <c r="A660" s="20"/>
      <c r="B660" s="21"/>
      <c r="C660" s="112"/>
      <c r="D660" s="113"/>
      <c r="E660" s="118"/>
      <c r="F660" s="116"/>
      <c r="G660" s="24"/>
      <c r="H660" s="23"/>
      <c r="I660" s="23"/>
      <c r="J660" s="23"/>
      <c r="K660" s="23"/>
      <c r="L660" s="119"/>
      <c r="M660" s="23"/>
      <c r="N660" s="23"/>
      <c r="O660" s="23"/>
      <c r="P660" s="23"/>
      <c r="Q660" s="23"/>
      <c r="R660" s="311"/>
      <c r="S660" s="23"/>
      <c r="T660" s="23"/>
      <c r="U660" s="23"/>
      <c r="V660" s="23"/>
      <c r="W660" s="23"/>
      <c r="X660" s="23"/>
      <c r="Y660" s="23"/>
      <c r="Z660" s="23"/>
      <c r="AA660" s="22"/>
      <c r="AB660" s="23"/>
      <c r="AC660" s="23"/>
      <c r="AD660" s="23"/>
      <c r="AE660" s="23"/>
      <c r="AF660" s="23"/>
      <c r="AG660" s="119"/>
      <c r="AH660" s="18"/>
      <c r="AI660" s="19"/>
      <c r="AJ660" s="19"/>
      <c r="AK660" s="19"/>
      <c r="AL660" s="18"/>
      <c r="AM660" s="18"/>
      <c r="AN660" s="18"/>
      <c r="AO660" s="18"/>
      <c r="AP660" s="18"/>
      <c r="AQ660" s="18"/>
      <c r="AR660" s="18"/>
      <c r="AS660" s="18"/>
      <c r="AT660" s="18"/>
      <c r="AU660" s="18"/>
      <c r="AV660" s="18"/>
      <c r="AW660" s="18"/>
      <c r="AX660" s="18"/>
      <c r="AY660" s="18"/>
      <c r="AZ660" s="18"/>
    </row>
    <row r="661" spans="1:52" x14ac:dyDescent="0.25">
      <c r="A661" s="20"/>
      <c r="B661" s="21"/>
      <c r="C661" s="112"/>
      <c r="D661" s="113"/>
      <c r="E661" s="118"/>
      <c r="F661" s="116"/>
      <c r="G661" s="24"/>
      <c r="H661" s="23"/>
      <c r="I661" s="23"/>
      <c r="J661" s="23"/>
      <c r="K661" s="23"/>
      <c r="L661" s="119"/>
      <c r="M661" s="23"/>
      <c r="N661" s="23"/>
      <c r="O661" s="23"/>
      <c r="P661" s="23"/>
      <c r="Q661" s="23"/>
      <c r="R661" s="311"/>
      <c r="S661" s="23"/>
      <c r="T661" s="23"/>
      <c r="U661" s="23"/>
      <c r="V661" s="23"/>
      <c r="W661" s="23"/>
      <c r="X661" s="23"/>
      <c r="Y661" s="23"/>
      <c r="Z661" s="23"/>
      <c r="AA661" s="22"/>
      <c r="AB661" s="23"/>
      <c r="AC661" s="23"/>
      <c r="AD661" s="23"/>
      <c r="AE661" s="23"/>
      <c r="AF661" s="23"/>
      <c r="AG661" s="119"/>
      <c r="AH661" s="18"/>
      <c r="AI661" s="19"/>
      <c r="AJ661" s="19"/>
      <c r="AK661" s="19"/>
      <c r="AL661" s="18"/>
      <c r="AM661" s="18"/>
      <c r="AN661" s="18"/>
      <c r="AO661" s="18"/>
      <c r="AP661" s="18"/>
      <c r="AQ661" s="18"/>
      <c r="AR661" s="18"/>
      <c r="AS661" s="18"/>
      <c r="AT661" s="18"/>
      <c r="AU661" s="18"/>
      <c r="AV661" s="18"/>
      <c r="AW661" s="18"/>
      <c r="AX661" s="18"/>
      <c r="AY661" s="18"/>
      <c r="AZ661" s="18"/>
    </row>
    <row r="662" spans="1:52" x14ac:dyDescent="0.25">
      <c r="A662" s="20"/>
      <c r="B662" s="21"/>
      <c r="C662" s="112"/>
      <c r="D662" s="113"/>
      <c r="E662" s="118"/>
      <c r="F662" s="116"/>
      <c r="G662" s="24"/>
      <c r="H662" s="23"/>
      <c r="I662" s="23"/>
      <c r="J662" s="23"/>
      <c r="K662" s="23"/>
      <c r="L662" s="119"/>
      <c r="M662" s="23"/>
      <c r="N662" s="23"/>
      <c r="O662" s="23"/>
      <c r="P662" s="23"/>
      <c r="Q662" s="23"/>
      <c r="R662" s="311"/>
      <c r="S662" s="23"/>
      <c r="T662" s="23"/>
      <c r="U662" s="23"/>
      <c r="V662" s="23"/>
      <c r="W662" s="23"/>
      <c r="X662" s="23"/>
      <c r="Y662" s="23"/>
      <c r="Z662" s="23"/>
      <c r="AA662" s="22"/>
      <c r="AB662" s="23"/>
      <c r="AC662" s="23"/>
      <c r="AD662" s="23"/>
      <c r="AE662" s="23"/>
      <c r="AF662" s="23"/>
      <c r="AG662" s="119"/>
      <c r="AH662" s="18"/>
      <c r="AI662" s="19"/>
      <c r="AJ662" s="19"/>
      <c r="AK662" s="19"/>
      <c r="AL662" s="18"/>
      <c r="AM662" s="18"/>
      <c r="AN662" s="18"/>
      <c r="AO662" s="18"/>
      <c r="AP662" s="18"/>
      <c r="AQ662" s="18"/>
      <c r="AR662" s="18"/>
      <c r="AS662" s="18"/>
      <c r="AT662" s="18"/>
      <c r="AU662" s="18"/>
      <c r="AV662" s="18"/>
      <c r="AW662" s="18"/>
      <c r="AX662" s="18"/>
      <c r="AY662" s="18"/>
      <c r="AZ662" s="18"/>
    </row>
    <row r="663" spans="1:52" x14ac:dyDescent="0.25">
      <c r="A663" s="20"/>
      <c r="B663" s="21"/>
      <c r="C663" s="112"/>
      <c r="D663" s="113"/>
      <c r="E663" s="118"/>
      <c r="F663" s="116"/>
      <c r="G663" s="24"/>
      <c r="H663" s="23"/>
      <c r="I663" s="23"/>
      <c r="J663" s="23"/>
      <c r="K663" s="23"/>
      <c r="L663" s="119"/>
      <c r="M663" s="23"/>
      <c r="N663" s="23"/>
      <c r="O663" s="23"/>
      <c r="P663" s="23"/>
      <c r="Q663" s="23"/>
      <c r="R663" s="311"/>
      <c r="S663" s="23"/>
      <c r="T663" s="23"/>
      <c r="U663" s="23"/>
      <c r="V663" s="23"/>
      <c r="W663" s="23"/>
      <c r="X663" s="23"/>
      <c r="Y663" s="23"/>
      <c r="Z663" s="23"/>
      <c r="AA663" s="22"/>
      <c r="AB663" s="23"/>
      <c r="AC663" s="23"/>
      <c r="AD663" s="23"/>
      <c r="AE663" s="23"/>
      <c r="AF663" s="23"/>
      <c r="AG663" s="119"/>
      <c r="AH663" s="18"/>
      <c r="AI663" s="19"/>
      <c r="AJ663" s="19"/>
      <c r="AK663" s="19"/>
      <c r="AL663" s="18"/>
      <c r="AM663" s="18"/>
      <c r="AN663" s="18"/>
      <c r="AO663" s="18"/>
      <c r="AP663" s="18"/>
      <c r="AQ663" s="18"/>
      <c r="AR663" s="18"/>
      <c r="AS663" s="18"/>
      <c r="AT663" s="18"/>
      <c r="AU663" s="18"/>
      <c r="AV663" s="18"/>
      <c r="AW663" s="18"/>
      <c r="AX663" s="18"/>
      <c r="AY663" s="18"/>
      <c r="AZ663" s="18"/>
    </row>
    <row r="664" spans="1:52" x14ac:dyDescent="0.25">
      <c r="A664" s="20"/>
      <c r="B664" s="21"/>
      <c r="C664" s="112"/>
      <c r="D664" s="113"/>
      <c r="E664" s="118"/>
      <c r="F664" s="116"/>
      <c r="G664" s="24"/>
      <c r="H664" s="23"/>
      <c r="I664" s="23"/>
      <c r="J664" s="23"/>
      <c r="K664" s="23"/>
      <c r="L664" s="119"/>
      <c r="M664" s="23"/>
      <c r="N664" s="23"/>
      <c r="O664" s="23"/>
      <c r="P664" s="23"/>
      <c r="Q664" s="23"/>
      <c r="R664" s="311"/>
      <c r="S664" s="23"/>
      <c r="T664" s="23"/>
      <c r="U664" s="23"/>
      <c r="V664" s="23"/>
      <c r="W664" s="23"/>
      <c r="X664" s="23"/>
      <c r="Y664" s="23"/>
      <c r="Z664" s="23"/>
      <c r="AA664" s="22"/>
      <c r="AB664" s="23"/>
      <c r="AC664" s="23"/>
      <c r="AD664" s="23"/>
      <c r="AE664" s="23"/>
      <c r="AF664" s="23"/>
      <c r="AG664" s="119"/>
      <c r="AH664" s="18"/>
      <c r="AI664" s="19"/>
      <c r="AJ664" s="19"/>
      <c r="AK664" s="19"/>
      <c r="AL664" s="18"/>
      <c r="AM664" s="18"/>
      <c r="AN664" s="18"/>
      <c r="AO664" s="18"/>
      <c r="AP664" s="18"/>
      <c r="AQ664" s="18"/>
      <c r="AR664" s="18"/>
      <c r="AS664" s="18"/>
      <c r="AT664" s="18"/>
      <c r="AU664" s="18"/>
      <c r="AV664" s="18"/>
      <c r="AW664" s="18"/>
      <c r="AX664" s="18"/>
      <c r="AY664" s="18"/>
      <c r="AZ664" s="18"/>
    </row>
    <row r="665" spans="1:52" x14ac:dyDescent="0.25">
      <c r="A665" s="20"/>
      <c r="B665" s="21"/>
      <c r="C665" s="112"/>
      <c r="D665" s="113"/>
      <c r="E665" s="118"/>
      <c r="F665" s="116"/>
      <c r="G665" s="24"/>
      <c r="H665" s="23"/>
      <c r="I665" s="23"/>
      <c r="J665" s="23"/>
      <c r="K665" s="23"/>
      <c r="L665" s="119"/>
      <c r="M665" s="23"/>
      <c r="N665" s="23"/>
      <c r="O665" s="23"/>
      <c r="P665" s="23"/>
      <c r="Q665" s="23"/>
      <c r="R665" s="311"/>
      <c r="S665" s="23"/>
      <c r="T665" s="23"/>
      <c r="U665" s="23"/>
      <c r="V665" s="23"/>
      <c r="W665" s="23"/>
      <c r="X665" s="23"/>
      <c r="Y665" s="23"/>
      <c r="Z665" s="23"/>
      <c r="AA665" s="22"/>
      <c r="AB665" s="23"/>
      <c r="AC665" s="23"/>
      <c r="AD665" s="23"/>
      <c r="AE665" s="23"/>
      <c r="AF665" s="23"/>
      <c r="AG665" s="119"/>
      <c r="AH665" s="18"/>
      <c r="AI665" s="19"/>
      <c r="AJ665" s="19"/>
      <c r="AK665" s="19"/>
      <c r="AL665" s="18"/>
      <c r="AM665" s="18"/>
      <c r="AN665" s="18"/>
      <c r="AO665" s="18"/>
      <c r="AP665" s="18"/>
      <c r="AQ665" s="18"/>
      <c r="AR665" s="18"/>
      <c r="AS665" s="18"/>
      <c r="AT665" s="18"/>
      <c r="AU665" s="18"/>
      <c r="AV665" s="18"/>
      <c r="AW665" s="18"/>
      <c r="AX665" s="18"/>
      <c r="AY665" s="18"/>
      <c r="AZ665" s="18"/>
    </row>
    <row r="666" spans="1:52" x14ac:dyDescent="0.25">
      <c r="A666" s="20"/>
      <c r="B666" s="21"/>
      <c r="C666" s="112"/>
      <c r="D666" s="113"/>
      <c r="E666" s="118"/>
      <c r="F666" s="116"/>
      <c r="G666" s="24"/>
      <c r="H666" s="23"/>
      <c r="I666" s="23"/>
      <c r="J666" s="23"/>
      <c r="K666" s="23"/>
      <c r="L666" s="119"/>
      <c r="M666" s="23"/>
      <c r="N666" s="23"/>
      <c r="O666" s="23"/>
      <c r="P666" s="23"/>
      <c r="Q666" s="23"/>
      <c r="R666" s="311"/>
      <c r="S666" s="23"/>
      <c r="T666" s="23"/>
      <c r="U666" s="23"/>
      <c r="V666" s="23"/>
      <c r="W666" s="23"/>
      <c r="X666" s="23"/>
      <c r="Y666" s="23"/>
      <c r="Z666" s="23"/>
      <c r="AA666" s="22"/>
      <c r="AB666" s="23"/>
      <c r="AC666" s="23"/>
      <c r="AD666" s="23"/>
      <c r="AE666" s="23"/>
      <c r="AF666" s="23"/>
      <c r="AG666" s="119"/>
      <c r="AH666" s="18"/>
      <c r="AI666" s="19"/>
      <c r="AJ666" s="19"/>
      <c r="AK666" s="19"/>
      <c r="AL666" s="18"/>
      <c r="AM666" s="18"/>
      <c r="AN666" s="18"/>
      <c r="AO666" s="18"/>
      <c r="AP666" s="18"/>
      <c r="AQ666" s="18"/>
      <c r="AR666" s="18"/>
      <c r="AS666" s="18"/>
      <c r="AT666" s="18"/>
      <c r="AU666" s="18"/>
      <c r="AV666" s="18"/>
      <c r="AW666" s="18"/>
      <c r="AX666" s="18"/>
      <c r="AY666" s="18"/>
      <c r="AZ666" s="18"/>
    </row>
    <row r="667" spans="1:52" x14ac:dyDescent="0.25">
      <c r="A667" s="20"/>
      <c r="B667" s="21"/>
      <c r="C667" s="112"/>
      <c r="D667" s="113"/>
      <c r="E667" s="118"/>
      <c r="F667" s="116"/>
      <c r="G667" s="24"/>
      <c r="H667" s="23"/>
      <c r="I667" s="23"/>
      <c r="J667" s="23"/>
      <c r="K667" s="23"/>
      <c r="L667" s="119"/>
      <c r="M667" s="23"/>
      <c r="N667" s="23"/>
      <c r="O667" s="23"/>
      <c r="P667" s="23"/>
      <c r="Q667" s="23"/>
      <c r="R667" s="311"/>
      <c r="S667" s="23"/>
      <c r="T667" s="23"/>
      <c r="U667" s="23"/>
      <c r="V667" s="23"/>
      <c r="W667" s="23"/>
      <c r="X667" s="23"/>
      <c r="Y667" s="23"/>
      <c r="Z667" s="23"/>
      <c r="AA667" s="22"/>
      <c r="AB667" s="23"/>
      <c r="AC667" s="23"/>
      <c r="AD667" s="23"/>
      <c r="AE667" s="23"/>
      <c r="AF667" s="23"/>
      <c r="AG667" s="119"/>
      <c r="AH667" s="18"/>
      <c r="AI667" s="19"/>
      <c r="AJ667" s="19"/>
      <c r="AK667" s="19"/>
      <c r="AL667" s="18"/>
      <c r="AM667" s="18"/>
      <c r="AN667" s="18"/>
      <c r="AO667" s="18"/>
      <c r="AP667" s="18"/>
      <c r="AQ667" s="18"/>
      <c r="AR667" s="18"/>
      <c r="AS667" s="18"/>
      <c r="AT667" s="18"/>
      <c r="AU667" s="18"/>
      <c r="AV667" s="18"/>
      <c r="AW667" s="18"/>
      <c r="AX667" s="18"/>
      <c r="AY667" s="18"/>
      <c r="AZ667" s="18"/>
    </row>
    <row r="668" spans="1:52" x14ac:dyDescent="0.25">
      <c r="A668" s="20"/>
      <c r="B668" s="21"/>
      <c r="C668" s="112"/>
      <c r="D668" s="113"/>
      <c r="E668" s="118"/>
      <c r="F668" s="116"/>
      <c r="G668" s="24"/>
      <c r="H668" s="23"/>
      <c r="I668" s="23"/>
      <c r="J668" s="23"/>
      <c r="K668" s="23"/>
      <c r="L668" s="119"/>
      <c r="M668" s="23"/>
      <c r="N668" s="23"/>
      <c r="O668" s="23"/>
      <c r="P668" s="23"/>
      <c r="Q668" s="23"/>
      <c r="R668" s="311"/>
      <c r="S668" s="23"/>
      <c r="T668" s="23"/>
      <c r="U668" s="23"/>
      <c r="V668" s="23"/>
      <c r="W668" s="23"/>
      <c r="X668" s="23"/>
      <c r="Y668" s="23"/>
      <c r="Z668" s="23"/>
      <c r="AA668" s="22"/>
      <c r="AB668" s="23"/>
      <c r="AC668" s="23"/>
      <c r="AD668" s="23"/>
      <c r="AE668" s="23"/>
      <c r="AF668" s="23"/>
      <c r="AG668" s="119"/>
      <c r="AH668" s="18"/>
      <c r="AI668" s="19"/>
      <c r="AJ668" s="19"/>
      <c r="AK668" s="19"/>
      <c r="AL668" s="18"/>
      <c r="AM668" s="18"/>
      <c r="AN668" s="18"/>
      <c r="AO668" s="18"/>
      <c r="AP668" s="18"/>
      <c r="AQ668" s="18"/>
      <c r="AR668" s="18"/>
      <c r="AS668" s="18"/>
      <c r="AT668" s="18"/>
      <c r="AU668" s="18"/>
      <c r="AV668" s="18"/>
      <c r="AW668" s="18"/>
      <c r="AX668" s="18"/>
      <c r="AY668" s="18"/>
      <c r="AZ668" s="18"/>
    </row>
    <row r="669" spans="1:52" x14ac:dyDescent="0.25">
      <c r="A669" s="20"/>
      <c r="B669" s="21"/>
      <c r="C669" s="112"/>
      <c r="D669" s="113"/>
      <c r="E669" s="118"/>
      <c r="F669" s="116"/>
      <c r="G669" s="24"/>
      <c r="H669" s="23"/>
      <c r="I669" s="23"/>
      <c r="J669" s="23"/>
      <c r="K669" s="23"/>
      <c r="L669" s="119"/>
      <c r="M669" s="23"/>
      <c r="N669" s="23"/>
      <c r="O669" s="23"/>
      <c r="P669" s="23"/>
      <c r="Q669" s="23"/>
      <c r="R669" s="311"/>
      <c r="S669" s="23"/>
      <c r="T669" s="23"/>
      <c r="U669" s="23"/>
      <c r="V669" s="23"/>
      <c r="W669" s="23"/>
      <c r="X669" s="23"/>
      <c r="Y669" s="23"/>
      <c r="Z669" s="23"/>
      <c r="AA669" s="22"/>
      <c r="AB669" s="23"/>
      <c r="AC669" s="23"/>
      <c r="AD669" s="23"/>
      <c r="AE669" s="23"/>
      <c r="AF669" s="23"/>
      <c r="AG669" s="119"/>
      <c r="AH669" s="18"/>
      <c r="AI669" s="19"/>
      <c r="AJ669" s="19"/>
      <c r="AK669" s="19"/>
      <c r="AL669" s="18"/>
      <c r="AM669" s="18"/>
      <c r="AN669" s="18"/>
      <c r="AO669" s="18"/>
      <c r="AP669" s="18"/>
      <c r="AQ669" s="18"/>
      <c r="AR669" s="18"/>
      <c r="AS669" s="18"/>
      <c r="AT669" s="18"/>
      <c r="AU669" s="18"/>
      <c r="AV669" s="18"/>
      <c r="AW669" s="18"/>
      <c r="AX669" s="18"/>
      <c r="AY669" s="18"/>
      <c r="AZ669" s="18"/>
    </row>
    <row r="670" spans="1:52" x14ac:dyDescent="0.25">
      <c r="A670" s="20"/>
      <c r="B670" s="21"/>
      <c r="C670" s="112"/>
      <c r="D670" s="113"/>
      <c r="E670" s="118"/>
      <c r="F670" s="116"/>
      <c r="G670" s="24"/>
      <c r="H670" s="23"/>
      <c r="I670" s="23"/>
      <c r="J670" s="23"/>
      <c r="K670" s="23"/>
      <c r="L670" s="119"/>
      <c r="M670" s="23"/>
      <c r="N670" s="23"/>
      <c r="O670" s="23"/>
      <c r="P670" s="23"/>
      <c r="Q670" s="23"/>
      <c r="R670" s="311"/>
      <c r="S670" s="23"/>
      <c r="T670" s="23"/>
      <c r="U670" s="23"/>
      <c r="V670" s="23"/>
      <c r="W670" s="23"/>
      <c r="X670" s="23"/>
      <c r="Y670" s="23"/>
      <c r="Z670" s="23"/>
      <c r="AA670" s="22"/>
      <c r="AB670" s="23"/>
      <c r="AC670" s="23"/>
      <c r="AD670" s="23"/>
      <c r="AE670" s="23"/>
      <c r="AF670" s="23"/>
      <c r="AG670" s="119"/>
      <c r="AH670" s="18"/>
      <c r="AI670" s="19"/>
      <c r="AJ670" s="19"/>
      <c r="AK670" s="19"/>
      <c r="AL670" s="18"/>
      <c r="AM670" s="18"/>
      <c r="AN670" s="18"/>
      <c r="AO670" s="18"/>
      <c r="AP670" s="18"/>
      <c r="AQ670" s="18"/>
      <c r="AR670" s="18"/>
      <c r="AS670" s="18"/>
      <c r="AT670" s="18"/>
      <c r="AU670" s="18"/>
      <c r="AV670" s="18"/>
      <c r="AW670" s="18"/>
      <c r="AX670" s="18"/>
      <c r="AY670" s="18"/>
      <c r="AZ670" s="18"/>
    </row>
    <row r="671" spans="1:52" x14ac:dyDescent="0.25">
      <c r="A671" s="20"/>
      <c r="B671" s="21"/>
      <c r="C671" s="112"/>
      <c r="D671" s="113"/>
      <c r="E671" s="118"/>
      <c r="F671" s="116"/>
      <c r="G671" s="24"/>
      <c r="H671" s="23"/>
      <c r="I671" s="23"/>
      <c r="J671" s="23"/>
      <c r="K671" s="23"/>
      <c r="L671" s="119"/>
      <c r="M671" s="23"/>
      <c r="N671" s="23"/>
      <c r="O671" s="23"/>
      <c r="P671" s="23"/>
      <c r="Q671" s="23"/>
      <c r="R671" s="311"/>
      <c r="S671" s="23"/>
      <c r="T671" s="23"/>
      <c r="U671" s="23"/>
      <c r="V671" s="23"/>
      <c r="W671" s="23"/>
      <c r="X671" s="23"/>
      <c r="Y671" s="23"/>
      <c r="Z671" s="23"/>
      <c r="AA671" s="22"/>
      <c r="AB671" s="23"/>
      <c r="AC671" s="23"/>
      <c r="AD671" s="23"/>
      <c r="AE671" s="23"/>
      <c r="AF671" s="23"/>
      <c r="AG671" s="119"/>
      <c r="AH671" s="18"/>
      <c r="AI671" s="19"/>
      <c r="AJ671" s="19"/>
      <c r="AK671" s="19"/>
      <c r="AL671" s="18"/>
      <c r="AM671" s="18"/>
      <c r="AN671" s="18"/>
      <c r="AO671" s="18"/>
      <c r="AP671" s="18"/>
      <c r="AQ671" s="18"/>
      <c r="AR671" s="18"/>
      <c r="AS671" s="18"/>
      <c r="AT671" s="18"/>
      <c r="AU671" s="18"/>
      <c r="AV671" s="18"/>
      <c r="AW671" s="18"/>
      <c r="AX671" s="18"/>
      <c r="AY671" s="18"/>
      <c r="AZ671" s="18"/>
    </row>
    <row r="672" spans="1:52" x14ac:dyDescent="0.25">
      <c r="A672" s="20"/>
      <c r="B672" s="21"/>
      <c r="C672" s="112"/>
      <c r="D672" s="113"/>
      <c r="E672" s="118"/>
      <c r="F672" s="116"/>
      <c r="G672" s="24"/>
      <c r="H672" s="23"/>
      <c r="I672" s="23"/>
      <c r="J672" s="23"/>
      <c r="K672" s="23"/>
      <c r="L672" s="119"/>
      <c r="M672" s="23"/>
      <c r="N672" s="23"/>
      <c r="O672" s="23"/>
      <c r="P672" s="23"/>
      <c r="Q672" s="23"/>
      <c r="R672" s="311"/>
      <c r="S672" s="23"/>
      <c r="T672" s="23"/>
      <c r="U672" s="23"/>
      <c r="V672" s="23"/>
      <c r="W672" s="23"/>
      <c r="X672" s="23"/>
      <c r="Y672" s="23"/>
      <c r="Z672" s="23"/>
      <c r="AA672" s="22"/>
      <c r="AB672" s="23"/>
      <c r="AC672" s="23"/>
      <c r="AD672" s="23"/>
      <c r="AE672" s="23"/>
      <c r="AF672" s="23"/>
      <c r="AG672" s="119"/>
      <c r="AH672" s="18"/>
      <c r="AI672" s="19"/>
      <c r="AJ672" s="19"/>
      <c r="AK672" s="19"/>
      <c r="AL672" s="18"/>
      <c r="AM672" s="18"/>
      <c r="AN672" s="18"/>
      <c r="AO672" s="18"/>
      <c r="AP672" s="18"/>
      <c r="AQ672" s="18"/>
      <c r="AR672" s="18"/>
      <c r="AS672" s="18"/>
      <c r="AT672" s="18"/>
      <c r="AU672" s="18"/>
      <c r="AV672" s="18"/>
      <c r="AW672" s="18"/>
      <c r="AX672" s="18"/>
      <c r="AY672" s="18"/>
      <c r="AZ672" s="18"/>
    </row>
    <row r="673" spans="1:52" x14ac:dyDescent="0.25">
      <c r="A673" s="20"/>
      <c r="B673" s="21"/>
      <c r="C673" s="112"/>
      <c r="D673" s="113"/>
      <c r="E673" s="118"/>
      <c r="F673" s="116"/>
      <c r="G673" s="24"/>
      <c r="H673" s="23"/>
      <c r="I673" s="23"/>
      <c r="J673" s="23"/>
      <c r="K673" s="23"/>
      <c r="L673" s="119"/>
      <c r="M673" s="23"/>
      <c r="N673" s="23"/>
      <c r="O673" s="23"/>
      <c r="P673" s="23"/>
      <c r="Q673" s="23"/>
      <c r="R673" s="311"/>
      <c r="S673" s="23"/>
      <c r="T673" s="23"/>
      <c r="U673" s="23"/>
      <c r="V673" s="23"/>
      <c r="W673" s="23"/>
      <c r="X673" s="23"/>
      <c r="Y673" s="23"/>
      <c r="Z673" s="23"/>
      <c r="AA673" s="22"/>
      <c r="AB673" s="23"/>
      <c r="AC673" s="23"/>
      <c r="AD673" s="23"/>
      <c r="AE673" s="23"/>
      <c r="AF673" s="23"/>
      <c r="AG673" s="119"/>
      <c r="AH673" s="18"/>
      <c r="AI673" s="19"/>
      <c r="AJ673" s="19"/>
      <c r="AK673" s="19"/>
      <c r="AL673" s="18"/>
      <c r="AM673" s="18"/>
      <c r="AN673" s="18"/>
      <c r="AO673" s="18"/>
      <c r="AP673" s="18"/>
      <c r="AQ673" s="18"/>
      <c r="AR673" s="18"/>
      <c r="AS673" s="18"/>
      <c r="AT673" s="18"/>
      <c r="AU673" s="18"/>
      <c r="AV673" s="18"/>
      <c r="AW673" s="18"/>
      <c r="AX673" s="18"/>
      <c r="AY673" s="18"/>
      <c r="AZ673" s="18"/>
    </row>
    <row r="674" spans="1:52" x14ac:dyDescent="0.25">
      <c r="A674" s="20"/>
      <c r="B674" s="21"/>
      <c r="C674" s="112"/>
      <c r="D674" s="113"/>
      <c r="E674" s="118"/>
      <c r="F674" s="116"/>
      <c r="G674" s="24"/>
      <c r="H674" s="23"/>
      <c r="I674" s="23"/>
      <c r="J674" s="23"/>
      <c r="K674" s="23"/>
      <c r="L674" s="119"/>
      <c r="M674" s="23"/>
      <c r="N674" s="23"/>
      <c r="O674" s="23"/>
      <c r="P674" s="23"/>
      <c r="Q674" s="23"/>
      <c r="R674" s="311"/>
      <c r="S674" s="23"/>
      <c r="T674" s="23"/>
      <c r="U674" s="23"/>
      <c r="V674" s="23"/>
      <c r="W674" s="23"/>
      <c r="X674" s="23"/>
      <c r="Y674" s="23"/>
      <c r="Z674" s="23"/>
      <c r="AA674" s="22"/>
      <c r="AB674" s="23"/>
      <c r="AC674" s="23"/>
      <c r="AD674" s="23"/>
      <c r="AE674" s="23"/>
      <c r="AF674" s="23"/>
      <c r="AG674" s="119"/>
      <c r="AH674" s="18"/>
      <c r="AI674" s="19"/>
      <c r="AJ674" s="19"/>
      <c r="AK674" s="19"/>
      <c r="AL674" s="18"/>
      <c r="AM674" s="18"/>
      <c r="AN674" s="18"/>
      <c r="AO674" s="18"/>
      <c r="AP674" s="18"/>
      <c r="AQ674" s="18"/>
      <c r="AR674" s="18"/>
      <c r="AS674" s="18"/>
      <c r="AT674" s="18"/>
      <c r="AU674" s="18"/>
      <c r="AV674" s="18"/>
      <c r="AW674" s="18"/>
      <c r="AX674" s="18"/>
      <c r="AY674" s="18"/>
      <c r="AZ674" s="18"/>
    </row>
    <row r="675" spans="1:52" x14ac:dyDescent="0.25">
      <c r="A675" s="20"/>
      <c r="B675" s="21"/>
      <c r="C675" s="112"/>
      <c r="D675" s="113"/>
      <c r="E675" s="118"/>
      <c r="F675" s="116"/>
      <c r="G675" s="24"/>
      <c r="H675" s="23"/>
      <c r="I675" s="23"/>
      <c r="J675" s="23"/>
      <c r="K675" s="23"/>
      <c r="L675" s="119"/>
      <c r="M675" s="23"/>
      <c r="N675" s="23"/>
      <c r="O675" s="23"/>
      <c r="P675" s="23"/>
      <c r="Q675" s="23"/>
      <c r="R675" s="311"/>
      <c r="S675" s="23"/>
      <c r="T675" s="23"/>
      <c r="U675" s="23"/>
      <c r="V675" s="23"/>
      <c r="W675" s="23"/>
      <c r="X675" s="23"/>
      <c r="Y675" s="23"/>
      <c r="Z675" s="23"/>
      <c r="AA675" s="22"/>
      <c r="AB675" s="23"/>
      <c r="AC675" s="23"/>
      <c r="AD675" s="23"/>
      <c r="AE675" s="23"/>
      <c r="AF675" s="23"/>
      <c r="AG675" s="119"/>
      <c r="AH675" s="18"/>
      <c r="AI675" s="19"/>
      <c r="AJ675" s="19"/>
      <c r="AK675" s="19"/>
      <c r="AL675" s="18"/>
      <c r="AM675" s="18"/>
      <c r="AN675" s="18"/>
      <c r="AO675" s="18"/>
      <c r="AP675" s="18"/>
      <c r="AQ675" s="18"/>
      <c r="AR675" s="18"/>
      <c r="AS675" s="18"/>
      <c r="AT675" s="18"/>
      <c r="AU675" s="18"/>
      <c r="AV675" s="18"/>
      <c r="AW675" s="18"/>
      <c r="AX675" s="18"/>
      <c r="AY675" s="18"/>
      <c r="AZ675" s="18"/>
    </row>
    <row r="676" spans="1:52" x14ac:dyDescent="0.25">
      <c r="A676" s="20"/>
      <c r="B676" s="21"/>
      <c r="C676" s="112"/>
      <c r="D676" s="113"/>
      <c r="E676" s="118"/>
      <c r="F676" s="116"/>
      <c r="G676" s="24"/>
      <c r="H676" s="23"/>
      <c r="I676" s="23"/>
      <c r="J676" s="23"/>
      <c r="K676" s="23"/>
      <c r="L676" s="119"/>
      <c r="M676" s="23"/>
      <c r="N676" s="23"/>
      <c r="O676" s="23"/>
      <c r="P676" s="23"/>
      <c r="Q676" s="23"/>
      <c r="R676" s="311"/>
      <c r="S676" s="23"/>
      <c r="T676" s="23"/>
      <c r="U676" s="23"/>
      <c r="V676" s="23"/>
      <c r="W676" s="23"/>
      <c r="X676" s="23"/>
      <c r="Y676" s="23"/>
      <c r="Z676" s="23"/>
      <c r="AA676" s="22"/>
      <c r="AB676" s="23"/>
      <c r="AC676" s="23"/>
      <c r="AD676" s="23"/>
      <c r="AE676" s="23"/>
      <c r="AF676" s="23"/>
      <c r="AG676" s="119"/>
      <c r="AH676" s="18"/>
      <c r="AI676" s="19"/>
      <c r="AJ676" s="19"/>
      <c r="AK676" s="19"/>
      <c r="AL676" s="18"/>
      <c r="AM676" s="18"/>
      <c r="AN676" s="18"/>
      <c r="AO676" s="18"/>
      <c r="AP676" s="18"/>
      <c r="AQ676" s="18"/>
      <c r="AR676" s="18"/>
      <c r="AS676" s="18"/>
      <c r="AT676" s="18"/>
      <c r="AU676" s="18"/>
      <c r="AV676" s="18"/>
      <c r="AW676" s="18"/>
      <c r="AX676" s="18"/>
      <c r="AY676" s="18"/>
      <c r="AZ676" s="18"/>
    </row>
    <row r="677" spans="1:52" x14ac:dyDescent="0.25">
      <c r="A677" s="20"/>
      <c r="B677" s="21"/>
      <c r="C677" s="112"/>
      <c r="D677" s="113"/>
      <c r="E677" s="118"/>
      <c r="F677" s="116"/>
      <c r="G677" s="24"/>
      <c r="H677" s="23"/>
      <c r="I677" s="23"/>
      <c r="J677" s="23"/>
      <c r="K677" s="23"/>
      <c r="L677" s="119"/>
      <c r="M677" s="23"/>
      <c r="N677" s="23"/>
      <c r="O677" s="23"/>
      <c r="P677" s="23"/>
      <c r="Q677" s="23"/>
      <c r="R677" s="311"/>
      <c r="S677" s="23"/>
      <c r="T677" s="23"/>
      <c r="U677" s="23"/>
      <c r="V677" s="23"/>
      <c r="W677" s="23"/>
      <c r="X677" s="23"/>
      <c r="Y677" s="23"/>
      <c r="Z677" s="23"/>
      <c r="AA677" s="22"/>
      <c r="AB677" s="23"/>
      <c r="AC677" s="23"/>
      <c r="AD677" s="23"/>
      <c r="AE677" s="23"/>
      <c r="AF677" s="23"/>
      <c r="AG677" s="119"/>
      <c r="AH677" s="18"/>
      <c r="AI677" s="19"/>
      <c r="AJ677" s="19"/>
      <c r="AK677" s="19"/>
      <c r="AL677" s="18"/>
      <c r="AM677" s="18"/>
      <c r="AN677" s="18"/>
      <c r="AO677" s="18"/>
      <c r="AP677" s="18"/>
      <c r="AQ677" s="18"/>
      <c r="AR677" s="18"/>
      <c r="AS677" s="18"/>
      <c r="AT677" s="18"/>
      <c r="AU677" s="18"/>
      <c r="AV677" s="18"/>
      <c r="AW677" s="18"/>
      <c r="AX677" s="18"/>
      <c r="AY677" s="18"/>
      <c r="AZ677" s="18"/>
    </row>
    <row r="678" spans="1:52" x14ac:dyDescent="0.25">
      <c r="A678" s="20"/>
      <c r="B678" s="21"/>
      <c r="C678" s="112"/>
      <c r="D678" s="113"/>
      <c r="E678" s="118"/>
      <c r="F678" s="116"/>
      <c r="G678" s="24"/>
      <c r="H678" s="23"/>
      <c r="I678" s="23"/>
      <c r="J678" s="23"/>
      <c r="K678" s="23"/>
      <c r="L678" s="119"/>
      <c r="M678" s="23"/>
      <c r="N678" s="23"/>
      <c r="O678" s="23"/>
      <c r="P678" s="23"/>
      <c r="Q678" s="23"/>
      <c r="R678" s="311"/>
      <c r="S678" s="23"/>
      <c r="T678" s="23"/>
      <c r="U678" s="23"/>
      <c r="V678" s="23"/>
      <c r="W678" s="23"/>
      <c r="X678" s="23"/>
      <c r="Y678" s="23"/>
      <c r="Z678" s="23"/>
      <c r="AA678" s="22"/>
      <c r="AB678" s="23"/>
      <c r="AC678" s="23"/>
      <c r="AD678" s="23"/>
      <c r="AE678" s="23"/>
      <c r="AF678" s="23"/>
      <c r="AG678" s="119"/>
      <c r="AH678" s="18"/>
      <c r="AI678" s="19"/>
      <c r="AJ678" s="19"/>
      <c r="AK678" s="19"/>
      <c r="AL678" s="18"/>
      <c r="AM678" s="18"/>
      <c r="AN678" s="18"/>
      <c r="AO678" s="18"/>
      <c r="AP678" s="18"/>
      <c r="AQ678" s="18"/>
      <c r="AR678" s="18"/>
      <c r="AS678" s="18"/>
      <c r="AT678" s="18"/>
      <c r="AU678" s="18"/>
      <c r="AV678" s="18"/>
      <c r="AW678" s="18"/>
      <c r="AX678" s="18"/>
      <c r="AY678" s="18"/>
      <c r="AZ678" s="18"/>
    </row>
    <row r="679" spans="1:52" x14ac:dyDescent="0.25">
      <c r="A679" s="20"/>
      <c r="B679" s="21"/>
      <c r="C679" s="112"/>
      <c r="D679" s="113"/>
      <c r="E679" s="118"/>
      <c r="F679" s="116"/>
      <c r="G679" s="24"/>
      <c r="H679" s="23"/>
      <c r="I679" s="23"/>
      <c r="J679" s="23"/>
      <c r="K679" s="23"/>
      <c r="L679" s="119"/>
      <c r="M679" s="23"/>
      <c r="N679" s="23"/>
      <c r="O679" s="23"/>
      <c r="P679" s="23"/>
      <c r="Q679" s="23"/>
      <c r="R679" s="311"/>
      <c r="S679" s="23"/>
      <c r="T679" s="23"/>
      <c r="U679" s="23"/>
      <c r="V679" s="23"/>
      <c r="W679" s="23"/>
      <c r="X679" s="23"/>
      <c r="Y679" s="23"/>
      <c r="Z679" s="23"/>
      <c r="AA679" s="22"/>
      <c r="AB679" s="23"/>
      <c r="AC679" s="23"/>
      <c r="AD679" s="23"/>
      <c r="AE679" s="23"/>
      <c r="AF679" s="23"/>
      <c r="AG679" s="119"/>
      <c r="AH679" s="18"/>
      <c r="AI679" s="19"/>
      <c r="AJ679" s="19"/>
      <c r="AK679" s="19"/>
      <c r="AL679" s="18"/>
      <c r="AM679" s="18"/>
      <c r="AN679" s="18"/>
      <c r="AO679" s="18"/>
      <c r="AP679" s="18"/>
      <c r="AQ679" s="18"/>
      <c r="AR679" s="18"/>
      <c r="AS679" s="18"/>
      <c r="AT679" s="18"/>
      <c r="AU679" s="18"/>
      <c r="AV679" s="18"/>
      <c r="AW679" s="18"/>
      <c r="AX679" s="18"/>
      <c r="AY679" s="18"/>
      <c r="AZ679" s="18"/>
    </row>
    <row r="680" spans="1:52" x14ac:dyDescent="0.25">
      <c r="A680" s="20"/>
      <c r="B680" s="21"/>
      <c r="C680" s="112"/>
      <c r="D680" s="113"/>
      <c r="E680" s="118"/>
      <c r="F680" s="116"/>
      <c r="G680" s="24"/>
      <c r="H680" s="23"/>
      <c r="I680" s="23"/>
      <c r="J680" s="23"/>
      <c r="K680" s="23"/>
      <c r="L680" s="119"/>
      <c r="M680" s="23"/>
      <c r="N680" s="23"/>
      <c r="O680" s="23"/>
      <c r="P680" s="23"/>
      <c r="Q680" s="23"/>
      <c r="R680" s="311"/>
      <c r="S680" s="23"/>
      <c r="T680" s="23"/>
      <c r="U680" s="23"/>
      <c r="V680" s="23"/>
      <c r="W680" s="23"/>
      <c r="X680" s="23"/>
      <c r="Y680" s="23"/>
      <c r="Z680" s="23"/>
      <c r="AA680" s="22"/>
      <c r="AB680" s="23"/>
      <c r="AC680" s="23"/>
      <c r="AD680" s="23"/>
      <c r="AE680" s="23"/>
      <c r="AF680" s="23"/>
      <c r="AG680" s="119"/>
      <c r="AH680" s="18"/>
      <c r="AI680" s="19"/>
      <c r="AJ680" s="19"/>
      <c r="AK680" s="19"/>
      <c r="AL680" s="18"/>
      <c r="AM680" s="18"/>
      <c r="AN680" s="18"/>
      <c r="AO680" s="18"/>
      <c r="AP680" s="18"/>
      <c r="AQ680" s="18"/>
      <c r="AR680" s="18"/>
      <c r="AS680" s="18"/>
      <c r="AT680" s="18"/>
      <c r="AU680" s="18"/>
      <c r="AV680" s="18"/>
      <c r="AW680" s="18"/>
      <c r="AX680" s="18"/>
      <c r="AY680" s="18"/>
      <c r="AZ680" s="18"/>
    </row>
    <row r="681" spans="1:52" x14ac:dyDescent="0.25">
      <c r="A681" s="20"/>
      <c r="B681" s="21"/>
      <c r="C681" s="112"/>
      <c r="D681" s="113"/>
      <c r="E681" s="118"/>
      <c r="F681" s="116"/>
      <c r="G681" s="24"/>
      <c r="H681" s="23"/>
      <c r="I681" s="23"/>
      <c r="J681" s="23"/>
      <c r="K681" s="23"/>
      <c r="L681" s="119"/>
      <c r="M681" s="23"/>
      <c r="N681" s="23"/>
      <c r="O681" s="23"/>
      <c r="P681" s="23"/>
      <c r="Q681" s="23"/>
      <c r="R681" s="311"/>
      <c r="S681" s="23"/>
      <c r="T681" s="23"/>
      <c r="U681" s="23"/>
      <c r="V681" s="23"/>
      <c r="W681" s="23"/>
      <c r="X681" s="23"/>
      <c r="Y681" s="23"/>
      <c r="Z681" s="23"/>
      <c r="AA681" s="22"/>
      <c r="AB681" s="23"/>
      <c r="AC681" s="23"/>
      <c r="AD681" s="23"/>
      <c r="AE681" s="23"/>
      <c r="AF681" s="23"/>
      <c r="AG681" s="119"/>
      <c r="AH681" s="18"/>
      <c r="AI681" s="19"/>
      <c r="AJ681" s="19"/>
      <c r="AK681" s="19"/>
      <c r="AL681" s="18"/>
      <c r="AM681" s="18"/>
      <c r="AN681" s="18"/>
      <c r="AO681" s="18"/>
      <c r="AP681" s="18"/>
      <c r="AQ681" s="18"/>
      <c r="AR681" s="18"/>
      <c r="AS681" s="18"/>
      <c r="AT681" s="18"/>
      <c r="AU681" s="18"/>
      <c r="AV681" s="18"/>
      <c r="AW681" s="18"/>
      <c r="AX681" s="18"/>
      <c r="AY681" s="18"/>
      <c r="AZ681" s="18"/>
    </row>
    <row r="682" spans="1:52" x14ac:dyDescent="0.25">
      <c r="A682" s="20"/>
      <c r="B682" s="21"/>
      <c r="C682" s="112"/>
      <c r="D682" s="113"/>
      <c r="E682" s="118"/>
      <c r="F682" s="116"/>
      <c r="G682" s="24"/>
      <c r="H682" s="23"/>
      <c r="I682" s="23"/>
      <c r="J682" s="23"/>
      <c r="K682" s="23"/>
      <c r="L682" s="119"/>
      <c r="M682" s="23"/>
      <c r="N682" s="23"/>
      <c r="O682" s="23"/>
      <c r="P682" s="23"/>
      <c r="Q682" s="23"/>
      <c r="R682" s="311"/>
      <c r="S682" s="23"/>
      <c r="T682" s="23"/>
      <c r="U682" s="23"/>
      <c r="V682" s="23"/>
      <c r="W682" s="23"/>
      <c r="X682" s="23"/>
      <c r="Y682" s="23"/>
      <c r="Z682" s="23"/>
      <c r="AA682" s="22"/>
      <c r="AB682" s="23"/>
      <c r="AC682" s="23"/>
      <c r="AD682" s="23"/>
      <c r="AE682" s="23"/>
      <c r="AF682" s="23"/>
      <c r="AG682" s="119"/>
      <c r="AH682" s="18"/>
      <c r="AI682" s="19"/>
      <c r="AJ682" s="19"/>
      <c r="AK682" s="19"/>
      <c r="AL682" s="18"/>
      <c r="AM682" s="18"/>
      <c r="AN682" s="18"/>
      <c r="AO682" s="18"/>
      <c r="AP682" s="18"/>
      <c r="AQ682" s="18"/>
      <c r="AR682" s="18"/>
      <c r="AS682" s="18"/>
      <c r="AT682" s="18"/>
      <c r="AU682" s="18"/>
      <c r="AV682" s="18"/>
      <c r="AW682" s="18"/>
      <c r="AX682" s="18"/>
      <c r="AY682" s="18"/>
      <c r="AZ682" s="18"/>
    </row>
    <row r="683" spans="1:52" x14ac:dyDescent="0.25">
      <c r="A683" s="20"/>
      <c r="B683" s="21"/>
      <c r="C683" s="112"/>
      <c r="D683" s="113"/>
      <c r="E683" s="118"/>
      <c r="F683" s="116"/>
      <c r="G683" s="24"/>
      <c r="H683" s="23"/>
      <c r="I683" s="23"/>
      <c r="J683" s="23"/>
      <c r="K683" s="23"/>
      <c r="L683" s="119"/>
      <c r="M683" s="23"/>
      <c r="N683" s="23"/>
      <c r="O683" s="23"/>
      <c r="P683" s="23"/>
      <c r="Q683" s="23"/>
      <c r="R683" s="311"/>
      <c r="S683" s="23"/>
      <c r="T683" s="23"/>
      <c r="U683" s="23"/>
      <c r="V683" s="23"/>
      <c r="W683" s="23"/>
      <c r="X683" s="23"/>
      <c r="Y683" s="23"/>
      <c r="Z683" s="23"/>
      <c r="AA683" s="22"/>
      <c r="AB683" s="23"/>
      <c r="AC683" s="23"/>
      <c r="AD683" s="23"/>
      <c r="AE683" s="23"/>
      <c r="AF683" s="23"/>
      <c r="AG683" s="119"/>
      <c r="AH683" s="18"/>
      <c r="AI683" s="19"/>
      <c r="AJ683" s="19"/>
      <c r="AK683" s="19"/>
      <c r="AL683" s="18"/>
      <c r="AM683" s="18"/>
      <c r="AN683" s="18"/>
      <c r="AO683" s="18"/>
      <c r="AP683" s="18"/>
      <c r="AQ683" s="18"/>
      <c r="AR683" s="18"/>
      <c r="AS683" s="18"/>
      <c r="AT683" s="18"/>
      <c r="AU683" s="18"/>
      <c r="AV683" s="18"/>
      <c r="AW683" s="18"/>
      <c r="AX683" s="18"/>
      <c r="AY683" s="18"/>
      <c r="AZ683" s="18"/>
    </row>
    <row r="684" spans="1:52" x14ac:dyDescent="0.25">
      <c r="A684" s="20"/>
      <c r="B684" s="21"/>
      <c r="C684" s="112"/>
      <c r="D684" s="113"/>
      <c r="E684" s="118"/>
      <c r="F684" s="116"/>
      <c r="G684" s="24"/>
      <c r="H684" s="23"/>
      <c r="I684" s="23"/>
      <c r="J684" s="23"/>
      <c r="K684" s="23"/>
      <c r="L684" s="119"/>
      <c r="M684" s="23"/>
      <c r="N684" s="23"/>
      <c r="O684" s="23"/>
      <c r="P684" s="23"/>
      <c r="Q684" s="23"/>
      <c r="R684" s="311"/>
      <c r="S684" s="23"/>
      <c r="T684" s="23"/>
      <c r="U684" s="23"/>
      <c r="V684" s="23"/>
      <c r="W684" s="23"/>
      <c r="X684" s="23"/>
      <c r="Y684" s="23"/>
      <c r="Z684" s="23"/>
      <c r="AA684" s="22"/>
      <c r="AB684" s="23"/>
      <c r="AC684" s="23"/>
      <c r="AD684" s="23"/>
      <c r="AE684" s="23"/>
      <c r="AF684" s="23"/>
      <c r="AG684" s="119"/>
      <c r="AH684" s="18"/>
      <c r="AI684" s="19"/>
      <c r="AJ684" s="19"/>
      <c r="AK684" s="19"/>
      <c r="AL684" s="18"/>
      <c r="AM684" s="18"/>
      <c r="AN684" s="18"/>
      <c r="AO684" s="18"/>
      <c r="AP684" s="18"/>
      <c r="AQ684" s="18"/>
      <c r="AR684" s="18"/>
      <c r="AS684" s="18"/>
      <c r="AT684" s="18"/>
      <c r="AU684" s="18"/>
      <c r="AV684" s="18"/>
      <c r="AW684" s="18"/>
      <c r="AX684" s="18"/>
      <c r="AY684" s="18"/>
      <c r="AZ684" s="18"/>
    </row>
    <row r="685" spans="1:52" x14ac:dyDescent="0.25">
      <c r="A685" s="20"/>
      <c r="B685" s="21"/>
      <c r="C685" s="112"/>
      <c r="D685" s="113"/>
      <c r="E685" s="118"/>
      <c r="F685" s="116"/>
      <c r="G685" s="24"/>
      <c r="H685" s="23"/>
      <c r="I685" s="23"/>
      <c r="J685" s="23"/>
      <c r="K685" s="23"/>
      <c r="L685" s="119"/>
      <c r="M685" s="23"/>
      <c r="N685" s="23"/>
      <c r="O685" s="23"/>
      <c r="P685" s="23"/>
      <c r="Q685" s="23"/>
      <c r="R685" s="311"/>
      <c r="S685" s="23"/>
      <c r="T685" s="23"/>
      <c r="U685" s="23"/>
      <c r="V685" s="23"/>
      <c r="W685" s="23"/>
      <c r="X685" s="23"/>
      <c r="Y685" s="23"/>
      <c r="Z685" s="23"/>
      <c r="AA685" s="22"/>
      <c r="AB685" s="23"/>
      <c r="AC685" s="23"/>
      <c r="AD685" s="23"/>
      <c r="AE685" s="23"/>
      <c r="AF685" s="23"/>
      <c r="AG685" s="119"/>
      <c r="AH685" s="18"/>
      <c r="AI685" s="19"/>
      <c r="AJ685" s="19"/>
      <c r="AK685" s="19"/>
      <c r="AL685" s="18"/>
      <c r="AM685" s="18"/>
      <c r="AN685" s="18"/>
      <c r="AO685" s="18"/>
      <c r="AP685" s="18"/>
      <c r="AQ685" s="18"/>
      <c r="AR685" s="18"/>
      <c r="AS685" s="18"/>
      <c r="AT685" s="18"/>
      <c r="AU685" s="18"/>
      <c r="AV685" s="18"/>
      <c r="AW685" s="18"/>
      <c r="AX685" s="18"/>
      <c r="AY685" s="18"/>
      <c r="AZ685" s="18"/>
    </row>
    <row r="686" spans="1:52" x14ac:dyDescent="0.25">
      <c r="A686" s="20"/>
      <c r="B686" s="21"/>
      <c r="C686" s="112"/>
      <c r="D686" s="113"/>
      <c r="E686" s="118"/>
      <c r="F686" s="116"/>
      <c r="G686" s="24"/>
      <c r="H686" s="23"/>
      <c r="I686" s="23"/>
      <c r="J686" s="23"/>
      <c r="K686" s="23"/>
      <c r="L686" s="119"/>
      <c r="M686" s="23"/>
      <c r="N686" s="23"/>
      <c r="O686" s="23"/>
      <c r="P686" s="23"/>
      <c r="Q686" s="23"/>
      <c r="R686" s="311"/>
      <c r="S686" s="23"/>
      <c r="T686" s="23"/>
      <c r="U686" s="23"/>
      <c r="V686" s="23"/>
      <c r="W686" s="23"/>
      <c r="X686" s="23"/>
      <c r="Y686" s="23"/>
      <c r="Z686" s="23"/>
      <c r="AA686" s="22"/>
      <c r="AB686" s="23"/>
      <c r="AC686" s="23"/>
      <c r="AD686" s="23"/>
      <c r="AE686" s="23"/>
      <c r="AF686" s="23"/>
      <c r="AG686" s="119"/>
      <c r="AH686" s="18"/>
      <c r="AI686" s="19"/>
      <c r="AJ686" s="19"/>
      <c r="AK686" s="19"/>
      <c r="AL686" s="18"/>
      <c r="AM686" s="18"/>
      <c r="AN686" s="18"/>
      <c r="AO686" s="18"/>
      <c r="AP686" s="18"/>
      <c r="AQ686" s="18"/>
      <c r="AR686" s="18"/>
      <c r="AS686" s="18"/>
      <c r="AT686" s="18"/>
      <c r="AU686" s="18"/>
      <c r="AV686" s="18"/>
      <c r="AW686" s="18"/>
      <c r="AX686" s="18"/>
      <c r="AY686" s="18"/>
      <c r="AZ686" s="18"/>
    </row>
    <row r="687" spans="1:52" x14ac:dyDescent="0.25">
      <c r="A687" s="20"/>
      <c r="B687" s="21"/>
      <c r="C687" s="112"/>
      <c r="D687" s="113"/>
      <c r="E687" s="118"/>
      <c r="F687" s="116"/>
      <c r="G687" s="24"/>
      <c r="H687" s="23"/>
      <c r="I687" s="23"/>
      <c r="J687" s="23"/>
      <c r="K687" s="23"/>
      <c r="L687" s="119"/>
      <c r="M687" s="23"/>
      <c r="N687" s="23"/>
      <c r="O687" s="23"/>
      <c r="P687" s="23"/>
      <c r="Q687" s="23"/>
      <c r="R687" s="311"/>
      <c r="S687" s="23"/>
      <c r="T687" s="23"/>
      <c r="U687" s="23"/>
      <c r="V687" s="23"/>
      <c r="W687" s="23"/>
      <c r="X687" s="23"/>
      <c r="Y687" s="23"/>
      <c r="Z687" s="23"/>
      <c r="AA687" s="22"/>
      <c r="AB687" s="23"/>
      <c r="AC687" s="23"/>
      <c r="AD687" s="23"/>
      <c r="AE687" s="23"/>
      <c r="AF687" s="23"/>
      <c r="AG687" s="119"/>
      <c r="AH687" s="18"/>
      <c r="AI687" s="19"/>
      <c r="AJ687" s="19"/>
      <c r="AK687" s="19"/>
      <c r="AL687" s="18"/>
      <c r="AM687" s="18"/>
      <c r="AN687" s="18"/>
      <c r="AO687" s="18"/>
      <c r="AP687" s="18"/>
      <c r="AQ687" s="18"/>
      <c r="AR687" s="18"/>
      <c r="AS687" s="18"/>
      <c r="AT687" s="18"/>
      <c r="AU687" s="18"/>
      <c r="AV687" s="18"/>
      <c r="AW687" s="18"/>
      <c r="AX687" s="18"/>
      <c r="AY687" s="18"/>
      <c r="AZ687" s="18"/>
    </row>
    <row r="688" spans="1:52" x14ac:dyDescent="0.25">
      <c r="A688" s="20"/>
      <c r="B688" s="21"/>
      <c r="C688" s="112"/>
      <c r="D688" s="113"/>
      <c r="E688" s="118"/>
      <c r="F688" s="116"/>
      <c r="G688" s="24"/>
      <c r="H688" s="23"/>
      <c r="I688" s="23"/>
      <c r="J688" s="23"/>
      <c r="K688" s="23"/>
      <c r="L688" s="119"/>
      <c r="M688" s="23"/>
      <c r="N688" s="23"/>
      <c r="O688" s="23"/>
      <c r="P688" s="23"/>
      <c r="Q688" s="23"/>
      <c r="R688" s="311"/>
      <c r="S688" s="23"/>
      <c r="T688" s="23"/>
      <c r="U688" s="23"/>
      <c r="V688" s="23"/>
      <c r="W688" s="23"/>
      <c r="X688" s="23"/>
      <c r="Y688" s="23"/>
      <c r="Z688" s="23"/>
      <c r="AA688" s="22"/>
      <c r="AB688" s="23"/>
      <c r="AC688" s="23"/>
      <c r="AD688" s="23"/>
      <c r="AE688" s="23"/>
      <c r="AF688" s="23"/>
      <c r="AG688" s="119"/>
      <c r="AH688" s="18"/>
      <c r="AI688" s="19"/>
      <c r="AJ688" s="19"/>
      <c r="AK688" s="19"/>
      <c r="AL688" s="18"/>
      <c r="AM688" s="18"/>
      <c r="AN688" s="18"/>
      <c r="AO688" s="18"/>
      <c r="AP688" s="18"/>
      <c r="AQ688" s="18"/>
      <c r="AR688" s="18"/>
      <c r="AS688" s="18"/>
      <c r="AT688" s="18"/>
      <c r="AU688" s="18"/>
      <c r="AV688" s="18"/>
      <c r="AW688" s="18"/>
      <c r="AX688" s="18"/>
      <c r="AY688" s="18"/>
      <c r="AZ688" s="18"/>
    </row>
    <row r="689" spans="1:52" x14ac:dyDescent="0.25">
      <c r="A689" s="20"/>
      <c r="B689" s="21"/>
      <c r="C689" s="112"/>
      <c r="D689" s="113"/>
      <c r="E689" s="118"/>
      <c r="F689" s="116"/>
      <c r="G689" s="24"/>
      <c r="H689" s="23"/>
      <c r="I689" s="23"/>
      <c r="J689" s="23"/>
      <c r="K689" s="23"/>
      <c r="L689" s="119"/>
      <c r="M689" s="23"/>
      <c r="N689" s="23"/>
      <c r="O689" s="23"/>
      <c r="P689" s="23"/>
      <c r="Q689" s="23"/>
      <c r="R689" s="311"/>
      <c r="S689" s="23"/>
      <c r="T689" s="23"/>
      <c r="U689" s="23"/>
      <c r="V689" s="23"/>
      <c r="W689" s="23"/>
      <c r="X689" s="23"/>
      <c r="Y689" s="23"/>
      <c r="Z689" s="23"/>
      <c r="AA689" s="22"/>
      <c r="AB689" s="23"/>
      <c r="AC689" s="23"/>
      <c r="AD689" s="23"/>
      <c r="AE689" s="23"/>
      <c r="AF689" s="23"/>
      <c r="AG689" s="119"/>
      <c r="AH689" s="18"/>
      <c r="AI689" s="19"/>
      <c r="AJ689" s="19"/>
      <c r="AK689" s="19"/>
      <c r="AL689" s="18"/>
      <c r="AM689" s="18"/>
      <c r="AN689" s="18"/>
      <c r="AO689" s="18"/>
      <c r="AP689" s="18"/>
      <c r="AQ689" s="18"/>
      <c r="AR689" s="18"/>
      <c r="AS689" s="18"/>
      <c r="AT689" s="18"/>
      <c r="AU689" s="18"/>
      <c r="AV689" s="18"/>
      <c r="AW689" s="18"/>
      <c r="AX689" s="18"/>
      <c r="AY689" s="18"/>
      <c r="AZ689" s="18"/>
    </row>
    <row r="690" spans="1:52" x14ac:dyDescent="0.25">
      <c r="A690" s="20"/>
      <c r="B690" s="21"/>
      <c r="C690" s="112"/>
      <c r="D690" s="113"/>
      <c r="E690" s="118"/>
      <c r="F690" s="116"/>
      <c r="G690" s="24"/>
      <c r="H690" s="23"/>
      <c r="I690" s="23"/>
      <c r="J690" s="23"/>
      <c r="K690" s="23"/>
      <c r="L690" s="119"/>
      <c r="M690" s="23"/>
      <c r="N690" s="23"/>
      <c r="O690" s="23"/>
      <c r="P690" s="23"/>
      <c r="Q690" s="23"/>
      <c r="R690" s="311"/>
      <c r="S690" s="23"/>
      <c r="T690" s="23"/>
      <c r="U690" s="23"/>
      <c r="V690" s="23"/>
      <c r="W690" s="23"/>
      <c r="X690" s="23"/>
      <c r="Y690" s="23"/>
      <c r="Z690" s="23"/>
      <c r="AA690" s="22"/>
      <c r="AB690" s="23"/>
      <c r="AC690" s="23"/>
      <c r="AD690" s="23"/>
      <c r="AE690" s="23"/>
      <c r="AF690" s="23"/>
      <c r="AG690" s="119"/>
      <c r="AH690" s="18"/>
      <c r="AI690" s="19"/>
      <c r="AJ690" s="19"/>
      <c r="AK690" s="19"/>
      <c r="AL690" s="18"/>
      <c r="AM690" s="18"/>
      <c r="AN690" s="18"/>
      <c r="AO690" s="18"/>
      <c r="AP690" s="18"/>
      <c r="AQ690" s="18"/>
      <c r="AR690" s="18"/>
      <c r="AS690" s="18"/>
      <c r="AT690" s="18"/>
      <c r="AU690" s="18"/>
      <c r="AV690" s="18"/>
      <c r="AW690" s="18"/>
      <c r="AX690" s="18"/>
      <c r="AY690" s="18"/>
      <c r="AZ690" s="18"/>
    </row>
    <row r="691" spans="1:52" x14ac:dyDescent="0.25">
      <c r="A691" s="20"/>
      <c r="B691" s="21"/>
      <c r="C691" s="112"/>
      <c r="D691" s="113"/>
      <c r="E691" s="118"/>
      <c r="F691" s="116"/>
      <c r="G691" s="24"/>
      <c r="H691" s="23"/>
      <c r="I691" s="23"/>
      <c r="J691" s="23"/>
      <c r="K691" s="23"/>
      <c r="L691" s="119"/>
      <c r="M691" s="23"/>
      <c r="N691" s="23"/>
      <c r="O691" s="23"/>
      <c r="P691" s="23"/>
      <c r="Q691" s="23"/>
      <c r="R691" s="311"/>
      <c r="S691" s="23"/>
      <c r="T691" s="23"/>
      <c r="U691" s="23"/>
      <c r="V691" s="23"/>
      <c r="W691" s="23"/>
      <c r="X691" s="23"/>
      <c r="Y691" s="23"/>
      <c r="Z691" s="23"/>
      <c r="AA691" s="22"/>
      <c r="AB691" s="23"/>
      <c r="AC691" s="23"/>
      <c r="AD691" s="23"/>
      <c r="AE691" s="23"/>
      <c r="AF691" s="23"/>
      <c r="AG691" s="119"/>
      <c r="AH691" s="18"/>
      <c r="AI691" s="19"/>
      <c r="AJ691" s="19"/>
      <c r="AK691" s="19"/>
      <c r="AL691" s="18"/>
      <c r="AM691" s="18"/>
      <c r="AN691" s="18"/>
      <c r="AO691" s="18"/>
      <c r="AP691" s="18"/>
      <c r="AQ691" s="18"/>
      <c r="AR691" s="18"/>
      <c r="AS691" s="18"/>
      <c r="AT691" s="18"/>
      <c r="AU691" s="18"/>
      <c r="AV691" s="18"/>
      <c r="AW691" s="18"/>
      <c r="AX691" s="18"/>
      <c r="AY691" s="18"/>
      <c r="AZ691" s="18"/>
    </row>
    <row r="692" spans="1:52" x14ac:dyDescent="0.25">
      <c r="A692" s="20"/>
      <c r="B692" s="21"/>
      <c r="C692" s="112"/>
      <c r="D692" s="113"/>
      <c r="E692" s="118"/>
      <c r="F692" s="116"/>
      <c r="G692" s="24"/>
      <c r="H692" s="23"/>
      <c r="I692" s="23"/>
      <c r="J692" s="23"/>
      <c r="K692" s="23"/>
      <c r="L692" s="119"/>
      <c r="M692" s="23"/>
      <c r="N692" s="23"/>
      <c r="O692" s="23"/>
      <c r="P692" s="23"/>
      <c r="Q692" s="23"/>
      <c r="R692" s="311"/>
      <c r="S692" s="23"/>
      <c r="T692" s="23"/>
      <c r="U692" s="23"/>
      <c r="V692" s="23"/>
      <c r="W692" s="23"/>
      <c r="X692" s="23"/>
      <c r="Y692" s="23"/>
      <c r="Z692" s="23"/>
      <c r="AA692" s="22"/>
      <c r="AB692" s="23"/>
      <c r="AC692" s="23"/>
      <c r="AD692" s="23"/>
      <c r="AE692" s="23"/>
      <c r="AF692" s="23"/>
      <c r="AG692" s="119"/>
      <c r="AH692" s="18"/>
      <c r="AI692" s="19"/>
      <c r="AJ692" s="19"/>
      <c r="AK692" s="19"/>
      <c r="AL692" s="18"/>
      <c r="AM692" s="18"/>
      <c r="AN692" s="18"/>
      <c r="AO692" s="18"/>
      <c r="AP692" s="18"/>
      <c r="AQ692" s="18"/>
      <c r="AR692" s="18"/>
      <c r="AS692" s="18"/>
      <c r="AT692" s="18"/>
      <c r="AU692" s="18"/>
      <c r="AV692" s="18"/>
      <c r="AW692" s="18"/>
      <c r="AX692" s="18"/>
      <c r="AY692" s="18"/>
      <c r="AZ692" s="18"/>
    </row>
    <row r="693" spans="1:52" x14ac:dyDescent="0.25">
      <c r="A693" s="20"/>
      <c r="B693" s="21"/>
      <c r="C693" s="112"/>
      <c r="D693" s="113"/>
      <c r="E693" s="118"/>
      <c r="F693" s="116"/>
      <c r="G693" s="24"/>
      <c r="H693" s="23"/>
      <c r="I693" s="23"/>
      <c r="J693" s="23"/>
      <c r="K693" s="23"/>
      <c r="L693" s="119"/>
      <c r="M693" s="23"/>
      <c r="N693" s="23"/>
      <c r="O693" s="23"/>
      <c r="P693" s="23"/>
      <c r="Q693" s="23"/>
      <c r="R693" s="311"/>
      <c r="S693" s="23"/>
      <c r="T693" s="23"/>
      <c r="U693" s="23"/>
      <c r="V693" s="23"/>
      <c r="W693" s="23"/>
      <c r="X693" s="23"/>
      <c r="Y693" s="23"/>
      <c r="Z693" s="23"/>
      <c r="AA693" s="22"/>
      <c r="AB693" s="23"/>
      <c r="AC693" s="23"/>
      <c r="AD693" s="23"/>
      <c r="AE693" s="23"/>
      <c r="AF693" s="23"/>
      <c r="AG693" s="119"/>
      <c r="AH693" s="18"/>
      <c r="AI693" s="19"/>
      <c r="AJ693" s="19"/>
      <c r="AK693" s="19"/>
      <c r="AL693" s="18"/>
      <c r="AM693" s="18"/>
      <c r="AN693" s="18"/>
      <c r="AO693" s="18"/>
      <c r="AP693" s="18"/>
      <c r="AQ693" s="18"/>
      <c r="AR693" s="18"/>
      <c r="AS693" s="18"/>
      <c r="AT693" s="18"/>
      <c r="AU693" s="18"/>
      <c r="AV693" s="18"/>
      <c r="AW693" s="18"/>
      <c r="AX693" s="18"/>
      <c r="AY693" s="18"/>
      <c r="AZ693" s="18"/>
    </row>
    <row r="694" spans="1:52" x14ac:dyDescent="0.25">
      <c r="A694" s="20"/>
      <c r="B694" s="21"/>
      <c r="C694" s="112"/>
      <c r="D694" s="113"/>
      <c r="E694" s="118"/>
      <c r="F694" s="116"/>
      <c r="G694" s="24"/>
      <c r="H694" s="23"/>
      <c r="I694" s="23"/>
      <c r="J694" s="23"/>
      <c r="K694" s="23"/>
      <c r="L694" s="119"/>
      <c r="M694" s="23"/>
      <c r="N694" s="23"/>
      <c r="O694" s="23"/>
      <c r="P694" s="23"/>
      <c r="Q694" s="23"/>
      <c r="R694" s="311"/>
      <c r="S694" s="23"/>
      <c r="T694" s="23"/>
      <c r="U694" s="23"/>
      <c r="V694" s="23"/>
      <c r="W694" s="23"/>
      <c r="X694" s="23"/>
      <c r="Y694" s="23"/>
      <c r="Z694" s="23"/>
      <c r="AA694" s="22"/>
      <c r="AB694" s="23"/>
      <c r="AC694" s="23"/>
      <c r="AD694" s="23"/>
      <c r="AE694" s="23"/>
      <c r="AF694" s="23"/>
      <c r="AG694" s="119"/>
      <c r="AH694" s="18"/>
      <c r="AI694" s="19"/>
      <c r="AJ694" s="19"/>
      <c r="AK694" s="19"/>
      <c r="AL694" s="18"/>
      <c r="AM694" s="18"/>
      <c r="AN694" s="18"/>
      <c r="AO694" s="18"/>
      <c r="AP694" s="18"/>
      <c r="AQ694" s="18"/>
      <c r="AR694" s="18"/>
      <c r="AS694" s="18"/>
      <c r="AT694" s="18"/>
      <c r="AU694" s="18"/>
      <c r="AV694" s="18"/>
      <c r="AW694" s="18"/>
      <c r="AX694" s="18"/>
      <c r="AY694" s="18"/>
      <c r="AZ694" s="18"/>
    </row>
    <row r="695" spans="1:52" x14ac:dyDescent="0.25">
      <c r="A695" s="20"/>
      <c r="B695" s="21"/>
      <c r="C695" s="112"/>
      <c r="D695" s="113"/>
      <c r="E695" s="118"/>
      <c r="F695" s="116"/>
      <c r="G695" s="24"/>
      <c r="H695" s="23"/>
      <c r="I695" s="23"/>
      <c r="J695" s="23"/>
      <c r="K695" s="23"/>
      <c r="L695" s="119"/>
      <c r="M695" s="23"/>
      <c r="N695" s="23"/>
      <c r="O695" s="23"/>
      <c r="P695" s="23"/>
      <c r="Q695" s="23"/>
      <c r="R695" s="311"/>
      <c r="S695" s="23"/>
      <c r="T695" s="23"/>
      <c r="U695" s="23"/>
      <c r="V695" s="23"/>
      <c r="W695" s="23"/>
      <c r="X695" s="23"/>
      <c r="Y695" s="23"/>
      <c r="Z695" s="23"/>
      <c r="AA695" s="22"/>
      <c r="AB695" s="23"/>
      <c r="AC695" s="23"/>
      <c r="AD695" s="23"/>
      <c r="AE695" s="23"/>
      <c r="AF695" s="23"/>
      <c r="AG695" s="119"/>
      <c r="AH695" s="18"/>
      <c r="AI695" s="19"/>
      <c r="AJ695" s="19"/>
      <c r="AK695" s="19"/>
      <c r="AL695" s="18"/>
      <c r="AM695" s="18"/>
      <c r="AN695" s="18"/>
      <c r="AO695" s="18"/>
      <c r="AP695" s="18"/>
      <c r="AQ695" s="18"/>
      <c r="AR695" s="18"/>
      <c r="AS695" s="18"/>
      <c r="AT695" s="18"/>
      <c r="AU695" s="18"/>
      <c r="AV695" s="18"/>
      <c r="AW695" s="18"/>
      <c r="AX695" s="18"/>
      <c r="AY695" s="18"/>
      <c r="AZ695" s="18"/>
    </row>
    <row r="696" spans="1:52" x14ac:dyDescent="0.25">
      <c r="A696" s="20"/>
      <c r="B696" s="21"/>
      <c r="C696" s="112"/>
      <c r="D696" s="113"/>
      <c r="E696" s="118"/>
      <c r="F696" s="116"/>
      <c r="G696" s="24"/>
      <c r="H696" s="23"/>
      <c r="I696" s="23"/>
      <c r="J696" s="23"/>
      <c r="K696" s="23"/>
      <c r="L696" s="119"/>
      <c r="M696" s="23"/>
      <c r="N696" s="23"/>
      <c r="O696" s="23"/>
      <c r="P696" s="23"/>
      <c r="Q696" s="23"/>
      <c r="R696" s="311"/>
      <c r="S696" s="23"/>
      <c r="T696" s="23"/>
      <c r="U696" s="23"/>
      <c r="V696" s="23"/>
      <c r="W696" s="23"/>
      <c r="X696" s="23"/>
      <c r="Y696" s="23"/>
      <c r="Z696" s="23"/>
      <c r="AA696" s="22"/>
      <c r="AB696" s="23"/>
      <c r="AC696" s="23"/>
      <c r="AD696" s="23"/>
      <c r="AE696" s="23"/>
      <c r="AF696" s="23"/>
      <c r="AG696" s="119"/>
      <c r="AH696" s="18"/>
      <c r="AI696" s="19"/>
      <c r="AJ696" s="19"/>
      <c r="AK696" s="19"/>
      <c r="AL696" s="18"/>
      <c r="AM696" s="18"/>
      <c r="AN696" s="18"/>
      <c r="AO696" s="18"/>
      <c r="AP696" s="18"/>
      <c r="AQ696" s="18"/>
      <c r="AR696" s="18"/>
      <c r="AS696" s="18"/>
      <c r="AT696" s="18"/>
      <c r="AU696" s="18"/>
      <c r="AV696" s="18"/>
      <c r="AW696" s="18"/>
      <c r="AX696" s="18"/>
      <c r="AY696" s="18"/>
      <c r="AZ696" s="18"/>
    </row>
    <row r="697" spans="1:52" x14ac:dyDescent="0.25">
      <c r="A697" s="20"/>
      <c r="B697" s="21"/>
      <c r="C697" s="112"/>
      <c r="D697" s="113"/>
      <c r="E697" s="118"/>
      <c r="F697" s="116"/>
      <c r="G697" s="24"/>
      <c r="H697" s="23"/>
      <c r="I697" s="23"/>
      <c r="J697" s="23"/>
      <c r="K697" s="23"/>
      <c r="L697" s="119"/>
      <c r="M697" s="23"/>
      <c r="N697" s="23"/>
      <c r="O697" s="23"/>
      <c r="P697" s="23"/>
      <c r="Q697" s="23"/>
      <c r="R697" s="311"/>
      <c r="S697" s="23"/>
      <c r="T697" s="23"/>
      <c r="U697" s="23"/>
      <c r="V697" s="23"/>
      <c r="W697" s="23"/>
      <c r="X697" s="23"/>
      <c r="Y697" s="23"/>
      <c r="Z697" s="23"/>
      <c r="AA697" s="22"/>
      <c r="AB697" s="23"/>
      <c r="AC697" s="23"/>
      <c r="AD697" s="23"/>
      <c r="AE697" s="23"/>
      <c r="AF697" s="23"/>
      <c r="AG697" s="119"/>
      <c r="AH697" s="18"/>
      <c r="AI697" s="19"/>
      <c r="AJ697" s="19"/>
      <c r="AK697" s="19"/>
      <c r="AL697" s="18"/>
      <c r="AM697" s="18"/>
      <c r="AN697" s="18"/>
      <c r="AO697" s="18"/>
      <c r="AP697" s="18"/>
      <c r="AQ697" s="18"/>
      <c r="AR697" s="18"/>
      <c r="AS697" s="18"/>
      <c r="AT697" s="18"/>
      <c r="AU697" s="18"/>
      <c r="AV697" s="18"/>
      <c r="AW697" s="18"/>
      <c r="AX697" s="18"/>
      <c r="AY697" s="18"/>
      <c r="AZ697" s="18"/>
    </row>
    <row r="698" spans="1:52" x14ac:dyDescent="0.25">
      <c r="A698" s="20"/>
      <c r="B698" s="21"/>
      <c r="C698" s="112"/>
      <c r="D698" s="113"/>
      <c r="E698" s="118"/>
      <c r="F698" s="116"/>
      <c r="G698" s="24"/>
      <c r="H698" s="23"/>
      <c r="I698" s="23"/>
      <c r="J698" s="23"/>
      <c r="K698" s="23"/>
      <c r="L698" s="119"/>
      <c r="M698" s="23"/>
      <c r="N698" s="23"/>
      <c r="O698" s="23"/>
      <c r="P698" s="23"/>
      <c r="Q698" s="23"/>
      <c r="R698" s="311"/>
      <c r="S698" s="23"/>
      <c r="T698" s="23"/>
      <c r="U698" s="23"/>
      <c r="V698" s="23"/>
      <c r="W698" s="23"/>
      <c r="X698" s="23"/>
      <c r="Y698" s="23"/>
      <c r="Z698" s="23"/>
      <c r="AA698" s="22"/>
      <c r="AB698" s="23"/>
      <c r="AC698" s="23"/>
      <c r="AD698" s="23"/>
      <c r="AE698" s="23"/>
      <c r="AF698" s="23"/>
      <c r="AG698" s="119"/>
      <c r="AH698" s="18"/>
      <c r="AI698" s="19"/>
      <c r="AJ698" s="19"/>
      <c r="AK698" s="19"/>
      <c r="AL698" s="18"/>
      <c r="AM698" s="18"/>
      <c r="AN698" s="18"/>
      <c r="AO698" s="18"/>
      <c r="AP698" s="18"/>
      <c r="AQ698" s="18"/>
      <c r="AR698" s="18"/>
      <c r="AS698" s="18"/>
      <c r="AT698" s="18"/>
      <c r="AU698" s="18"/>
      <c r="AV698" s="18"/>
      <c r="AW698" s="18"/>
      <c r="AX698" s="18"/>
      <c r="AY698" s="18"/>
      <c r="AZ698" s="18"/>
    </row>
    <row r="699" spans="1:52" x14ac:dyDescent="0.25">
      <c r="A699" s="20"/>
      <c r="B699" s="21"/>
      <c r="C699" s="112"/>
      <c r="D699" s="113"/>
      <c r="E699" s="118"/>
      <c r="F699" s="116"/>
      <c r="G699" s="24"/>
      <c r="H699" s="23"/>
      <c r="I699" s="23"/>
      <c r="J699" s="23"/>
      <c r="K699" s="23"/>
      <c r="L699" s="119"/>
      <c r="M699" s="23"/>
      <c r="N699" s="23"/>
      <c r="O699" s="23"/>
      <c r="P699" s="23"/>
      <c r="Q699" s="23"/>
      <c r="R699" s="311"/>
      <c r="S699" s="23"/>
      <c r="T699" s="23"/>
      <c r="U699" s="23"/>
      <c r="V699" s="23"/>
      <c r="W699" s="23"/>
      <c r="X699" s="23"/>
      <c r="Y699" s="23"/>
      <c r="Z699" s="23"/>
      <c r="AA699" s="22"/>
      <c r="AB699" s="23"/>
      <c r="AC699" s="23"/>
      <c r="AD699" s="23"/>
      <c r="AE699" s="23"/>
      <c r="AF699" s="23"/>
      <c r="AG699" s="119"/>
      <c r="AH699" s="18"/>
      <c r="AI699" s="19"/>
      <c r="AJ699" s="19"/>
      <c r="AK699" s="19"/>
      <c r="AL699" s="18"/>
      <c r="AM699" s="18"/>
      <c r="AN699" s="18"/>
      <c r="AO699" s="18"/>
      <c r="AP699" s="18"/>
      <c r="AQ699" s="18"/>
      <c r="AR699" s="18"/>
      <c r="AS699" s="18"/>
      <c r="AT699" s="18"/>
      <c r="AU699" s="18"/>
      <c r="AV699" s="18"/>
      <c r="AW699" s="18"/>
      <c r="AX699" s="18"/>
      <c r="AY699" s="18"/>
      <c r="AZ699" s="18"/>
    </row>
    <row r="700" spans="1:52" x14ac:dyDescent="0.25">
      <c r="A700" s="20"/>
      <c r="B700" s="21"/>
      <c r="C700" s="112"/>
      <c r="D700" s="113"/>
      <c r="E700" s="118"/>
      <c r="F700" s="116"/>
      <c r="G700" s="24"/>
      <c r="H700" s="23"/>
      <c r="I700" s="23"/>
      <c r="J700" s="23"/>
      <c r="K700" s="23"/>
      <c r="L700" s="119"/>
      <c r="M700" s="23"/>
      <c r="N700" s="23"/>
      <c r="O700" s="23"/>
      <c r="P700" s="23"/>
      <c r="Q700" s="23"/>
      <c r="R700" s="311"/>
      <c r="S700" s="23"/>
      <c r="T700" s="23"/>
      <c r="U700" s="23"/>
      <c r="V700" s="23"/>
      <c r="W700" s="23"/>
      <c r="X700" s="23"/>
      <c r="Y700" s="23"/>
      <c r="Z700" s="23"/>
      <c r="AA700" s="22"/>
      <c r="AB700" s="23"/>
      <c r="AC700" s="23"/>
      <c r="AD700" s="23"/>
      <c r="AE700" s="23"/>
      <c r="AF700" s="23"/>
      <c r="AG700" s="119"/>
      <c r="AH700" s="18"/>
      <c r="AI700" s="19"/>
      <c r="AJ700" s="19"/>
      <c r="AK700" s="19"/>
      <c r="AL700" s="18"/>
      <c r="AM700" s="18"/>
      <c r="AN700" s="18"/>
      <c r="AO700" s="18"/>
      <c r="AP700" s="18"/>
      <c r="AQ700" s="18"/>
      <c r="AR700" s="18"/>
      <c r="AS700" s="18"/>
      <c r="AT700" s="18"/>
      <c r="AU700" s="18"/>
      <c r="AV700" s="18"/>
      <c r="AW700" s="18"/>
      <c r="AX700" s="18"/>
      <c r="AY700" s="18"/>
      <c r="AZ700" s="18"/>
    </row>
    <row r="701" spans="1:52" x14ac:dyDescent="0.25">
      <c r="A701" s="20"/>
      <c r="B701" s="21"/>
      <c r="C701" s="112"/>
      <c r="D701" s="113"/>
      <c r="E701" s="118"/>
      <c r="F701" s="116"/>
      <c r="G701" s="24"/>
      <c r="H701" s="23"/>
      <c r="I701" s="23"/>
      <c r="J701" s="23"/>
      <c r="K701" s="23"/>
      <c r="L701" s="119"/>
      <c r="M701" s="23"/>
      <c r="N701" s="23"/>
      <c r="O701" s="23"/>
      <c r="P701" s="23"/>
      <c r="Q701" s="23"/>
      <c r="R701" s="311"/>
      <c r="S701" s="23"/>
      <c r="T701" s="23"/>
      <c r="U701" s="23"/>
      <c r="V701" s="23"/>
      <c r="W701" s="23"/>
      <c r="X701" s="23"/>
      <c r="Y701" s="23"/>
      <c r="Z701" s="23"/>
      <c r="AA701" s="22"/>
      <c r="AB701" s="23"/>
      <c r="AC701" s="23"/>
      <c r="AD701" s="23"/>
      <c r="AE701" s="23"/>
      <c r="AF701" s="23"/>
      <c r="AG701" s="119"/>
      <c r="AH701" s="18"/>
      <c r="AI701" s="19"/>
      <c r="AJ701" s="19"/>
      <c r="AK701" s="19"/>
      <c r="AL701" s="18"/>
      <c r="AM701" s="18"/>
      <c r="AN701" s="18"/>
      <c r="AO701" s="18"/>
      <c r="AP701" s="18"/>
      <c r="AQ701" s="18"/>
      <c r="AR701" s="18"/>
      <c r="AS701" s="18"/>
      <c r="AT701" s="18"/>
      <c r="AU701" s="18"/>
      <c r="AV701" s="18"/>
      <c r="AW701" s="18"/>
      <c r="AX701" s="18"/>
      <c r="AY701" s="18"/>
      <c r="AZ701" s="18"/>
    </row>
    <row r="702" spans="1:52" x14ac:dyDescent="0.25">
      <c r="A702" s="20"/>
      <c r="B702" s="21"/>
      <c r="C702" s="112"/>
      <c r="D702" s="113"/>
      <c r="E702" s="118"/>
      <c r="F702" s="116"/>
      <c r="G702" s="24"/>
      <c r="H702" s="23"/>
      <c r="I702" s="23"/>
      <c r="J702" s="23"/>
      <c r="K702" s="23"/>
      <c r="L702" s="119"/>
      <c r="M702" s="23"/>
      <c r="N702" s="23"/>
      <c r="O702" s="23"/>
      <c r="P702" s="23"/>
      <c r="Q702" s="23"/>
      <c r="R702" s="311"/>
      <c r="S702" s="23"/>
      <c r="T702" s="23"/>
      <c r="U702" s="23"/>
      <c r="V702" s="23"/>
      <c r="W702" s="23"/>
      <c r="X702" s="23"/>
      <c r="Y702" s="23"/>
      <c r="Z702" s="23"/>
      <c r="AA702" s="22"/>
      <c r="AB702" s="23"/>
      <c r="AC702" s="23"/>
      <c r="AD702" s="23"/>
      <c r="AE702" s="23"/>
      <c r="AF702" s="23"/>
      <c r="AG702" s="119"/>
      <c r="AH702" s="18"/>
      <c r="AI702" s="19"/>
      <c r="AJ702" s="19"/>
      <c r="AK702" s="19"/>
      <c r="AL702" s="18"/>
      <c r="AM702" s="18"/>
      <c r="AN702" s="18"/>
      <c r="AO702" s="18"/>
      <c r="AP702" s="18"/>
      <c r="AQ702" s="18"/>
      <c r="AR702" s="18"/>
      <c r="AS702" s="18"/>
      <c r="AT702" s="18"/>
      <c r="AU702" s="18"/>
      <c r="AV702" s="18"/>
      <c r="AW702" s="18"/>
      <c r="AX702" s="18"/>
      <c r="AY702" s="18"/>
      <c r="AZ702" s="18"/>
    </row>
    <row r="703" spans="1:52" x14ac:dyDescent="0.25">
      <c r="A703" s="20"/>
      <c r="B703" s="21"/>
      <c r="C703" s="112"/>
      <c r="D703" s="113"/>
      <c r="E703" s="118"/>
      <c r="F703" s="116"/>
      <c r="G703" s="24"/>
      <c r="H703" s="23"/>
      <c r="I703" s="23"/>
      <c r="J703" s="23"/>
      <c r="K703" s="23"/>
      <c r="L703" s="119"/>
      <c r="M703" s="23"/>
      <c r="N703" s="23"/>
      <c r="O703" s="23"/>
      <c r="P703" s="23"/>
      <c r="Q703" s="23"/>
      <c r="R703" s="311"/>
      <c r="S703" s="23"/>
      <c r="T703" s="23"/>
      <c r="U703" s="23"/>
      <c r="V703" s="23"/>
      <c r="W703" s="23"/>
      <c r="X703" s="23"/>
      <c r="Y703" s="23"/>
      <c r="Z703" s="23"/>
      <c r="AA703" s="22"/>
      <c r="AB703" s="23"/>
      <c r="AC703" s="23"/>
      <c r="AD703" s="23"/>
      <c r="AE703" s="23"/>
      <c r="AF703" s="23"/>
      <c r="AG703" s="119"/>
      <c r="AH703" s="18"/>
      <c r="AI703" s="19"/>
      <c r="AJ703" s="19"/>
      <c r="AK703" s="19"/>
      <c r="AL703" s="18"/>
      <c r="AM703" s="18"/>
      <c r="AN703" s="18"/>
      <c r="AO703" s="18"/>
      <c r="AP703" s="18"/>
      <c r="AQ703" s="18"/>
      <c r="AR703" s="18"/>
      <c r="AS703" s="18"/>
      <c r="AT703" s="18"/>
      <c r="AU703" s="18"/>
      <c r="AV703" s="18"/>
      <c r="AW703" s="18"/>
      <c r="AX703" s="18"/>
      <c r="AY703" s="18"/>
      <c r="AZ703" s="18"/>
    </row>
    <row r="704" spans="1:52" x14ac:dyDescent="0.25">
      <c r="A704" s="20"/>
      <c r="B704" s="21"/>
      <c r="C704" s="112"/>
      <c r="D704" s="113"/>
      <c r="E704" s="118"/>
      <c r="F704" s="116"/>
      <c r="G704" s="24"/>
      <c r="H704" s="23"/>
      <c r="I704" s="23"/>
      <c r="J704" s="23"/>
      <c r="K704" s="23"/>
      <c r="L704" s="119"/>
      <c r="M704" s="23"/>
      <c r="N704" s="23"/>
      <c r="O704" s="23"/>
      <c r="P704" s="23"/>
      <c r="Q704" s="23"/>
      <c r="R704" s="311"/>
      <c r="S704" s="23"/>
      <c r="T704" s="23"/>
      <c r="U704" s="23"/>
      <c r="V704" s="23"/>
      <c r="W704" s="23"/>
      <c r="X704" s="23"/>
      <c r="Y704" s="23"/>
      <c r="Z704" s="23"/>
      <c r="AA704" s="22"/>
      <c r="AB704" s="23"/>
      <c r="AC704" s="23"/>
      <c r="AD704" s="23"/>
      <c r="AE704" s="23"/>
      <c r="AF704" s="23"/>
      <c r="AG704" s="119"/>
      <c r="AH704" s="18"/>
      <c r="AI704" s="19"/>
      <c r="AJ704" s="19"/>
      <c r="AK704" s="19"/>
      <c r="AL704" s="18"/>
      <c r="AM704" s="18"/>
      <c r="AN704" s="18"/>
      <c r="AO704" s="18"/>
      <c r="AP704" s="18"/>
      <c r="AQ704" s="18"/>
      <c r="AR704" s="18"/>
      <c r="AS704" s="18"/>
      <c r="AT704" s="18"/>
      <c r="AU704" s="18"/>
      <c r="AV704" s="18"/>
      <c r="AW704" s="18"/>
      <c r="AX704" s="18"/>
      <c r="AY704" s="18"/>
      <c r="AZ704" s="18"/>
    </row>
    <row r="705" spans="1:52" x14ac:dyDescent="0.25">
      <c r="A705" s="20"/>
      <c r="B705" s="21"/>
      <c r="C705" s="112"/>
      <c r="D705" s="113"/>
      <c r="E705" s="118"/>
      <c r="F705" s="116"/>
      <c r="G705" s="24"/>
      <c r="H705" s="23"/>
      <c r="I705" s="23"/>
      <c r="J705" s="23"/>
      <c r="K705" s="23"/>
      <c r="L705" s="119"/>
      <c r="M705" s="23"/>
      <c r="N705" s="23"/>
      <c r="O705" s="23"/>
      <c r="P705" s="23"/>
      <c r="Q705" s="23"/>
      <c r="R705" s="311"/>
      <c r="S705" s="23"/>
      <c r="T705" s="23"/>
      <c r="U705" s="23"/>
      <c r="V705" s="23"/>
      <c r="W705" s="23"/>
      <c r="X705" s="23"/>
      <c r="Y705" s="23"/>
      <c r="Z705" s="23"/>
      <c r="AA705" s="22"/>
      <c r="AB705" s="23"/>
      <c r="AC705" s="23"/>
      <c r="AD705" s="23"/>
      <c r="AE705" s="23"/>
      <c r="AF705" s="23"/>
      <c r="AG705" s="119"/>
      <c r="AH705" s="18"/>
      <c r="AI705" s="19"/>
      <c r="AJ705" s="19"/>
      <c r="AK705" s="19"/>
      <c r="AL705" s="18"/>
      <c r="AM705" s="18"/>
      <c r="AN705" s="18"/>
      <c r="AO705" s="18"/>
      <c r="AP705" s="18"/>
      <c r="AQ705" s="18"/>
      <c r="AR705" s="18"/>
      <c r="AS705" s="18"/>
      <c r="AT705" s="18"/>
      <c r="AU705" s="18"/>
      <c r="AV705" s="18"/>
      <c r="AW705" s="18"/>
      <c r="AX705" s="18"/>
      <c r="AY705" s="18"/>
      <c r="AZ705" s="18"/>
    </row>
    <row r="706" spans="1:52" x14ac:dyDescent="0.25">
      <c r="A706" s="20"/>
      <c r="B706" s="21"/>
      <c r="C706" s="112"/>
      <c r="D706" s="113"/>
      <c r="E706" s="118"/>
      <c r="F706" s="116"/>
      <c r="G706" s="24"/>
      <c r="H706" s="23"/>
      <c r="I706" s="23"/>
      <c r="J706" s="23"/>
      <c r="K706" s="23"/>
      <c r="L706" s="119"/>
      <c r="M706" s="23"/>
      <c r="N706" s="23"/>
      <c r="O706" s="23"/>
      <c r="P706" s="23"/>
      <c r="Q706" s="23"/>
      <c r="R706" s="311"/>
      <c r="S706" s="23"/>
      <c r="T706" s="23"/>
      <c r="U706" s="23"/>
      <c r="V706" s="23"/>
      <c r="W706" s="23"/>
      <c r="X706" s="23"/>
      <c r="Y706" s="23"/>
      <c r="Z706" s="23"/>
      <c r="AA706" s="22"/>
      <c r="AB706" s="23"/>
      <c r="AC706" s="23"/>
      <c r="AD706" s="23"/>
      <c r="AE706" s="23"/>
      <c r="AF706" s="23"/>
      <c r="AG706" s="119"/>
      <c r="AH706" s="18"/>
      <c r="AI706" s="19"/>
      <c r="AJ706" s="19"/>
      <c r="AK706" s="19"/>
      <c r="AL706" s="18"/>
      <c r="AM706" s="18"/>
      <c r="AN706" s="18"/>
      <c r="AO706" s="18"/>
      <c r="AP706" s="18"/>
      <c r="AQ706" s="18"/>
      <c r="AR706" s="18"/>
      <c r="AS706" s="18"/>
      <c r="AT706" s="18"/>
      <c r="AU706" s="18"/>
      <c r="AV706" s="18"/>
      <c r="AW706" s="18"/>
      <c r="AX706" s="18"/>
      <c r="AY706" s="18"/>
      <c r="AZ706" s="18"/>
    </row>
    <row r="707" spans="1:52" x14ac:dyDescent="0.25">
      <c r="A707" s="20"/>
      <c r="B707" s="21"/>
      <c r="C707" s="112"/>
      <c r="D707" s="113"/>
      <c r="E707" s="118"/>
      <c r="F707" s="116"/>
      <c r="G707" s="24"/>
      <c r="H707" s="23"/>
      <c r="I707" s="23"/>
      <c r="J707" s="23"/>
      <c r="K707" s="23"/>
      <c r="L707" s="119"/>
      <c r="M707" s="23"/>
      <c r="N707" s="23"/>
      <c r="O707" s="23"/>
      <c r="P707" s="23"/>
      <c r="Q707" s="23"/>
      <c r="R707" s="311"/>
      <c r="S707" s="23"/>
      <c r="T707" s="23"/>
      <c r="U707" s="23"/>
      <c r="V707" s="23"/>
      <c r="W707" s="23"/>
      <c r="X707" s="23"/>
      <c r="Y707" s="23"/>
      <c r="Z707" s="23"/>
      <c r="AA707" s="22"/>
      <c r="AB707" s="23"/>
      <c r="AC707" s="23"/>
      <c r="AD707" s="23"/>
      <c r="AE707" s="23"/>
      <c r="AF707" s="23"/>
      <c r="AG707" s="119"/>
      <c r="AH707" s="18"/>
      <c r="AI707" s="19"/>
      <c r="AJ707" s="19"/>
      <c r="AK707" s="19"/>
      <c r="AL707" s="18"/>
      <c r="AM707" s="18"/>
      <c r="AN707" s="18"/>
      <c r="AO707" s="18"/>
      <c r="AP707" s="18"/>
      <c r="AQ707" s="18"/>
      <c r="AR707" s="18"/>
      <c r="AS707" s="18"/>
      <c r="AT707" s="18"/>
      <c r="AU707" s="18"/>
      <c r="AV707" s="18"/>
      <c r="AW707" s="18"/>
      <c r="AX707" s="18"/>
      <c r="AY707" s="18"/>
      <c r="AZ707" s="18"/>
    </row>
    <row r="708" spans="1:52" x14ac:dyDescent="0.25">
      <c r="A708" s="20"/>
      <c r="B708" s="21"/>
      <c r="C708" s="112"/>
      <c r="D708" s="113"/>
      <c r="E708" s="118"/>
      <c r="F708" s="116"/>
      <c r="G708" s="24"/>
      <c r="H708" s="23"/>
      <c r="I708" s="23"/>
      <c r="J708" s="23"/>
      <c r="K708" s="23"/>
      <c r="L708" s="119"/>
      <c r="M708" s="23"/>
      <c r="N708" s="23"/>
      <c r="O708" s="23"/>
      <c r="P708" s="23"/>
      <c r="Q708" s="23"/>
      <c r="R708" s="311"/>
      <c r="S708" s="23"/>
      <c r="T708" s="23"/>
      <c r="U708" s="23"/>
      <c r="V708" s="23"/>
      <c r="W708" s="23"/>
      <c r="X708" s="23"/>
      <c r="Y708" s="23"/>
      <c r="Z708" s="23"/>
      <c r="AA708" s="22"/>
      <c r="AB708" s="23"/>
      <c r="AC708" s="23"/>
      <c r="AD708" s="23"/>
      <c r="AE708" s="23"/>
      <c r="AF708" s="23"/>
      <c r="AG708" s="119"/>
      <c r="AH708" s="18"/>
      <c r="AI708" s="19"/>
      <c r="AJ708" s="19"/>
      <c r="AK708" s="19"/>
      <c r="AL708" s="18"/>
      <c r="AM708" s="18"/>
      <c r="AN708" s="18"/>
      <c r="AO708" s="18"/>
      <c r="AP708" s="18"/>
      <c r="AQ708" s="18"/>
      <c r="AR708" s="18"/>
      <c r="AS708" s="18"/>
      <c r="AT708" s="18"/>
      <c r="AU708" s="18"/>
      <c r="AV708" s="18"/>
      <c r="AW708" s="18"/>
      <c r="AX708" s="18"/>
      <c r="AY708" s="18"/>
      <c r="AZ708" s="18"/>
    </row>
    <row r="709" spans="1:52" x14ac:dyDescent="0.25">
      <c r="A709" s="20"/>
      <c r="B709" s="21"/>
      <c r="C709" s="112"/>
      <c r="D709" s="113"/>
      <c r="E709" s="118"/>
      <c r="F709" s="116"/>
      <c r="G709" s="24"/>
      <c r="H709" s="23"/>
      <c r="I709" s="23"/>
      <c r="J709" s="23"/>
      <c r="K709" s="23"/>
      <c r="L709" s="119"/>
      <c r="M709" s="23"/>
      <c r="N709" s="23"/>
      <c r="O709" s="23"/>
      <c r="P709" s="23"/>
      <c r="Q709" s="23"/>
      <c r="R709" s="311"/>
      <c r="S709" s="23"/>
      <c r="T709" s="23"/>
      <c r="U709" s="23"/>
      <c r="V709" s="23"/>
      <c r="W709" s="23"/>
      <c r="X709" s="23"/>
      <c r="Y709" s="23"/>
      <c r="Z709" s="23"/>
      <c r="AA709" s="22"/>
      <c r="AB709" s="23"/>
      <c r="AC709" s="23"/>
      <c r="AD709" s="23"/>
      <c r="AE709" s="23"/>
      <c r="AF709" s="23"/>
      <c r="AG709" s="119"/>
      <c r="AH709" s="18"/>
      <c r="AI709" s="19"/>
      <c r="AJ709" s="19"/>
      <c r="AK709" s="19"/>
      <c r="AL709" s="18"/>
      <c r="AM709" s="18"/>
      <c r="AN709" s="18"/>
      <c r="AO709" s="18"/>
      <c r="AP709" s="18"/>
      <c r="AQ709" s="18"/>
      <c r="AR709" s="18"/>
      <c r="AS709" s="18"/>
      <c r="AT709" s="18"/>
      <c r="AU709" s="18"/>
      <c r="AV709" s="18"/>
      <c r="AW709" s="18"/>
      <c r="AX709" s="18"/>
      <c r="AY709" s="18"/>
      <c r="AZ709" s="18"/>
    </row>
    <row r="710" spans="1:52" x14ac:dyDescent="0.25">
      <c r="A710" s="20"/>
      <c r="B710" s="21"/>
      <c r="C710" s="112"/>
      <c r="D710" s="113"/>
      <c r="E710" s="118"/>
      <c r="F710" s="116"/>
      <c r="G710" s="24"/>
      <c r="H710" s="23"/>
      <c r="I710" s="23"/>
      <c r="J710" s="23"/>
      <c r="K710" s="23"/>
      <c r="L710" s="119"/>
      <c r="M710" s="23"/>
      <c r="N710" s="23"/>
      <c r="O710" s="23"/>
      <c r="P710" s="23"/>
      <c r="Q710" s="23"/>
      <c r="R710" s="311"/>
      <c r="S710" s="23"/>
      <c r="T710" s="23"/>
      <c r="U710" s="23"/>
      <c r="V710" s="23"/>
      <c r="W710" s="23"/>
      <c r="X710" s="23"/>
      <c r="Y710" s="23"/>
      <c r="Z710" s="23"/>
      <c r="AA710" s="22"/>
      <c r="AB710" s="23"/>
      <c r="AC710" s="23"/>
      <c r="AD710" s="23"/>
      <c r="AE710" s="23"/>
      <c r="AF710" s="23"/>
      <c r="AG710" s="119"/>
      <c r="AH710" s="18"/>
      <c r="AI710" s="19"/>
      <c r="AJ710" s="19"/>
      <c r="AK710" s="19"/>
      <c r="AL710" s="18"/>
      <c r="AM710" s="18"/>
      <c r="AN710" s="18"/>
      <c r="AO710" s="18"/>
      <c r="AP710" s="18"/>
      <c r="AQ710" s="18"/>
      <c r="AR710" s="18"/>
      <c r="AS710" s="18"/>
      <c r="AT710" s="18"/>
      <c r="AU710" s="18"/>
      <c r="AV710" s="18"/>
      <c r="AW710" s="18"/>
      <c r="AX710" s="18"/>
      <c r="AY710" s="18"/>
      <c r="AZ710" s="18"/>
    </row>
    <row r="711" spans="1:52" x14ac:dyDescent="0.25">
      <c r="A711" s="20"/>
      <c r="B711" s="21"/>
      <c r="C711" s="112"/>
      <c r="D711" s="113"/>
      <c r="E711" s="118"/>
      <c r="F711" s="116"/>
      <c r="G711" s="24"/>
      <c r="H711" s="23"/>
      <c r="I711" s="23"/>
      <c r="J711" s="23"/>
      <c r="K711" s="23"/>
      <c r="L711" s="119"/>
      <c r="M711" s="23"/>
      <c r="N711" s="23"/>
      <c r="O711" s="23"/>
      <c r="P711" s="23"/>
      <c r="Q711" s="23"/>
      <c r="R711" s="311"/>
      <c r="S711" s="23"/>
      <c r="T711" s="23"/>
      <c r="U711" s="23"/>
      <c r="V711" s="23"/>
      <c r="W711" s="23"/>
      <c r="X711" s="23"/>
      <c r="Y711" s="23"/>
      <c r="Z711" s="23"/>
      <c r="AA711" s="22"/>
      <c r="AB711" s="23"/>
      <c r="AC711" s="23"/>
      <c r="AD711" s="23"/>
      <c r="AE711" s="23"/>
      <c r="AF711" s="23"/>
      <c r="AG711" s="119"/>
      <c r="AH711" s="18"/>
      <c r="AI711" s="19"/>
      <c r="AJ711" s="19"/>
      <c r="AK711" s="19"/>
      <c r="AL711" s="18"/>
      <c r="AM711" s="18"/>
      <c r="AN711" s="18"/>
      <c r="AO711" s="18"/>
      <c r="AP711" s="18"/>
      <c r="AQ711" s="18"/>
      <c r="AR711" s="18"/>
      <c r="AS711" s="18"/>
      <c r="AT711" s="18"/>
      <c r="AU711" s="18"/>
      <c r="AV711" s="18"/>
      <c r="AW711" s="18"/>
      <c r="AX711" s="18"/>
      <c r="AY711" s="18"/>
      <c r="AZ711" s="18"/>
    </row>
    <row r="712" spans="1:52" x14ac:dyDescent="0.25">
      <c r="A712" s="20"/>
      <c r="B712" s="21"/>
      <c r="C712" s="112"/>
      <c r="D712" s="113"/>
      <c r="E712" s="118"/>
      <c r="F712" s="116"/>
      <c r="G712" s="24"/>
      <c r="H712" s="23"/>
      <c r="I712" s="23"/>
      <c r="J712" s="23"/>
      <c r="K712" s="23"/>
      <c r="L712" s="119"/>
      <c r="M712" s="23"/>
      <c r="N712" s="23"/>
      <c r="O712" s="23"/>
      <c r="P712" s="23"/>
      <c r="Q712" s="23"/>
      <c r="R712" s="311"/>
      <c r="S712" s="23"/>
      <c r="T712" s="23"/>
      <c r="U712" s="23"/>
      <c r="V712" s="23"/>
      <c r="W712" s="23"/>
      <c r="X712" s="23"/>
      <c r="Y712" s="23"/>
      <c r="Z712" s="23"/>
      <c r="AA712" s="22"/>
      <c r="AB712" s="23"/>
      <c r="AC712" s="23"/>
      <c r="AD712" s="23"/>
      <c r="AE712" s="23"/>
      <c r="AF712" s="23"/>
      <c r="AG712" s="119"/>
      <c r="AH712" s="18"/>
      <c r="AI712" s="19"/>
      <c r="AJ712" s="19"/>
      <c r="AK712" s="19"/>
      <c r="AL712" s="18"/>
      <c r="AM712" s="18"/>
      <c r="AN712" s="18"/>
      <c r="AO712" s="18"/>
      <c r="AP712" s="18"/>
      <c r="AQ712" s="18"/>
      <c r="AR712" s="18"/>
      <c r="AS712" s="18"/>
      <c r="AT712" s="18"/>
      <c r="AU712" s="18"/>
      <c r="AV712" s="18"/>
      <c r="AW712" s="18"/>
      <c r="AX712" s="18"/>
      <c r="AY712" s="18"/>
      <c r="AZ712" s="18"/>
    </row>
    <row r="713" spans="1:52" x14ac:dyDescent="0.25">
      <c r="A713" s="20"/>
      <c r="B713" s="21"/>
      <c r="C713" s="112"/>
      <c r="D713" s="113"/>
      <c r="E713" s="118"/>
      <c r="F713" s="116"/>
      <c r="G713" s="24"/>
      <c r="H713" s="23"/>
      <c r="I713" s="23"/>
      <c r="J713" s="23"/>
      <c r="K713" s="23"/>
      <c r="L713" s="119"/>
      <c r="M713" s="23"/>
      <c r="N713" s="23"/>
      <c r="O713" s="23"/>
      <c r="P713" s="23"/>
      <c r="Q713" s="23"/>
      <c r="R713" s="311"/>
      <c r="S713" s="23"/>
      <c r="T713" s="23"/>
      <c r="U713" s="23"/>
      <c r="V713" s="23"/>
      <c r="W713" s="23"/>
      <c r="X713" s="23"/>
      <c r="Y713" s="23"/>
      <c r="Z713" s="23"/>
      <c r="AA713" s="22"/>
      <c r="AB713" s="23"/>
      <c r="AC713" s="23"/>
      <c r="AD713" s="23"/>
      <c r="AE713" s="23"/>
      <c r="AF713" s="23"/>
      <c r="AG713" s="119"/>
      <c r="AH713" s="18"/>
      <c r="AI713" s="19"/>
      <c r="AJ713" s="19"/>
      <c r="AK713" s="19"/>
      <c r="AL713" s="18"/>
      <c r="AM713" s="18"/>
      <c r="AN713" s="18"/>
      <c r="AO713" s="18"/>
      <c r="AP713" s="18"/>
      <c r="AQ713" s="18"/>
      <c r="AR713" s="18"/>
      <c r="AS713" s="18"/>
      <c r="AT713" s="18"/>
      <c r="AU713" s="18"/>
      <c r="AV713" s="18"/>
      <c r="AW713" s="18"/>
      <c r="AX713" s="18"/>
      <c r="AY713" s="18"/>
      <c r="AZ713" s="18"/>
    </row>
    <row r="714" spans="1:52" x14ac:dyDescent="0.25">
      <c r="A714" s="20"/>
      <c r="B714" s="21"/>
      <c r="C714" s="112"/>
      <c r="D714" s="113"/>
      <c r="E714" s="118"/>
      <c r="F714" s="116"/>
      <c r="G714" s="24"/>
      <c r="H714" s="23"/>
      <c r="I714" s="23"/>
      <c r="J714" s="23"/>
      <c r="K714" s="23"/>
      <c r="L714" s="119"/>
      <c r="M714" s="23"/>
      <c r="N714" s="23"/>
      <c r="O714" s="23"/>
      <c r="P714" s="23"/>
      <c r="Q714" s="23"/>
      <c r="R714" s="311"/>
      <c r="S714" s="23"/>
      <c r="T714" s="23"/>
      <c r="U714" s="23"/>
      <c r="V714" s="23"/>
      <c r="W714" s="23"/>
      <c r="X714" s="23"/>
      <c r="Y714" s="23"/>
      <c r="Z714" s="23"/>
      <c r="AA714" s="22"/>
      <c r="AB714" s="23"/>
      <c r="AC714" s="23"/>
      <c r="AD714" s="23"/>
      <c r="AE714" s="23"/>
      <c r="AF714" s="23"/>
      <c r="AG714" s="119"/>
      <c r="AH714" s="18"/>
      <c r="AI714" s="19"/>
      <c r="AJ714" s="19"/>
      <c r="AK714" s="19"/>
      <c r="AL714" s="18"/>
      <c r="AM714" s="18"/>
      <c r="AN714" s="18"/>
      <c r="AO714" s="18"/>
      <c r="AP714" s="18"/>
      <c r="AQ714" s="18"/>
      <c r="AR714" s="18"/>
      <c r="AS714" s="18"/>
      <c r="AT714" s="18"/>
      <c r="AU714" s="18"/>
      <c r="AV714" s="18"/>
      <c r="AW714" s="18"/>
      <c r="AX714" s="18"/>
      <c r="AY714" s="18"/>
      <c r="AZ714" s="18"/>
    </row>
    <row r="715" spans="1:52" x14ac:dyDescent="0.25">
      <c r="A715" s="20"/>
      <c r="B715" s="21"/>
      <c r="C715" s="112"/>
      <c r="D715" s="113"/>
      <c r="E715" s="118"/>
      <c r="F715" s="116"/>
      <c r="G715" s="24"/>
      <c r="H715" s="23"/>
      <c r="I715" s="23"/>
      <c r="J715" s="23"/>
      <c r="K715" s="23"/>
      <c r="L715" s="119"/>
      <c r="M715" s="23"/>
      <c r="N715" s="23"/>
      <c r="O715" s="23"/>
      <c r="P715" s="23"/>
      <c r="Q715" s="23"/>
      <c r="R715" s="311"/>
      <c r="S715" s="23"/>
      <c r="T715" s="23"/>
      <c r="U715" s="23"/>
      <c r="V715" s="23"/>
      <c r="W715" s="23"/>
      <c r="X715" s="23"/>
      <c r="Y715" s="23"/>
      <c r="Z715" s="23"/>
      <c r="AA715" s="22"/>
      <c r="AB715" s="23"/>
      <c r="AC715" s="23"/>
      <c r="AD715" s="23"/>
      <c r="AE715" s="23"/>
      <c r="AF715" s="23"/>
      <c r="AG715" s="119"/>
      <c r="AH715" s="18"/>
      <c r="AI715" s="19"/>
      <c r="AJ715" s="19"/>
      <c r="AK715" s="19"/>
      <c r="AL715" s="18"/>
      <c r="AM715" s="18"/>
      <c r="AN715" s="18"/>
      <c r="AO715" s="18"/>
      <c r="AP715" s="18"/>
      <c r="AQ715" s="18"/>
      <c r="AR715" s="18"/>
      <c r="AS715" s="18"/>
      <c r="AT715" s="18"/>
      <c r="AU715" s="18"/>
      <c r="AV715" s="18"/>
      <c r="AW715" s="18"/>
      <c r="AX715" s="18"/>
      <c r="AY715" s="18"/>
      <c r="AZ715" s="18"/>
    </row>
    <row r="716" spans="1:52" x14ac:dyDescent="0.25">
      <c r="A716" s="20"/>
      <c r="B716" s="21"/>
      <c r="C716" s="112"/>
      <c r="D716" s="113"/>
      <c r="E716" s="118"/>
      <c r="F716" s="116"/>
      <c r="G716" s="24"/>
      <c r="H716" s="23"/>
      <c r="I716" s="23"/>
      <c r="J716" s="23"/>
      <c r="K716" s="23"/>
      <c r="L716" s="119"/>
      <c r="M716" s="23"/>
      <c r="N716" s="23"/>
      <c r="O716" s="23"/>
      <c r="P716" s="23"/>
      <c r="Q716" s="23"/>
      <c r="R716" s="311"/>
      <c r="S716" s="23"/>
      <c r="T716" s="23"/>
      <c r="U716" s="23"/>
      <c r="V716" s="23"/>
      <c r="W716" s="23"/>
      <c r="X716" s="23"/>
      <c r="Y716" s="23"/>
      <c r="Z716" s="23"/>
      <c r="AA716" s="22"/>
      <c r="AB716" s="23"/>
      <c r="AC716" s="23"/>
      <c r="AD716" s="23"/>
      <c r="AE716" s="23"/>
      <c r="AF716" s="23"/>
      <c r="AG716" s="119"/>
      <c r="AH716" s="18"/>
      <c r="AI716" s="19"/>
      <c r="AJ716" s="19"/>
      <c r="AK716" s="19"/>
      <c r="AL716" s="18"/>
      <c r="AM716" s="18"/>
      <c r="AN716" s="18"/>
      <c r="AO716" s="18"/>
      <c r="AP716" s="18"/>
      <c r="AQ716" s="18"/>
      <c r="AR716" s="18"/>
      <c r="AS716" s="18"/>
      <c r="AT716" s="18"/>
      <c r="AU716" s="18"/>
      <c r="AV716" s="18"/>
      <c r="AW716" s="18"/>
      <c r="AX716" s="18"/>
      <c r="AY716" s="18"/>
      <c r="AZ716" s="18"/>
    </row>
    <row r="717" spans="1:52" x14ac:dyDescent="0.25">
      <c r="A717" s="20"/>
      <c r="B717" s="21"/>
      <c r="C717" s="112"/>
      <c r="D717" s="113"/>
      <c r="E717" s="118"/>
      <c r="F717" s="116"/>
      <c r="G717" s="24"/>
      <c r="H717" s="23"/>
      <c r="I717" s="23"/>
      <c r="J717" s="23"/>
      <c r="K717" s="23"/>
      <c r="L717" s="119"/>
      <c r="M717" s="23"/>
      <c r="N717" s="23"/>
      <c r="O717" s="23"/>
      <c r="P717" s="23"/>
      <c r="Q717" s="23"/>
      <c r="R717" s="311"/>
      <c r="S717" s="23"/>
      <c r="T717" s="23"/>
      <c r="U717" s="23"/>
      <c r="V717" s="23"/>
      <c r="W717" s="23"/>
      <c r="X717" s="23"/>
      <c r="Y717" s="23"/>
      <c r="Z717" s="23"/>
      <c r="AA717" s="22"/>
      <c r="AB717" s="23"/>
      <c r="AC717" s="23"/>
      <c r="AD717" s="23"/>
      <c r="AE717" s="23"/>
      <c r="AF717" s="23"/>
      <c r="AG717" s="119"/>
      <c r="AH717" s="18"/>
      <c r="AI717" s="19"/>
      <c r="AJ717" s="19"/>
      <c r="AK717" s="19"/>
      <c r="AL717" s="18"/>
      <c r="AM717" s="18"/>
      <c r="AN717" s="18"/>
      <c r="AO717" s="18"/>
      <c r="AP717" s="18"/>
      <c r="AQ717" s="18"/>
      <c r="AR717" s="18"/>
      <c r="AS717" s="18"/>
      <c r="AT717" s="18"/>
      <c r="AU717" s="18"/>
      <c r="AV717" s="18"/>
      <c r="AW717" s="18"/>
      <c r="AX717" s="18"/>
      <c r="AY717" s="18"/>
      <c r="AZ717" s="18"/>
    </row>
    <row r="718" spans="1:52" x14ac:dyDescent="0.25">
      <c r="A718" s="20"/>
      <c r="B718" s="21"/>
      <c r="C718" s="112"/>
      <c r="D718" s="113"/>
      <c r="E718" s="118"/>
      <c r="F718" s="116"/>
      <c r="G718" s="24"/>
      <c r="H718" s="23"/>
      <c r="I718" s="23"/>
      <c r="J718" s="23"/>
      <c r="K718" s="23"/>
      <c r="L718" s="119"/>
      <c r="M718" s="23"/>
      <c r="N718" s="23"/>
      <c r="O718" s="23"/>
      <c r="P718" s="23"/>
      <c r="Q718" s="23"/>
      <c r="R718" s="311"/>
      <c r="S718" s="23"/>
      <c r="T718" s="23"/>
      <c r="U718" s="23"/>
      <c r="V718" s="23"/>
      <c r="W718" s="23"/>
      <c r="X718" s="23"/>
      <c r="Y718" s="23"/>
      <c r="Z718" s="23"/>
      <c r="AA718" s="22"/>
      <c r="AB718" s="23"/>
      <c r="AC718" s="23"/>
      <c r="AD718" s="23"/>
      <c r="AE718" s="23"/>
      <c r="AF718" s="23"/>
      <c r="AG718" s="119"/>
      <c r="AH718" s="18"/>
      <c r="AI718" s="19"/>
      <c r="AJ718" s="19"/>
      <c r="AK718" s="19"/>
      <c r="AL718" s="18"/>
      <c r="AM718" s="18"/>
      <c r="AN718" s="18"/>
      <c r="AO718" s="18"/>
      <c r="AP718" s="18"/>
      <c r="AQ718" s="18"/>
      <c r="AR718" s="18"/>
      <c r="AS718" s="18"/>
      <c r="AT718" s="18"/>
      <c r="AU718" s="18"/>
      <c r="AV718" s="18"/>
      <c r="AW718" s="18"/>
      <c r="AX718" s="18"/>
      <c r="AY718" s="18"/>
      <c r="AZ718" s="18"/>
    </row>
    <row r="719" spans="1:52" x14ac:dyDescent="0.25">
      <c r="A719" s="20"/>
      <c r="B719" s="21"/>
      <c r="C719" s="112"/>
      <c r="D719" s="113"/>
      <c r="E719" s="118"/>
      <c r="F719" s="116"/>
      <c r="G719" s="24"/>
      <c r="H719" s="23"/>
      <c r="I719" s="23"/>
      <c r="J719" s="23"/>
      <c r="K719" s="23"/>
      <c r="L719" s="119"/>
      <c r="M719" s="23"/>
      <c r="N719" s="23"/>
      <c r="O719" s="23"/>
      <c r="P719" s="23"/>
      <c r="Q719" s="23"/>
      <c r="R719" s="311"/>
      <c r="S719" s="23"/>
      <c r="T719" s="23"/>
      <c r="U719" s="23"/>
      <c r="V719" s="23"/>
      <c r="W719" s="23"/>
      <c r="X719" s="23"/>
      <c r="Y719" s="23"/>
      <c r="Z719" s="23"/>
      <c r="AA719" s="22"/>
      <c r="AB719" s="23"/>
      <c r="AC719" s="23"/>
      <c r="AD719" s="23"/>
      <c r="AE719" s="23"/>
      <c r="AF719" s="23"/>
      <c r="AG719" s="119"/>
      <c r="AH719" s="18"/>
      <c r="AI719" s="19"/>
      <c r="AJ719" s="19"/>
      <c r="AK719" s="19"/>
      <c r="AL719" s="18"/>
      <c r="AM719" s="18"/>
      <c r="AN719" s="18"/>
      <c r="AO719" s="18"/>
      <c r="AP719" s="18"/>
      <c r="AQ719" s="18"/>
      <c r="AR719" s="18"/>
      <c r="AS719" s="18"/>
      <c r="AT719" s="18"/>
      <c r="AU719" s="18"/>
      <c r="AV719" s="18"/>
      <c r="AW719" s="18"/>
      <c r="AX719" s="18"/>
      <c r="AY719" s="18"/>
      <c r="AZ719" s="18"/>
    </row>
    <row r="720" spans="1:52" x14ac:dyDescent="0.25">
      <c r="A720" s="20"/>
      <c r="B720" s="21"/>
      <c r="C720" s="112"/>
      <c r="D720" s="113"/>
      <c r="E720" s="118"/>
      <c r="F720" s="116"/>
      <c r="G720" s="24"/>
      <c r="H720" s="23"/>
      <c r="I720" s="23"/>
      <c r="J720" s="23"/>
      <c r="K720" s="23"/>
      <c r="L720" s="119"/>
      <c r="M720" s="23"/>
      <c r="N720" s="23"/>
      <c r="O720" s="23"/>
      <c r="P720" s="23"/>
      <c r="Q720" s="23"/>
      <c r="R720" s="311"/>
      <c r="S720" s="23"/>
      <c r="T720" s="23"/>
      <c r="U720" s="23"/>
      <c r="V720" s="23"/>
      <c r="W720" s="23"/>
      <c r="X720" s="23"/>
      <c r="Y720" s="23"/>
      <c r="Z720" s="23"/>
      <c r="AA720" s="22"/>
      <c r="AB720" s="23"/>
      <c r="AC720" s="23"/>
      <c r="AD720" s="23"/>
      <c r="AE720" s="23"/>
      <c r="AF720" s="23"/>
      <c r="AG720" s="119"/>
      <c r="AH720" s="18"/>
      <c r="AI720" s="19"/>
      <c r="AJ720" s="19"/>
      <c r="AK720" s="19"/>
      <c r="AL720" s="18"/>
      <c r="AM720" s="18"/>
      <c r="AN720" s="18"/>
      <c r="AO720" s="18"/>
      <c r="AP720" s="18"/>
      <c r="AQ720" s="18"/>
      <c r="AR720" s="18"/>
      <c r="AS720" s="18"/>
      <c r="AT720" s="18"/>
      <c r="AU720" s="18"/>
      <c r="AV720" s="18"/>
      <c r="AW720" s="18"/>
      <c r="AX720" s="18"/>
      <c r="AY720" s="18"/>
      <c r="AZ720" s="18"/>
    </row>
    <row r="721" spans="1:52" x14ac:dyDescent="0.25">
      <c r="A721" s="20"/>
      <c r="B721" s="21"/>
      <c r="C721" s="112"/>
      <c r="D721" s="113"/>
      <c r="E721" s="118"/>
      <c r="F721" s="116"/>
      <c r="G721" s="24"/>
      <c r="H721" s="23"/>
      <c r="I721" s="23"/>
      <c r="J721" s="23"/>
      <c r="K721" s="23"/>
      <c r="L721" s="119"/>
      <c r="M721" s="23"/>
      <c r="N721" s="23"/>
      <c r="O721" s="23"/>
      <c r="P721" s="23"/>
      <c r="Q721" s="23"/>
      <c r="R721" s="311"/>
      <c r="S721" s="23"/>
      <c r="T721" s="23"/>
      <c r="U721" s="23"/>
      <c r="V721" s="23"/>
      <c r="W721" s="23"/>
      <c r="X721" s="23"/>
      <c r="Y721" s="23"/>
      <c r="Z721" s="23"/>
      <c r="AA721" s="22"/>
      <c r="AB721" s="23"/>
      <c r="AC721" s="23"/>
      <c r="AD721" s="23"/>
      <c r="AE721" s="23"/>
      <c r="AF721" s="23"/>
      <c r="AG721" s="119"/>
      <c r="AH721" s="18"/>
      <c r="AI721" s="19"/>
      <c r="AJ721" s="19"/>
      <c r="AK721" s="19"/>
      <c r="AL721" s="18"/>
      <c r="AM721" s="18"/>
      <c r="AN721" s="18"/>
      <c r="AO721" s="18"/>
      <c r="AP721" s="18"/>
      <c r="AQ721" s="18"/>
      <c r="AR721" s="18"/>
      <c r="AS721" s="18"/>
      <c r="AT721" s="18"/>
      <c r="AU721" s="18"/>
      <c r="AV721" s="18"/>
      <c r="AW721" s="18"/>
      <c r="AX721" s="18"/>
      <c r="AY721" s="18"/>
      <c r="AZ721" s="18"/>
    </row>
    <row r="722" spans="1:52" x14ac:dyDescent="0.25">
      <c r="A722" s="20"/>
      <c r="B722" s="21"/>
      <c r="C722" s="112"/>
      <c r="D722" s="113"/>
      <c r="E722" s="118"/>
      <c r="F722" s="116"/>
      <c r="G722" s="24"/>
      <c r="H722" s="23"/>
      <c r="I722" s="23"/>
      <c r="J722" s="23"/>
      <c r="K722" s="23"/>
      <c r="L722" s="119"/>
      <c r="M722" s="23"/>
      <c r="N722" s="23"/>
      <c r="O722" s="23"/>
      <c r="P722" s="23"/>
      <c r="Q722" s="23"/>
      <c r="R722" s="311"/>
      <c r="S722" s="23"/>
      <c r="T722" s="23"/>
      <c r="U722" s="23"/>
      <c r="V722" s="23"/>
      <c r="W722" s="23"/>
      <c r="X722" s="23"/>
      <c r="Y722" s="23"/>
      <c r="Z722" s="23"/>
      <c r="AA722" s="22"/>
      <c r="AB722" s="23"/>
      <c r="AC722" s="23"/>
      <c r="AD722" s="23"/>
      <c r="AE722" s="23"/>
      <c r="AF722" s="23"/>
      <c r="AG722" s="119"/>
      <c r="AH722" s="18"/>
      <c r="AI722" s="19"/>
      <c r="AJ722" s="19"/>
      <c r="AK722" s="19"/>
      <c r="AL722" s="18"/>
      <c r="AM722" s="18"/>
      <c r="AN722" s="18"/>
      <c r="AO722" s="18"/>
      <c r="AP722" s="18"/>
      <c r="AQ722" s="18"/>
      <c r="AR722" s="18"/>
      <c r="AS722" s="18"/>
      <c r="AT722" s="18"/>
      <c r="AU722" s="18"/>
      <c r="AV722" s="18"/>
      <c r="AW722" s="18"/>
      <c r="AX722" s="18"/>
      <c r="AY722" s="18"/>
      <c r="AZ722" s="18"/>
    </row>
    <row r="723" spans="1:52" x14ac:dyDescent="0.25">
      <c r="A723" s="20"/>
      <c r="B723" s="21"/>
      <c r="C723" s="112"/>
      <c r="D723" s="113"/>
      <c r="E723" s="118"/>
      <c r="F723" s="116"/>
      <c r="G723" s="24"/>
      <c r="H723" s="23"/>
      <c r="I723" s="23"/>
      <c r="J723" s="23"/>
      <c r="K723" s="23"/>
      <c r="L723" s="119"/>
      <c r="M723" s="23"/>
      <c r="N723" s="23"/>
      <c r="O723" s="23"/>
      <c r="P723" s="23"/>
      <c r="Q723" s="23"/>
      <c r="R723" s="311"/>
      <c r="S723" s="23"/>
      <c r="T723" s="23"/>
      <c r="U723" s="23"/>
      <c r="V723" s="23"/>
      <c r="W723" s="23"/>
      <c r="X723" s="23"/>
      <c r="Y723" s="23"/>
      <c r="Z723" s="23"/>
      <c r="AA723" s="22"/>
      <c r="AB723" s="23"/>
      <c r="AC723" s="23"/>
      <c r="AD723" s="23"/>
      <c r="AE723" s="23"/>
      <c r="AF723" s="23"/>
      <c r="AG723" s="119"/>
      <c r="AH723" s="18"/>
      <c r="AI723" s="19"/>
      <c r="AJ723" s="19"/>
      <c r="AK723" s="19"/>
      <c r="AL723" s="18"/>
      <c r="AM723" s="18"/>
      <c r="AN723" s="18"/>
      <c r="AO723" s="18"/>
      <c r="AP723" s="18"/>
      <c r="AQ723" s="18"/>
      <c r="AR723" s="18"/>
      <c r="AS723" s="18"/>
      <c r="AT723" s="18"/>
      <c r="AU723" s="18"/>
      <c r="AV723" s="18"/>
      <c r="AW723" s="18"/>
      <c r="AX723" s="18"/>
      <c r="AY723" s="18"/>
      <c r="AZ723" s="18"/>
    </row>
    <row r="724" spans="1:52" x14ac:dyDescent="0.25">
      <c r="A724" s="20"/>
      <c r="B724" s="21"/>
      <c r="C724" s="112"/>
      <c r="D724" s="113"/>
      <c r="E724" s="118"/>
      <c r="F724" s="116"/>
      <c r="G724" s="24"/>
      <c r="H724" s="23"/>
      <c r="I724" s="23"/>
      <c r="J724" s="23"/>
      <c r="K724" s="23"/>
      <c r="L724" s="119"/>
      <c r="M724" s="23"/>
      <c r="N724" s="23"/>
      <c r="O724" s="23"/>
      <c r="P724" s="23"/>
      <c r="Q724" s="23"/>
      <c r="R724" s="311"/>
      <c r="S724" s="23"/>
      <c r="T724" s="23"/>
      <c r="U724" s="23"/>
      <c r="V724" s="23"/>
      <c r="W724" s="23"/>
      <c r="X724" s="23"/>
      <c r="Y724" s="23"/>
      <c r="Z724" s="23"/>
      <c r="AA724" s="22"/>
      <c r="AB724" s="23"/>
      <c r="AC724" s="23"/>
      <c r="AD724" s="23"/>
      <c r="AE724" s="23"/>
      <c r="AF724" s="23"/>
      <c r="AG724" s="119"/>
      <c r="AH724" s="18"/>
      <c r="AI724" s="19"/>
      <c r="AJ724" s="19"/>
      <c r="AK724" s="19"/>
      <c r="AL724" s="18"/>
      <c r="AM724" s="18"/>
      <c r="AN724" s="18"/>
      <c r="AO724" s="18"/>
      <c r="AP724" s="18"/>
      <c r="AQ724" s="18"/>
      <c r="AR724" s="18"/>
      <c r="AS724" s="18"/>
      <c r="AT724" s="18"/>
      <c r="AU724" s="18"/>
      <c r="AV724" s="18"/>
      <c r="AW724" s="18"/>
      <c r="AX724" s="18"/>
      <c r="AY724" s="18"/>
      <c r="AZ724" s="18"/>
    </row>
    <row r="725" spans="1:52" x14ac:dyDescent="0.25">
      <c r="A725" s="20"/>
      <c r="B725" s="21"/>
      <c r="C725" s="112"/>
      <c r="D725" s="113"/>
      <c r="E725" s="118"/>
      <c r="F725" s="116"/>
      <c r="G725" s="24"/>
      <c r="H725" s="23"/>
      <c r="I725" s="23"/>
      <c r="J725" s="23"/>
      <c r="K725" s="23"/>
      <c r="L725" s="119"/>
      <c r="M725" s="23"/>
      <c r="N725" s="23"/>
      <c r="O725" s="23"/>
      <c r="P725" s="23"/>
      <c r="Q725" s="23"/>
      <c r="R725" s="311"/>
      <c r="S725" s="23"/>
      <c r="T725" s="23"/>
      <c r="U725" s="23"/>
      <c r="V725" s="23"/>
      <c r="W725" s="23"/>
      <c r="X725" s="23"/>
      <c r="Y725" s="23"/>
      <c r="Z725" s="23"/>
      <c r="AA725" s="22"/>
      <c r="AB725" s="23"/>
      <c r="AC725" s="23"/>
      <c r="AD725" s="23"/>
      <c r="AE725" s="23"/>
      <c r="AF725" s="23"/>
      <c r="AG725" s="119"/>
      <c r="AH725" s="18"/>
      <c r="AI725" s="19"/>
      <c r="AJ725" s="19"/>
      <c r="AK725" s="19"/>
      <c r="AL725" s="18"/>
      <c r="AM725" s="18"/>
      <c r="AN725" s="18"/>
      <c r="AO725" s="18"/>
      <c r="AP725" s="18"/>
      <c r="AQ725" s="18"/>
      <c r="AR725" s="18"/>
      <c r="AS725" s="18"/>
      <c r="AT725" s="18"/>
      <c r="AU725" s="18"/>
      <c r="AV725" s="18"/>
      <c r="AW725" s="18"/>
      <c r="AX725" s="18"/>
      <c r="AY725" s="18"/>
      <c r="AZ725" s="18"/>
    </row>
    <row r="726" spans="1:52" x14ac:dyDescent="0.25">
      <c r="A726" s="20"/>
      <c r="B726" s="21"/>
      <c r="C726" s="112"/>
      <c r="D726" s="113"/>
      <c r="E726" s="118"/>
      <c r="F726" s="116"/>
      <c r="G726" s="24"/>
      <c r="H726" s="23"/>
      <c r="I726" s="23"/>
      <c r="J726" s="23"/>
      <c r="K726" s="23"/>
      <c r="L726" s="119"/>
      <c r="M726" s="23"/>
      <c r="N726" s="23"/>
      <c r="O726" s="23"/>
      <c r="P726" s="23"/>
      <c r="Q726" s="23"/>
      <c r="R726" s="311"/>
      <c r="S726" s="23"/>
      <c r="T726" s="23"/>
      <c r="U726" s="23"/>
      <c r="V726" s="23"/>
      <c r="W726" s="23"/>
      <c r="X726" s="23"/>
      <c r="Y726" s="23"/>
      <c r="Z726" s="23"/>
      <c r="AA726" s="22"/>
      <c r="AB726" s="23"/>
      <c r="AC726" s="23"/>
      <c r="AD726" s="23"/>
      <c r="AE726" s="23"/>
      <c r="AF726" s="23"/>
      <c r="AG726" s="119"/>
      <c r="AH726" s="18"/>
      <c r="AI726" s="19"/>
      <c r="AJ726" s="19"/>
      <c r="AK726" s="19"/>
      <c r="AL726" s="18"/>
      <c r="AM726" s="18"/>
      <c r="AN726" s="18"/>
      <c r="AO726" s="18"/>
      <c r="AP726" s="18"/>
      <c r="AQ726" s="18"/>
      <c r="AR726" s="18"/>
      <c r="AS726" s="18"/>
      <c r="AT726" s="18"/>
      <c r="AU726" s="18"/>
      <c r="AV726" s="18"/>
      <c r="AW726" s="18"/>
      <c r="AX726" s="18"/>
      <c r="AY726" s="18"/>
      <c r="AZ726" s="18"/>
    </row>
    <row r="727" spans="1:52" x14ac:dyDescent="0.25">
      <c r="A727" s="20"/>
      <c r="B727" s="21"/>
      <c r="C727" s="112"/>
      <c r="D727" s="113"/>
      <c r="E727" s="118"/>
      <c r="F727" s="116"/>
      <c r="G727" s="24"/>
      <c r="H727" s="23"/>
      <c r="I727" s="23"/>
      <c r="J727" s="23"/>
      <c r="K727" s="23"/>
      <c r="L727" s="119"/>
      <c r="M727" s="23"/>
      <c r="N727" s="23"/>
      <c r="O727" s="23"/>
      <c r="P727" s="23"/>
      <c r="Q727" s="23"/>
      <c r="R727" s="311"/>
      <c r="S727" s="23"/>
      <c r="T727" s="23"/>
      <c r="U727" s="23"/>
      <c r="V727" s="23"/>
      <c r="W727" s="23"/>
      <c r="X727" s="23"/>
      <c r="Y727" s="23"/>
      <c r="Z727" s="23"/>
      <c r="AA727" s="22"/>
      <c r="AB727" s="23"/>
      <c r="AC727" s="23"/>
      <c r="AD727" s="23"/>
      <c r="AE727" s="23"/>
      <c r="AF727" s="23"/>
      <c r="AG727" s="119"/>
      <c r="AH727" s="18"/>
      <c r="AI727" s="19"/>
      <c r="AJ727" s="19"/>
      <c r="AK727" s="19"/>
      <c r="AL727" s="18"/>
      <c r="AM727" s="18"/>
      <c r="AN727" s="18"/>
      <c r="AO727" s="18"/>
      <c r="AP727" s="18"/>
      <c r="AQ727" s="18"/>
      <c r="AR727" s="18"/>
      <c r="AS727" s="18"/>
      <c r="AT727" s="18"/>
      <c r="AU727" s="18"/>
      <c r="AV727" s="18"/>
      <c r="AW727" s="18"/>
      <c r="AX727" s="18"/>
      <c r="AY727" s="18"/>
      <c r="AZ727" s="18"/>
    </row>
    <row r="728" spans="1:52" x14ac:dyDescent="0.25">
      <c r="A728" s="20"/>
      <c r="B728" s="21"/>
      <c r="C728" s="112"/>
      <c r="D728" s="113"/>
      <c r="E728" s="118"/>
      <c r="F728" s="116"/>
      <c r="G728" s="24"/>
      <c r="H728" s="23"/>
      <c r="I728" s="23"/>
      <c r="J728" s="23"/>
      <c r="K728" s="23"/>
      <c r="L728" s="119"/>
      <c r="M728" s="23"/>
      <c r="N728" s="23"/>
      <c r="O728" s="23"/>
      <c r="P728" s="23"/>
      <c r="Q728" s="23"/>
      <c r="R728" s="311"/>
      <c r="S728" s="23"/>
      <c r="T728" s="23"/>
      <c r="U728" s="23"/>
      <c r="V728" s="23"/>
      <c r="W728" s="23"/>
      <c r="X728" s="23"/>
      <c r="Y728" s="23"/>
      <c r="Z728" s="23"/>
      <c r="AA728" s="22"/>
      <c r="AB728" s="23"/>
      <c r="AC728" s="23"/>
      <c r="AD728" s="23"/>
      <c r="AE728" s="23"/>
      <c r="AF728" s="23"/>
      <c r="AG728" s="119"/>
      <c r="AH728" s="18"/>
      <c r="AI728" s="19"/>
      <c r="AJ728" s="19"/>
      <c r="AK728" s="19"/>
      <c r="AL728" s="18"/>
      <c r="AM728" s="18"/>
      <c r="AN728" s="18"/>
      <c r="AO728" s="18"/>
      <c r="AP728" s="18"/>
      <c r="AQ728" s="18"/>
      <c r="AR728" s="18"/>
      <c r="AS728" s="18"/>
      <c r="AT728" s="18"/>
      <c r="AU728" s="18"/>
      <c r="AV728" s="18"/>
      <c r="AW728" s="18"/>
      <c r="AX728" s="18"/>
      <c r="AY728" s="18"/>
      <c r="AZ728" s="18"/>
    </row>
    <row r="729" spans="1:52" x14ac:dyDescent="0.25">
      <c r="A729" s="20"/>
      <c r="B729" s="21"/>
      <c r="C729" s="112"/>
      <c r="D729" s="113"/>
      <c r="E729" s="118"/>
      <c r="F729" s="116"/>
      <c r="G729" s="24"/>
      <c r="H729" s="23"/>
      <c r="I729" s="23"/>
      <c r="J729" s="23"/>
      <c r="K729" s="23"/>
      <c r="L729" s="119"/>
      <c r="M729" s="23"/>
      <c r="N729" s="23"/>
      <c r="O729" s="23"/>
      <c r="P729" s="23"/>
      <c r="Q729" s="23"/>
      <c r="R729" s="311"/>
      <c r="S729" s="23"/>
      <c r="T729" s="23"/>
      <c r="U729" s="23"/>
      <c r="V729" s="23"/>
      <c r="W729" s="23"/>
      <c r="X729" s="23"/>
      <c r="Y729" s="23"/>
      <c r="Z729" s="23"/>
      <c r="AA729" s="22"/>
      <c r="AB729" s="23"/>
      <c r="AC729" s="23"/>
      <c r="AD729" s="23"/>
      <c r="AE729" s="23"/>
      <c r="AF729" s="23"/>
      <c r="AG729" s="119"/>
      <c r="AH729" s="18"/>
      <c r="AI729" s="19"/>
      <c r="AJ729" s="19"/>
      <c r="AK729" s="19"/>
      <c r="AL729" s="18"/>
      <c r="AM729" s="18"/>
      <c r="AN729" s="18"/>
      <c r="AO729" s="18"/>
      <c r="AP729" s="18"/>
      <c r="AQ729" s="18"/>
      <c r="AR729" s="18"/>
      <c r="AS729" s="18"/>
      <c r="AT729" s="18"/>
      <c r="AU729" s="18"/>
      <c r="AV729" s="18"/>
      <c r="AW729" s="18"/>
      <c r="AX729" s="18"/>
      <c r="AY729" s="18"/>
      <c r="AZ729" s="18"/>
    </row>
    <row r="730" spans="1:52" x14ac:dyDescent="0.25">
      <c r="A730" s="20"/>
      <c r="B730" s="21"/>
      <c r="C730" s="112"/>
      <c r="D730" s="113"/>
      <c r="E730" s="118"/>
      <c r="F730" s="116"/>
      <c r="G730" s="24"/>
      <c r="H730" s="23"/>
      <c r="I730" s="23"/>
      <c r="J730" s="23"/>
      <c r="K730" s="23"/>
      <c r="L730" s="119"/>
      <c r="M730" s="23"/>
      <c r="N730" s="23"/>
      <c r="O730" s="23"/>
      <c r="P730" s="23"/>
      <c r="Q730" s="23"/>
      <c r="R730" s="311"/>
      <c r="S730" s="23"/>
      <c r="T730" s="23"/>
      <c r="U730" s="23"/>
      <c r="V730" s="23"/>
      <c r="W730" s="23"/>
      <c r="X730" s="23"/>
      <c r="Y730" s="23"/>
      <c r="Z730" s="23"/>
      <c r="AA730" s="22"/>
      <c r="AB730" s="23"/>
      <c r="AC730" s="23"/>
      <c r="AD730" s="23"/>
      <c r="AE730" s="23"/>
      <c r="AF730" s="23"/>
      <c r="AG730" s="119"/>
      <c r="AH730" s="18"/>
      <c r="AI730" s="19"/>
      <c r="AJ730" s="19"/>
      <c r="AK730" s="19"/>
      <c r="AL730" s="18"/>
      <c r="AM730" s="18"/>
      <c r="AN730" s="18"/>
      <c r="AO730" s="18"/>
      <c r="AP730" s="18"/>
      <c r="AQ730" s="18"/>
      <c r="AR730" s="18"/>
      <c r="AS730" s="18"/>
      <c r="AT730" s="18"/>
      <c r="AU730" s="18"/>
      <c r="AV730" s="18"/>
      <c r="AW730" s="18"/>
      <c r="AX730" s="18"/>
      <c r="AY730" s="18"/>
      <c r="AZ730" s="18"/>
    </row>
    <row r="731" spans="1:52" x14ac:dyDescent="0.25">
      <c r="A731" s="20"/>
      <c r="B731" s="21"/>
      <c r="C731" s="112"/>
      <c r="D731" s="113"/>
      <c r="E731" s="118"/>
      <c r="F731" s="116"/>
      <c r="G731" s="24"/>
      <c r="H731" s="23"/>
      <c r="I731" s="23"/>
      <c r="J731" s="23"/>
      <c r="K731" s="23"/>
      <c r="L731" s="119"/>
      <c r="M731" s="23"/>
      <c r="N731" s="23"/>
      <c r="O731" s="23"/>
      <c r="P731" s="23"/>
      <c r="Q731" s="23"/>
      <c r="R731" s="311"/>
      <c r="S731" s="23"/>
      <c r="T731" s="23"/>
      <c r="U731" s="23"/>
      <c r="V731" s="23"/>
      <c r="W731" s="23"/>
      <c r="X731" s="23"/>
      <c r="Y731" s="23"/>
      <c r="Z731" s="23"/>
      <c r="AA731" s="22"/>
      <c r="AB731" s="23"/>
      <c r="AC731" s="23"/>
      <c r="AD731" s="23"/>
      <c r="AE731" s="23"/>
      <c r="AF731" s="23"/>
      <c r="AG731" s="119"/>
      <c r="AH731" s="18"/>
      <c r="AI731" s="19"/>
      <c r="AJ731" s="19"/>
      <c r="AK731" s="19"/>
      <c r="AL731" s="18"/>
      <c r="AM731" s="18"/>
      <c r="AN731" s="18"/>
      <c r="AO731" s="18"/>
      <c r="AP731" s="18"/>
      <c r="AQ731" s="18"/>
      <c r="AR731" s="18"/>
      <c r="AS731" s="18"/>
      <c r="AT731" s="18"/>
      <c r="AU731" s="18"/>
      <c r="AV731" s="18"/>
      <c r="AW731" s="18"/>
      <c r="AX731" s="18"/>
      <c r="AY731" s="18"/>
      <c r="AZ731" s="18"/>
    </row>
    <row r="732" spans="1:52" x14ac:dyDescent="0.25">
      <c r="A732" s="20"/>
      <c r="B732" s="21"/>
      <c r="C732" s="112"/>
      <c r="D732" s="113"/>
      <c r="E732" s="118"/>
      <c r="F732" s="116"/>
      <c r="G732" s="24"/>
      <c r="H732" s="23"/>
      <c r="I732" s="23"/>
      <c r="J732" s="23"/>
      <c r="K732" s="23"/>
      <c r="L732" s="119"/>
      <c r="M732" s="23"/>
      <c r="N732" s="23"/>
      <c r="O732" s="23"/>
      <c r="P732" s="23"/>
      <c r="Q732" s="23"/>
      <c r="R732" s="311"/>
      <c r="S732" s="23"/>
      <c r="T732" s="23"/>
      <c r="U732" s="23"/>
      <c r="V732" s="23"/>
      <c r="W732" s="23"/>
      <c r="X732" s="23"/>
      <c r="Y732" s="23"/>
      <c r="Z732" s="23"/>
      <c r="AA732" s="22"/>
      <c r="AB732" s="23"/>
      <c r="AC732" s="23"/>
      <c r="AD732" s="23"/>
      <c r="AE732" s="23"/>
      <c r="AF732" s="23"/>
      <c r="AG732" s="119"/>
      <c r="AH732" s="18"/>
      <c r="AI732" s="19"/>
      <c r="AJ732" s="19"/>
      <c r="AK732" s="19"/>
      <c r="AL732" s="18"/>
      <c r="AM732" s="18"/>
      <c r="AN732" s="18"/>
      <c r="AO732" s="18"/>
      <c r="AP732" s="18"/>
      <c r="AQ732" s="18"/>
      <c r="AR732" s="18"/>
      <c r="AS732" s="18"/>
      <c r="AT732" s="18"/>
      <c r="AU732" s="18"/>
      <c r="AV732" s="18"/>
      <c r="AW732" s="18"/>
      <c r="AX732" s="18"/>
      <c r="AY732" s="18"/>
      <c r="AZ732" s="18"/>
    </row>
    <row r="733" spans="1:52" x14ac:dyDescent="0.25">
      <c r="A733" s="20"/>
      <c r="B733" s="21"/>
      <c r="C733" s="112"/>
      <c r="D733" s="113"/>
      <c r="E733" s="118"/>
      <c r="F733" s="116"/>
      <c r="G733" s="24"/>
      <c r="H733" s="23"/>
      <c r="I733" s="23"/>
      <c r="J733" s="23"/>
      <c r="K733" s="23"/>
      <c r="L733" s="119"/>
      <c r="M733" s="23"/>
      <c r="N733" s="23"/>
      <c r="O733" s="23"/>
      <c r="P733" s="23"/>
      <c r="Q733" s="23"/>
      <c r="R733" s="311"/>
      <c r="S733" s="23"/>
      <c r="T733" s="23"/>
      <c r="U733" s="23"/>
      <c r="V733" s="23"/>
      <c r="W733" s="23"/>
      <c r="X733" s="23"/>
      <c r="Y733" s="23"/>
      <c r="Z733" s="23"/>
      <c r="AA733" s="22"/>
      <c r="AB733" s="23"/>
      <c r="AC733" s="23"/>
      <c r="AD733" s="23"/>
      <c r="AE733" s="23"/>
      <c r="AF733" s="23"/>
      <c r="AG733" s="119"/>
      <c r="AH733" s="18"/>
      <c r="AI733" s="19"/>
      <c r="AJ733" s="19"/>
      <c r="AK733" s="19"/>
      <c r="AL733" s="18"/>
      <c r="AM733" s="18"/>
      <c r="AN733" s="18"/>
      <c r="AO733" s="18"/>
      <c r="AP733" s="18"/>
      <c r="AQ733" s="18"/>
      <c r="AR733" s="18"/>
      <c r="AS733" s="18"/>
      <c r="AT733" s="18"/>
      <c r="AU733" s="18"/>
      <c r="AV733" s="18"/>
      <c r="AW733" s="18"/>
      <c r="AX733" s="18"/>
      <c r="AY733" s="18"/>
      <c r="AZ733" s="18"/>
    </row>
    <row r="734" spans="1:52" x14ac:dyDescent="0.25">
      <c r="A734" s="20"/>
      <c r="B734" s="21"/>
      <c r="C734" s="112"/>
      <c r="D734" s="113"/>
      <c r="E734" s="118"/>
      <c r="F734" s="116"/>
      <c r="G734" s="24"/>
      <c r="H734" s="23"/>
      <c r="I734" s="23"/>
      <c r="J734" s="23"/>
      <c r="K734" s="23"/>
      <c r="L734" s="119"/>
      <c r="M734" s="23"/>
      <c r="N734" s="23"/>
      <c r="O734" s="23"/>
      <c r="P734" s="23"/>
      <c r="Q734" s="23"/>
      <c r="R734" s="311"/>
      <c r="S734" s="23"/>
      <c r="T734" s="23"/>
      <c r="U734" s="23"/>
      <c r="V734" s="23"/>
      <c r="W734" s="23"/>
      <c r="X734" s="23"/>
      <c r="Y734" s="23"/>
      <c r="Z734" s="23"/>
      <c r="AA734" s="22"/>
      <c r="AB734" s="23"/>
      <c r="AC734" s="23"/>
      <c r="AD734" s="23"/>
      <c r="AE734" s="23"/>
      <c r="AF734" s="23"/>
      <c r="AG734" s="119"/>
      <c r="AH734" s="18"/>
      <c r="AI734" s="19"/>
      <c r="AJ734" s="19"/>
      <c r="AK734" s="19"/>
      <c r="AL734" s="18"/>
      <c r="AM734" s="18"/>
      <c r="AN734" s="18"/>
      <c r="AO734" s="18"/>
      <c r="AP734" s="18"/>
      <c r="AQ734" s="18"/>
      <c r="AR734" s="18"/>
      <c r="AS734" s="18"/>
      <c r="AT734" s="18"/>
      <c r="AU734" s="18"/>
      <c r="AV734" s="18"/>
      <c r="AW734" s="18"/>
      <c r="AX734" s="18"/>
      <c r="AY734" s="18"/>
      <c r="AZ734" s="18"/>
    </row>
    <row r="735" spans="1:52" x14ac:dyDescent="0.25">
      <c r="A735" s="20"/>
      <c r="B735" s="21"/>
      <c r="C735" s="112"/>
      <c r="D735" s="113"/>
      <c r="E735" s="118"/>
      <c r="F735" s="116"/>
      <c r="G735" s="24"/>
      <c r="H735" s="23"/>
      <c r="I735" s="23"/>
      <c r="J735" s="23"/>
      <c r="K735" s="23"/>
      <c r="L735" s="119"/>
      <c r="M735" s="23"/>
      <c r="N735" s="23"/>
      <c r="O735" s="23"/>
      <c r="P735" s="23"/>
      <c r="Q735" s="23"/>
      <c r="R735" s="311"/>
      <c r="S735" s="23"/>
      <c r="T735" s="23"/>
      <c r="U735" s="23"/>
      <c r="V735" s="23"/>
      <c r="W735" s="23"/>
      <c r="X735" s="23"/>
      <c r="Y735" s="23"/>
      <c r="Z735" s="23"/>
      <c r="AA735" s="22"/>
      <c r="AB735" s="23"/>
      <c r="AC735" s="23"/>
      <c r="AD735" s="23"/>
      <c r="AE735" s="23"/>
      <c r="AF735" s="23"/>
      <c r="AG735" s="119"/>
      <c r="AH735" s="18"/>
      <c r="AI735" s="19"/>
      <c r="AJ735" s="19"/>
      <c r="AK735" s="19"/>
      <c r="AL735" s="18"/>
      <c r="AM735" s="18"/>
      <c r="AN735" s="18"/>
      <c r="AO735" s="18"/>
      <c r="AP735" s="18"/>
      <c r="AQ735" s="18"/>
      <c r="AR735" s="18"/>
      <c r="AS735" s="18"/>
      <c r="AT735" s="18"/>
      <c r="AU735" s="18"/>
      <c r="AV735" s="18"/>
      <c r="AW735" s="18"/>
      <c r="AX735" s="18"/>
      <c r="AY735" s="18"/>
      <c r="AZ735" s="18"/>
    </row>
    <row r="736" spans="1:52" x14ac:dyDescent="0.25">
      <c r="A736" s="20"/>
      <c r="B736" s="21"/>
      <c r="C736" s="112"/>
      <c r="D736" s="113"/>
      <c r="E736" s="118"/>
      <c r="F736" s="116"/>
      <c r="G736" s="24"/>
      <c r="H736" s="23"/>
      <c r="I736" s="23"/>
      <c r="J736" s="23"/>
      <c r="K736" s="23"/>
      <c r="L736" s="119"/>
      <c r="M736" s="23"/>
      <c r="N736" s="23"/>
      <c r="O736" s="23"/>
      <c r="P736" s="23"/>
      <c r="Q736" s="23"/>
      <c r="R736" s="311"/>
      <c r="S736" s="23"/>
      <c r="T736" s="23"/>
      <c r="U736" s="23"/>
      <c r="V736" s="23"/>
      <c r="W736" s="23"/>
      <c r="X736" s="23"/>
      <c r="Y736" s="23"/>
      <c r="Z736" s="23"/>
      <c r="AA736" s="22"/>
      <c r="AB736" s="23"/>
      <c r="AC736" s="23"/>
      <c r="AD736" s="23"/>
      <c r="AE736" s="23"/>
      <c r="AF736" s="23"/>
      <c r="AG736" s="119"/>
      <c r="AH736" s="18"/>
      <c r="AI736" s="19"/>
      <c r="AJ736" s="19"/>
      <c r="AK736" s="19"/>
      <c r="AL736" s="18"/>
      <c r="AM736" s="18"/>
      <c r="AN736" s="18"/>
      <c r="AO736" s="18"/>
      <c r="AP736" s="18"/>
      <c r="AQ736" s="18"/>
      <c r="AR736" s="18"/>
      <c r="AS736" s="18"/>
      <c r="AT736" s="18"/>
      <c r="AU736" s="18"/>
      <c r="AV736" s="18"/>
      <c r="AW736" s="18"/>
      <c r="AX736" s="18"/>
      <c r="AY736" s="18"/>
      <c r="AZ736" s="18"/>
    </row>
    <row r="737" spans="1:52" x14ac:dyDescent="0.25">
      <c r="A737" s="20"/>
      <c r="B737" s="21"/>
      <c r="C737" s="112"/>
      <c r="D737" s="113"/>
      <c r="E737" s="118"/>
      <c r="F737" s="116"/>
      <c r="G737" s="24"/>
      <c r="H737" s="23"/>
      <c r="I737" s="23"/>
      <c r="J737" s="23"/>
      <c r="K737" s="23"/>
      <c r="L737" s="119"/>
      <c r="M737" s="23"/>
      <c r="N737" s="23"/>
      <c r="O737" s="23"/>
      <c r="P737" s="23"/>
      <c r="Q737" s="23"/>
      <c r="R737" s="311"/>
      <c r="S737" s="23"/>
      <c r="T737" s="23"/>
      <c r="U737" s="23"/>
      <c r="V737" s="23"/>
      <c r="W737" s="23"/>
      <c r="X737" s="23"/>
      <c r="Y737" s="23"/>
      <c r="Z737" s="23"/>
      <c r="AA737" s="22"/>
      <c r="AB737" s="23"/>
      <c r="AC737" s="23"/>
      <c r="AD737" s="23"/>
      <c r="AE737" s="23"/>
      <c r="AF737" s="23"/>
      <c r="AG737" s="119"/>
      <c r="AH737" s="18"/>
      <c r="AI737" s="19"/>
      <c r="AJ737" s="19"/>
      <c r="AK737" s="19"/>
      <c r="AL737" s="18"/>
      <c r="AM737" s="18"/>
      <c r="AN737" s="18"/>
      <c r="AO737" s="18"/>
      <c r="AP737" s="18"/>
      <c r="AQ737" s="18"/>
      <c r="AR737" s="18"/>
      <c r="AS737" s="18"/>
      <c r="AT737" s="18"/>
      <c r="AU737" s="18"/>
      <c r="AV737" s="18"/>
      <c r="AW737" s="18"/>
      <c r="AX737" s="18"/>
      <c r="AY737" s="18"/>
      <c r="AZ737" s="18"/>
    </row>
    <row r="738" spans="1:52" x14ac:dyDescent="0.25">
      <c r="A738" s="20"/>
      <c r="B738" s="21"/>
      <c r="C738" s="112"/>
      <c r="D738" s="113"/>
      <c r="E738" s="118"/>
      <c r="F738" s="116"/>
      <c r="G738" s="24"/>
      <c r="H738" s="23"/>
      <c r="I738" s="23"/>
      <c r="J738" s="23"/>
      <c r="K738" s="23"/>
      <c r="L738" s="119"/>
      <c r="M738" s="23"/>
      <c r="N738" s="23"/>
      <c r="O738" s="23"/>
      <c r="P738" s="23"/>
      <c r="Q738" s="23"/>
      <c r="R738" s="311"/>
      <c r="S738" s="23"/>
      <c r="T738" s="23"/>
      <c r="U738" s="23"/>
      <c r="V738" s="23"/>
      <c r="W738" s="23"/>
      <c r="X738" s="23"/>
      <c r="Y738" s="23"/>
      <c r="Z738" s="23"/>
      <c r="AA738" s="22"/>
      <c r="AB738" s="23"/>
      <c r="AC738" s="23"/>
      <c r="AD738" s="23"/>
      <c r="AE738" s="23"/>
      <c r="AF738" s="23"/>
      <c r="AG738" s="119"/>
      <c r="AH738" s="18"/>
      <c r="AI738" s="19"/>
      <c r="AJ738" s="19"/>
      <c r="AK738" s="19"/>
      <c r="AL738" s="18"/>
      <c r="AM738" s="18"/>
      <c r="AN738" s="18"/>
      <c r="AO738" s="18"/>
      <c r="AP738" s="18"/>
      <c r="AQ738" s="18"/>
      <c r="AR738" s="18"/>
      <c r="AS738" s="18"/>
      <c r="AT738" s="18"/>
      <c r="AU738" s="18"/>
      <c r="AV738" s="18"/>
      <c r="AW738" s="18"/>
      <c r="AX738" s="18"/>
      <c r="AY738" s="18"/>
      <c r="AZ738" s="18"/>
    </row>
    <row r="739" spans="1:52" x14ac:dyDescent="0.25">
      <c r="A739" s="20"/>
      <c r="B739" s="21"/>
      <c r="C739" s="112"/>
      <c r="D739" s="113"/>
      <c r="E739" s="118"/>
      <c r="F739" s="116"/>
      <c r="G739" s="24"/>
      <c r="H739" s="23"/>
      <c r="I739" s="23"/>
      <c r="J739" s="23"/>
      <c r="K739" s="23"/>
      <c r="L739" s="119"/>
      <c r="M739" s="23"/>
      <c r="N739" s="23"/>
      <c r="O739" s="23"/>
      <c r="P739" s="23"/>
      <c r="Q739" s="23"/>
      <c r="R739" s="311"/>
      <c r="S739" s="23"/>
      <c r="T739" s="23"/>
      <c r="U739" s="23"/>
      <c r="V739" s="23"/>
      <c r="W739" s="23"/>
      <c r="X739" s="23"/>
      <c r="Y739" s="23"/>
      <c r="Z739" s="23"/>
      <c r="AA739" s="22"/>
      <c r="AB739" s="23"/>
      <c r="AC739" s="23"/>
      <c r="AD739" s="23"/>
      <c r="AE739" s="23"/>
      <c r="AF739" s="23"/>
      <c r="AG739" s="119"/>
      <c r="AH739" s="18"/>
      <c r="AI739" s="19"/>
      <c r="AJ739" s="19"/>
      <c r="AK739" s="19"/>
      <c r="AL739" s="18"/>
      <c r="AM739" s="18"/>
      <c r="AN739" s="18"/>
      <c r="AO739" s="18"/>
      <c r="AP739" s="18"/>
      <c r="AQ739" s="18"/>
      <c r="AR739" s="18"/>
      <c r="AS739" s="18"/>
      <c r="AT739" s="18"/>
      <c r="AU739" s="18"/>
      <c r="AV739" s="18"/>
      <c r="AW739" s="18"/>
      <c r="AX739" s="18"/>
      <c r="AY739" s="18"/>
      <c r="AZ739" s="18"/>
    </row>
    <row r="740" spans="1:52" x14ac:dyDescent="0.25">
      <c r="A740" s="20"/>
      <c r="B740" s="21"/>
      <c r="C740" s="112"/>
      <c r="D740" s="113"/>
      <c r="E740" s="118"/>
      <c r="F740" s="116"/>
      <c r="G740" s="24"/>
      <c r="H740" s="23"/>
      <c r="I740" s="23"/>
      <c r="J740" s="23"/>
      <c r="K740" s="23"/>
      <c r="L740" s="119"/>
      <c r="M740" s="23"/>
      <c r="N740" s="23"/>
      <c r="O740" s="23"/>
      <c r="P740" s="23"/>
      <c r="Q740" s="23"/>
      <c r="R740" s="311"/>
      <c r="S740" s="23"/>
      <c r="T740" s="23"/>
      <c r="U740" s="23"/>
      <c r="V740" s="23"/>
      <c r="W740" s="23"/>
      <c r="X740" s="23"/>
      <c r="Y740" s="23"/>
      <c r="Z740" s="23"/>
      <c r="AA740" s="22"/>
      <c r="AB740" s="23"/>
      <c r="AC740" s="23"/>
      <c r="AD740" s="23"/>
      <c r="AE740" s="23"/>
      <c r="AF740" s="23"/>
      <c r="AG740" s="119"/>
      <c r="AH740" s="18"/>
      <c r="AI740" s="19"/>
      <c r="AJ740" s="19"/>
      <c r="AK740" s="19"/>
      <c r="AL740" s="18"/>
      <c r="AM740" s="18"/>
      <c r="AN740" s="18"/>
      <c r="AO740" s="18"/>
      <c r="AP740" s="18"/>
      <c r="AQ740" s="18"/>
      <c r="AR740" s="18"/>
      <c r="AS740" s="18"/>
      <c r="AT740" s="18"/>
      <c r="AU740" s="18"/>
      <c r="AV740" s="18"/>
      <c r="AW740" s="18"/>
      <c r="AX740" s="18"/>
      <c r="AY740" s="18"/>
      <c r="AZ740" s="18"/>
    </row>
    <row r="741" spans="1:52" x14ac:dyDescent="0.25">
      <c r="A741" s="20"/>
      <c r="B741" s="21"/>
      <c r="C741" s="112"/>
      <c r="D741" s="113"/>
      <c r="E741" s="118"/>
      <c r="F741" s="116"/>
      <c r="G741" s="24"/>
      <c r="H741" s="23"/>
      <c r="I741" s="23"/>
      <c r="J741" s="23"/>
      <c r="K741" s="23"/>
      <c r="L741" s="119"/>
      <c r="M741" s="23"/>
      <c r="N741" s="23"/>
      <c r="O741" s="23"/>
      <c r="P741" s="23"/>
      <c r="Q741" s="23"/>
      <c r="R741" s="311"/>
      <c r="S741" s="23"/>
      <c r="T741" s="23"/>
      <c r="U741" s="23"/>
      <c r="V741" s="23"/>
      <c r="W741" s="23"/>
      <c r="X741" s="23"/>
      <c r="Y741" s="23"/>
      <c r="Z741" s="23"/>
      <c r="AA741" s="22"/>
      <c r="AB741" s="23"/>
      <c r="AC741" s="23"/>
      <c r="AD741" s="23"/>
      <c r="AE741" s="23"/>
      <c r="AF741" s="23"/>
      <c r="AG741" s="119"/>
      <c r="AH741" s="18"/>
      <c r="AI741" s="19"/>
      <c r="AJ741" s="19"/>
      <c r="AK741" s="19"/>
      <c r="AL741" s="18"/>
      <c r="AM741" s="18"/>
      <c r="AN741" s="18"/>
      <c r="AO741" s="18"/>
      <c r="AP741" s="18"/>
      <c r="AQ741" s="18"/>
      <c r="AR741" s="18"/>
      <c r="AS741" s="18"/>
      <c r="AT741" s="18"/>
      <c r="AU741" s="18"/>
      <c r="AV741" s="18"/>
      <c r="AW741" s="18"/>
      <c r="AX741" s="18"/>
      <c r="AY741" s="18"/>
      <c r="AZ741" s="18"/>
    </row>
    <row r="742" spans="1:52" x14ac:dyDescent="0.25">
      <c r="A742" s="20"/>
      <c r="B742" s="21"/>
      <c r="C742" s="112"/>
      <c r="D742" s="113"/>
      <c r="E742" s="118"/>
      <c r="F742" s="116"/>
      <c r="G742" s="24"/>
      <c r="H742" s="23"/>
      <c r="I742" s="23"/>
      <c r="J742" s="23"/>
      <c r="K742" s="23"/>
      <c r="L742" s="119"/>
      <c r="M742" s="23"/>
      <c r="N742" s="23"/>
      <c r="O742" s="23"/>
      <c r="P742" s="23"/>
      <c r="Q742" s="23"/>
      <c r="R742" s="311"/>
      <c r="S742" s="23"/>
      <c r="T742" s="23"/>
      <c r="U742" s="23"/>
      <c r="V742" s="23"/>
      <c r="W742" s="23"/>
      <c r="X742" s="23"/>
      <c r="Y742" s="23"/>
      <c r="Z742" s="23"/>
      <c r="AA742" s="22"/>
      <c r="AB742" s="23"/>
      <c r="AC742" s="23"/>
      <c r="AD742" s="23"/>
      <c r="AE742" s="23"/>
      <c r="AF742" s="23"/>
      <c r="AG742" s="119"/>
      <c r="AH742" s="18"/>
      <c r="AI742" s="19"/>
      <c r="AJ742" s="19"/>
      <c r="AK742" s="19"/>
      <c r="AL742" s="18"/>
      <c r="AM742" s="18"/>
      <c r="AN742" s="18"/>
      <c r="AO742" s="18"/>
      <c r="AP742" s="18"/>
      <c r="AQ742" s="18"/>
      <c r="AR742" s="18"/>
      <c r="AS742" s="18"/>
      <c r="AT742" s="18"/>
      <c r="AU742" s="18"/>
      <c r="AV742" s="18"/>
      <c r="AW742" s="18"/>
      <c r="AX742" s="18"/>
      <c r="AY742" s="18"/>
      <c r="AZ742" s="18"/>
    </row>
    <row r="743" spans="1:52" x14ac:dyDescent="0.25">
      <c r="A743" s="20"/>
      <c r="B743" s="21"/>
      <c r="C743" s="112"/>
      <c r="D743" s="113"/>
      <c r="E743" s="118"/>
      <c r="F743" s="116"/>
      <c r="G743" s="24"/>
      <c r="H743" s="23"/>
      <c r="I743" s="23"/>
      <c r="J743" s="23"/>
      <c r="K743" s="23"/>
      <c r="L743" s="119"/>
      <c r="M743" s="23"/>
      <c r="N743" s="23"/>
      <c r="O743" s="23"/>
      <c r="P743" s="23"/>
      <c r="Q743" s="23"/>
      <c r="R743" s="311"/>
      <c r="S743" s="23"/>
      <c r="T743" s="23"/>
      <c r="U743" s="23"/>
      <c r="V743" s="23"/>
      <c r="W743" s="23"/>
      <c r="X743" s="23"/>
      <c r="Y743" s="23"/>
      <c r="Z743" s="23"/>
      <c r="AA743" s="22"/>
      <c r="AB743" s="23"/>
      <c r="AC743" s="23"/>
      <c r="AD743" s="23"/>
      <c r="AE743" s="23"/>
      <c r="AF743" s="23"/>
      <c r="AG743" s="119"/>
      <c r="AH743" s="18"/>
      <c r="AI743" s="19"/>
      <c r="AJ743" s="19"/>
      <c r="AK743" s="19"/>
      <c r="AL743" s="18"/>
      <c r="AM743" s="18"/>
      <c r="AN743" s="18"/>
      <c r="AO743" s="18"/>
      <c r="AP743" s="18"/>
      <c r="AQ743" s="18"/>
      <c r="AR743" s="18"/>
      <c r="AS743" s="18"/>
      <c r="AT743" s="18"/>
      <c r="AU743" s="18"/>
      <c r="AV743" s="18"/>
      <c r="AW743" s="18"/>
      <c r="AX743" s="18"/>
      <c r="AY743" s="18"/>
      <c r="AZ743" s="18"/>
    </row>
    <row r="744" spans="1:52" x14ac:dyDescent="0.25">
      <c r="A744" s="20"/>
      <c r="B744" s="21"/>
      <c r="C744" s="112"/>
      <c r="D744" s="113"/>
      <c r="E744" s="118"/>
      <c r="F744" s="116"/>
      <c r="G744" s="24"/>
      <c r="H744" s="23"/>
      <c r="I744" s="23"/>
      <c r="J744" s="23"/>
      <c r="K744" s="23"/>
      <c r="L744" s="119"/>
      <c r="M744" s="23"/>
      <c r="N744" s="23"/>
      <c r="O744" s="23"/>
      <c r="P744" s="23"/>
      <c r="Q744" s="23"/>
      <c r="R744" s="311"/>
      <c r="S744" s="23"/>
      <c r="T744" s="23"/>
      <c r="U744" s="23"/>
      <c r="V744" s="23"/>
      <c r="W744" s="23"/>
      <c r="X744" s="23"/>
      <c r="Y744" s="23"/>
      <c r="Z744" s="23"/>
      <c r="AA744" s="22"/>
      <c r="AB744" s="23"/>
      <c r="AC744" s="23"/>
      <c r="AD744" s="23"/>
      <c r="AE744" s="23"/>
      <c r="AF744" s="23"/>
      <c r="AG744" s="119"/>
      <c r="AH744" s="18"/>
      <c r="AI744" s="19"/>
      <c r="AJ744" s="19"/>
      <c r="AK744" s="19"/>
      <c r="AL744" s="18"/>
      <c r="AM744" s="18"/>
      <c r="AN744" s="18"/>
      <c r="AO744" s="18"/>
      <c r="AP744" s="18"/>
      <c r="AQ744" s="18"/>
      <c r="AR744" s="18"/>
      <c r="AS744" s="18"/>
      <c r="AT744" s="18"/>
      <c r="AU744" s="18"/>
      <c r="AV744" s="18"/>
      <c r="AW744" s="18"/>
      <c r="AX744" s="18"/>
      <c r="AY744" s="18"/>
      <c r="AZ744" s="18"/>
    </row>
    <row r="745" spans="1:52" x14ac:dyDescent="0.25">
      <c r="A745" s="20"/>
      <c r="B745" s="21"/>
      <c r="C745" s="112"/>
      <c r="D745" s="113"/>
      <c r="E745" s="118"/>
      <c r="F745" s="116"/>
      <c r="G745" s="24"/>
      <c r="H745" s="23"/>
      <c r="I745" s="23"/>
      <c r="J745" s="23"/>
      <c r="K745" s="23"/>
      <c r="L745" s="119"/>
      <c r="M745" s="23"/>
      <c r="N745" s="23"/>
      <c r="O745" s="23"/>
      <c r="P745" s="23"/>
      <c r="Q745" s="23"/>
      <c r="R745" s="311"/>
      <c r="S745" s="23"/>
      <c r="T745" s="23"/>
      <c r="U745" s="23"/>
      <c r="V745" s="23"/>
      <c r="W745" s="23"/>
      <c r="X745" s="23"/>
      <c r="Y745" s="23"/>
      <c r="Z745" s="23"/>
      <c r="AA745" s="22"/>
      <c r="AB745" s="23"/>
      <c r="AC745" s="23"/>
      <c r="AD745" s="23"/>
      <c r="AE745" s="23"/>
      <c r="AF745" s="23"/>
      <c r="AG745" s="119"/>
      <c r="AH745" s="18"/>
      <c r="AI745" s="19"/>
      <c r="AJ745" s="19"/>
      <c r="AK745" s="19"/>
      <c r="AL745" s="18"/>
      <c r="AM745" s="18"/>
      <c r="AN745" s="18"/>
      <c r="AO745" s="18"/>
      <c r="AP745" s="18"/>
      <c r="AQ745" s="18"/>
      <c r="AR745" s="18"/>
      <c r="AS745" s="18"/>
      <c r="AT745" s="18"/>
      <c r="AU745" s="18"/>
      <c r="AV745" s="18"/>
      <c r="AW745" s="18"/>
      <c r="AX745" s="18"/>
      <c r="AY745" s="18"/>
      <c r="AZ745" s="18"/>
    </row>
    <row r="746" spans="1:52" x14ac:dyDescent="0.25">
      <c r="A746" s="20"/>
      <c r="B746" s="21"/>
      <c r="C746" s="112"/>
      <c r="D746" s="113"/>
      <c r="E746" s="118"/>
      <c r="F746" s="116"/>
      <c r="G746" s="24"/>
      <c r="H746" s="23"/>
      <c r="I746" s="23"/>
      <c r="J746" s="23"/>
      <c r="K746" s="23"/>
      <c r="L746" s="119"/>
      <c r="M746" s="23"/>
      <c r="N746" s="23"/>
      <c r="O746" s="23"/>
      <c r="P746" s="23"/>
      <c r="Q746" s="23"/>
      <c r="R746" s="311"/>
      <c r="S746" s="23"/>
      <c r="T746" s="23"/>
      <c r="U746" s="23"/>
      <c r="V746" s="23"/>
      <c r="W746" s="23"/>
      <c r="X746" s="23"/>
      <c r="Y746" s="23"/>
      <c r="Z746" s="23"/>
      <c r="AA746" s="22"/>
      <c r="AB746" s="23"/>
      <c r="AC746" s="23"/>
      <c r="AD746" s="23"/>
      <c r="AE746" s="23"/>
      <c r="AF746" s="23"/>
      <c r="AG746" s="119"/>
      <c r="AH746" s="18"/>
      <c r="AI746" s="19"/>
      <c r="AJ746" s="19"/>
      <c r="AK746" s="19"/>
      <c r="AL746" s="18"/>
      <c r="AM746" s="18"/>
      <c r="AN746" s="18"/>
      <c r="AO746" s="18"/>
      <c r="AP746" s="18"/>
      <c r="AQ746" s="18"/>
      <c r="AR746" s="18"/>
      <c r="AS746" s="18"/>
      <c r="AT746" s="18"/>
      <c r="AU746" s="18"/>
      <c r="AV746" s="18"/>
      <c r="AW746" s="18"/>
      <c r="AX746" s="18"/>
      <c r="AY746" s="18"/>
      <c r="AZ746" s="18"/>
    </row>
    <row r="747" spans="1:52" x14ac:dyDescent="0.25">
      <c r="A747" s="20"/>
      <c r="B747" s="21"/>
      <c r="C747" s="112"/>
      <c r="D747" s="113"/>
      <c r="E747" s="118"/>
      <c r="F747" s="116"/>
      <c r="G747" s="24"/>
      <c r="H747" s="23"/>
      <c r="I747" s="23"/>
      <c r="J747" s="23"/>
      <c r="K747" s="23"/>
      <c r="L747" s="119"/>
      <c r="M747" s="23"/>
      <c r="N747" s="23"/>
      <c r="O747" s="23"/>
      <c r="P747" s="23"/>
      <c r="Q747" s="23"/>
      <c r="R747" s="311"/>
      <c r="S747" s="23"/>
      <c r="T747" s="23"/>
      <c r="U747" s="23"/>
      <c r="V747" s="23"/>
      <c r="W747" s="23"/>
      <c r="X747" s="23"/>
      <c r="Y747" s="23"/>
      <c r="Z747" s="23"/>
      <c r="AA747" s="22"/>
      <c r="AB747" s="23"/>
      <c r="AC747" s="23"/>
      <c r="AD747" s="23"/>
      <c r="AE747" s="23"/>
      <c r="AF747" s="23"/>
      <c r="AG747" s="119"/>
      <c r="AH747" s="18"/>
      <c r="AI747" s="19"/>
      <c r="AJ747" s="19"/>
      <c r="AK747" s="19"/>
      <c r="AL747" s="18"/>
      <c r="AM747" s="18"/>
      <c r="AN747" s="18"/>
      <c r="AO747" s="18"/>
      <c r="AP747" s="18"/>
      <c r="AQ747" s="18"/>
      <c r="AR747" s="18"/>
      <c r="AS747" s="18"/>
      <c r="AT747" s="18"/>
      <c r="AU747" s="18"/>
      <c r="AV747" s="18"/>
      <c r="AW747" s="18"/>
      <c r="AX747" s="18"/>
      <c r="AY747" s="18"/>
      <c r="AZ747" s="18"/>
    </row>
    <row r="748" spans="1:52" x14ac:dyDescent="0.25">
      <c r="A748" s="20"/>
      <c r="B748" s="21"/>
      <c r="C748" s="112"/>
      <c r="D748" s="113"/>
      <c r="E748" s="118"/>
      <c r="F748" s="116"/>
      <c r="G748" s="24"/>
      <c r="H748" s="23"/>
      <c r="I748" s="23"/>
      <c r="J748" s="23"/>
      <c r="K748" s="23"/>
      <c r="L748" s="119"/>
      <c r="M748" s="23"/>
      <c r="N748" s="23"/>
      <c r="O748" s="23"/>
      <c r="P748" s="23"/>
      <c r="Q748" s="23"/>
      <c r="R748" s="311"/>
      <c r="S748" s="23"/>
      <c r="T748" s="23"/>
      <c r="U748" s="23"/>
      <c r="V748" s="23"/>
      <c r="W748" s="23"/>
      <c r="X748" s="23"/>
      <c r="Y748" s="23"/>
      <c r="Z748" s="23"/>
      <c r="AA748" s="22"/>
      <c r="AB748" s="23"/>
      <c r="AC748" s="23"/>
      <c r="AD748" s="23"/>
      <c r="AE748" s="23"/>
      <c r="AF748" s="23"/>
      <c r="AG748" s="119"/>
      <c r="AH748" s="18"/>
      <c r="AI748" s="19"/>
      <c r="AJ748" s="19"/>
      <c r="AK748" s="19"/>
      <c r="AL748" s="18"/>
      <c r="AM748" s="18"/>
      <c r="AN748" s="18"/>
      <c r="AO748" s="18"/>
      <c r="AP748" s="18"/>
      <c r="AQ748" s="18"/>
      <c r="AR748" s="18"/>
      <c r="AS748" s="18"/>
      <c r="AT748" s="18"/>
      <c r="AU748" s="18"/>
      <c r="AV748" s="18"/>
      <c r="AW748" s="18"/>
      <c r="AX748" s="18"/>
      <c r="AY748" s="18"/>
      <c r="AZ748" s="18"/>
    </row>
    <row r="749" spans="1:52" x14ac:dyDescent="0.25">
      <c r="A749" s="20"/>
      <c r="B749" s="21"/>
      <c r="C749" s="112"/>
      <c r="D749" s="113"/>
      <c r="E749" s="118"/>
      <c r="F749" s="116"/>
      <c r="G749" s="24"/>
      <c r="H749" s="23"/>
      <c r="I749" s="23"/>
      <c r="J749" s="23"/>
      <c r="K749" s="23"/>
      <c r="L749" s="119"/>
      <c r="M749" s="23"/>
      <c r="N749" s="23"/>
      <c r="O749" s="23"/>
      <c r="P749" s="23"/>
      <c r="Q749" s="23"/>
      <c r="R749" s="311"/>
      <c r="S749" s="23"/>
      <c r="T749" s="23"/>
      <c r="U749" s="23"/>
      <c r="V749" s="23"/>
      <c r="W749" s="23"/>
      <c r="X749" s="23"/>
      <c r="Y749" s="23"/>
      <c r="Z749" s="23"/>
      <c r="AA749" s="22"/>
      <c r="AB749" s="23"/>
      <c r="AC749" s="23"/>
      <c r="AD749" s="23"/>
      <c r="AE749" s="23"/>
      <c r="AF749" s="23"/>
      <c r="AG749" s="119"/>
      <c r="AH749" s="18"/>
      <c r="AI749" s="19"/>
      <c r="AJ749" s="19"/>
      <c r="AK749" s="19"/>
      <c r="AL749" s="18"/>
      <c r="AM749" s="18"/>
      <c r="AN749" s="18"/>
      <c r="AO749" s="18"/>
      <c r="AP749" s="18"/>
      <c r="AQ749" s="18"/>
      <c r="AR749" s="18"/>
      <c r="AS749" s="18"/>
      <c r="AT749" s="18"/>
      <c r="AU749" s="18"/>
      <c r="AV749" s="18"/>
      <c r="AW749" s="18"/>
      <c r="AX749" s="18"/>
      <c r="AY749" s="18"/>
      <c r="AZ749" s="18"/>
    </row>
    <row r="750" spans="1:52" x14ac:dyDescent="0.25">
      <c r="A750" s="20"/>
      <c r="B750" s="21"/>
      <c r="C750" s="112"/>
      <c r="D750" s="113"/>
      <c r="E750" s="118"/>
      <c r="F750" s="116"/>
      <c r="G750" s="24"/>
      <c r="H750" s="23"/>
      <c r="I750" s="23"/>
      <c r="J750" s="23"/>
      <c r="K750" s="23"/>
      <c r="L750" s="119"/>
      <c r="M750" s="23"/>
      <c r="N750" s="23"/>
      <c r="O750" s="23"/>
      <c r="P750" s="23"/>
      <c r="Q750" s="23"/>
      <c r="R750" s="311"/>
      <c r="S750" s="23"/>
      <c r="T750" s="23"/>
      <c r="U750" s="23"/>
      <c r="V750" s="23"/>
      <c r="W750" s="23"/>
      <c r="X750" s="23"/>
      <c r="Y750" s="23"/>
      <c r="Z750" s="23"/>
      <c r="AA750" s="22"/>
      <c r="AB750" s="23"/>
      <c r="AC750" s="23"/>
      <c r="AD750" s="23"/>
      <c r="AE750" s="23"/>
      <c r="AF750" s="23"/>
      <c r="AG750" s="119"/>
      <c r="AH750" s="18"/>
      <c r="AI750" s="19"/>
      <c r="AJ750" s="19"/>
      <c r="AK750" s="19"/>
      <c r="AL750" s="18"/>
      <c r="AM750" s="18"/>
      <c r="AN750" s="18"/>
      <c r="AO750" s="18"/>
      <c r="AP750" s="18"/>
      <c r="AQ750" s="18"/>
      <c r="AR750" s="18"/>
      <c r="AS750" s="18"/>
      <c r="AT750" s="18"/>
      <c r="AU750" s="18"/>
      <c r="AV750" s="18"/>
      <c r="AW750" s="18"/>
      <c r="AX750" s="18"/>
      <c r="AY750" s="18"/>
      <c r="AZ750" s="18"/>
    </row>
    <row r="751" spans="1:52" x14ac:dyDescent="0.25">
      <c r="A751" s="20"/>
      <c r="B751" s="21"/>
      <c r="C751" s="112"/>
      <c r="D751" s="113"/>
      <c r="E751" s="118"/>
      <c r="F751" s="116"/>
      <c r="G751" s="24"/>
      <c r="H751" s="23"/>
      <c r="I751" s="23"/>
      <c r="J751" s="23"/>
      <c r="K751" s="23"/>
      <c r="L751" s="119"/>
      <c r="M751" s="23"/>
      <c r="N751" s="23"/>
      <c r="O751" s="23"/>
      <c r="P751" s="23"/>
      <c r="Q751" s="23"/>
      <c r="R751" s="311"/>
      <c r="S751" s="23"/>
      <c r="T751" s="23"/>
      <c r="U751" s="23"/>
      <c r="V751" s="23"/>
      <c r="W751" s="23"/>
      <c r="X751" s="23"/>
      <c r="Y751" s="23"/>
      <c r="Z751" s="23"/>
      <c r="AA751" s="22"/>
      <c r="AB751" s="23"/>
      <c r="AC751" s="23"/>
      <c r="AD751" s="23"/>
      <c r="AE751" s="23"/>
      <c r="AF751" s="23"/>
      <c r="AG751" s="119"/>
      <c r="AH751" s="18"/>
      <c r="AI751" s="19"/>
      <c r="AJ751" s="19"/>
      <c r="AK751" s="19"/>
      <c r="AL751" s="18"/>
      <c r="AM751" s="18"/>
      <c r="AN751" s="18"/>
      <c r="AO751" s="18"/>
      <c r="AP751" s="18"/>
      <c r="AQ751" s="18"/>
      <c r="AR751" s="18"/>
      <c r="AS751" s="18"/>
      <c r="AT751" s="18"/>
      <c r="AU751" s="18"/>
      <c r="AV751" s="18"/>
      <c r="AW751" s="18"/>
      <c r="AX751" s="18"/>
      <c r="AY751" s="18"/>
      <c r="AZ751" s="18"/>
    </row>
    <row r="752" spans="1:52" x14ac:dyDescent="0.25">
      <c r="A752" s="20"/>
      <c r="B752" s="21"/>
      <c r="C752" s="112"/>
      <c r="D752" s="113"/>
      <c r="E752" s="118"/>
      <c r="F752" s="116"/>
      <c r="G752" s="24"/>
      <c r="H752" s="23"/>
      <c r="I752" s="23"/>
      <c r="J752" s="23"/>
      <c r="K752" s="23"/>
      <c r="L752" s="119"/>
      <c r="M752" s="23"/>
      <c r="N752" s="23"/>
      <c r="O752" s="23"/>
      <c r="P752" s="23"/>
      <c r="Q752" s="23"/>
      <c r="R752" s="311"/>
      <c r="S752" s="23"/>
      <c r="T752" s="23"/>
      <c r="U752" s="23"/>
      <c r="V752" s="23"/>
      <c r="W752" s="23"/>
      <c r="X752" s="23"/>
      <c r="Y752" s="23"/>
      <c r="Z752" s="23"/>
      <c r="AA752" s="22"/>
      <c r="AB752" s="23"/>
      <c r="AC752" s="23"/>
      <c r="AD752" s="23"/>
      <c r="AE752" s="23"/>
      <c r="AF752" s="23"/>
      <c r="AG752" s="119"/>
      <c r="AH752" s="18"/>
      <c r="AI752" s="19"/>
      <c r="AJ752" s="19"/>
      <c r="AK752" s="19"/>
      <c r="AL752" s="18"/>
      <c r="AM752" s="18"/>
      <c r="AN752" s="18"/>
      <c r="AO752" s="18"/>
      <c r="AP752" s="18"/>
      <c r="AQ752" s="18"/>
      <c r="AR752" s="18"/>
      <c r="AS752" s="18"/>
      <c r="AT752" s="18"/>
      <c r="AU752" s="18"/>
      <c r="AV752" s="18"/>
      <c r="AW752" s="18"/>
      <c r="AX752" s="18"/>
      <c r="AY752" s="18"/>
      <c r="AZ752" s="18"/>
    </row>
    <row r="753" spans="1:52" x14ac:dyDescent="0.25">
      <c r="A753" s="20"/>
      <c r="B753" s="21"/>
      <c r="C753" s="112"/>
      <c r="D753" s="113"/>
      <c r="E753" s="118"/>
      <c r="F753" s="116"/>
      <c r="G753" s="24"/>
      <c r="H753" s="23"/>
      <c r="I753" s="23"/>
      <c r="J753" s="23"/>
      <c r="K753" s="23"/>
      <c r="L753" s="119"/>
      <c r="M753" s="23"/>
      <c r="N753" s="23"/>
      <c r="O753" s="23"/>
      <c r="P753" s="23"/>
      <c r="Q753" s="23"/>
      <c r="R753" s="311"/>
      <c r="S753" s="23"/>
      <c r="T753" s="23"/>
      <c r="U753" s="23"/>
      <c r="V753" s="23"/>
      <c r="W753" s="23"/>
      <c r="X753" s="23"/>
      <c r="Y753" s="23"/>
      <c r="Z753" s="23"/>
      <c r="AA753" s="22"/>
      <c r="AB753" s="23"/>
      <c r="AC753" s="23"/>
      <c r="AD753" s="23"/>
      <c r="AE753" s="23"/>
      <c r="AF753" s="23"/>
      <c r="AG753" s="119"/>
      <c r="AH753" s="18"/>
      <c r="AI753" s="19"/>
      <c r="AJ753" s="19"/>
      <c r="AK753" s="19"/>
      <c r="AL753" s="18"/>
      <c r="AM753" s="18"/>
      <c r="AN753" s="18"/>
      <c r="AO753" s="18"/>
      <c r="AP753" s="18"/>
      <c r="AQ753" s="18"/>
      <c r="AR753" s="18"/>
      <c r="AS753" s="18"/>
      <c r="AT753" s="18"/>
      <c r="AU753" s="18"/>
      <c r="AV753" s="18"/>
      <c r="AW753" s="18"/>
      <c r="AX753" s="18"/>
      <c r="AY753" s="18"/>
      <c r="AZ753" s="18"/>
    </row>
    <row r="754" spans="1:52" x14ac:dyDescent="0.25">
      <c r="A754" s="20"/>
      <c r="B754" s="21"/>
      <c r="C754" s="112"/>
      <c r="D754" s="113"/>
      <c r="E754" s="118"/>
      <c r="F754" s="116"/>
      <c r="G754" s="24"/>
      <c r="H754" s="23"/>
      <c r="I754" s="23"/>
      <c r="J754" s="23"/>
      <c r="K754" s="23"/>
      <c r="L754" s="119"/>
      <c r="M754" s="23"/>
      <c r="N754" s="23"/>
      <c r="O754" s="23"/>
      <c r="P754" s="23"/>
      <c r="Q754" s="23"/>
      <c r="R754" s="311"/>
      <c r="S754" s="23"/>
      <c r="T754" s="23"/>
      <c r="U754" s="23"/>
      <c r="V754" s="23"/>
      <c r="W754" s="23"/>
      <c r="X754" s="23"/>
      <c r="Y754" s="23"/>
      <c r="Z754" s="23"/>
      <c r="AA754" s="22"/>
      <c r="AB754" s="23"/>
      <c r="AC754" s="23"/>
      <c r="AD754" s="23"/>
      <c r="AE754" s="23"/>
      <c r="AF754" s="23"/>
      <c r="AG754" s="119"/>
      <c r="AH754" s="18"/>
      <c r="AI754" s="19"/>
      <c r="AJ754" s="19"/>
      <c r="AK754" s="19"/>
      <c r="AL754" s="18"/>
      <c r="AM754" s="18"/>
      <c r="AN754" s="18"/>
      <c r="AO754" s="18"/>
      <c r="AP754" s="18"/>
      <c r="AQ754" s="18"/>
      <c r="AR754" s="18"/>
      <c r="AS754" s="18"/>
      <c r="AT754" s="18"/>
      <c r="AU754" s="18"/>
      <c r="AV754" s="18"/>
      <c r="AW754" s="18"/>
      <c r="AX754" s="18"/>
      <c r="AY754" s="18"/>
      <c r="AZ754" s="18"/>
    </row>
    <row r="755" spans="1:52" x14ac:dyDescent="0.25">
      <c r="A755" s="20"/>
      <c r="B755" s="21"/>
      <c r="C755" s="112"/>
      <c r="D755" s="113"/>
      <c r="E755" s="118"/>
      <c r="F755" s="116"/>
      <c r="G755" s="24"/>
      <c r="H755" s="23"/>
      <c r="I755" s="23"/>
      <c r="J755" s="23"/>
      <c r="K755" s="23"/>
      <c r="L755" s="119"/>
      <c r="M755" s="23"/>
      <c r="N755" s="23"/>
      <c r="O755" s="23"/>
      <c r="P755" s="23"/>
      <c r="Q755" s="23"/>
      <c r="R755" s="311"/>
      <c r="S755" s="23"/>
      <c r="T755" s="23"/>
      <c r="U755" s="23"/>
      <c r="V755" s="23"/>
      <c r="W755" s="23"/>
      <c r="X755" s="23"/>
      <c r="Y755" s="23"/>
      <c r="Z755" s="23"/>
      <c r="AA755" s="22"/>
      <c r="AB755" s="23"/>
      <c r="AC755" s="23"/>
      <c r="AD755" s="23"/>
      <c r="AE755" s="23"/>
      <c r="AF755" s="23"/>
      <c r="AG755" s="119"/>
      <c r="AH755" s="18"/>
      <c r="AI755" s="19"/>
      <c r="AJ755" s="19"/>
      <c r="AK755" s="19"/>
      <c r="AL755" s="18"/>
      <c r="AM755" s="18"/>
      <c r="AN755" s="18"/>
      <c r="AO755" s="18"/>
      <c r="AP755" s="18"/>
      <c r="AQ755" s="18"/>
      <c r="AR755" s="18"/>
      <c r="AS755" s="18"/>
      <c r="AT755" s="18"/>
      <c r="AU755" s="18"/>
      <c r="AV755" s="18"/>
      <c r="AW755" s="18"/>
      <c r="AX755" s="18"/>
      <c r="AY755" s="18"/>
      <c r="AZ755" s="18"/>
    </row>
    <row r="756" spans="1:52" x14ac:dyDescent="0.25">
      <c r="A756" s="20"/>
      <c r="B756" s="21"/>
      <c r="C756" s="112"/>
      <c r="D756" s="113"/>
      <c r="E756" s="118"/>
      <c r="F756" s="116"/>
      <c r="G756" s="24"/>
      <c r="H756" s="23"/>
      <c r="I756" s="23"/>
      <c r="J756" s="23"/>
      <c r="K756" s="23"/>
      <c r="L756" s="119"/>
      <c r="M756" s="23"/>
      <c r="N756" s="23"/>
      <c r="O756" s="23"/>
      <c r="P756" s="23"/>
      <c r="Q756" s="23"/>
      <c r="R756" s="311"/>
      <c r="S756" s="23"/>
      <c r="T756" s="23"/>
      <c r="U756" s="23"/>
      <c r="V756" s="23"/>
      <c r="W756" s="23"/>
      <c r="X756" s="23"/>
      <c r="Y756" s="23"/>
      <c r="Z756" s="23"/>
      <c r="AA756" s="22"/>
      <c r="AB756" s="23"/>
      <c r="AC756" s="23"/>
      <c r="AD756" s="23"/>
      <c r="AE756" s="23"/>
      <c r="AF756" s="23"/>
      <c r="AG756" s="119"/>
      <c r="AH756" s="18"/>
      <c r="AI756" s="19"/>
      <c r="AJ756" s="19"/>
      <c r="AK756" s="19"/>
      <c r="AL756" s="18"/>
      <c r="AM756" s="18"/>
      <c r="AN756" s="18"/>
      <c r="AO756" s="18"/>
      <c r="AP756" s="18"/>
      <c r="AQ756" s="18"/>
      <c r="AR756" s="18"/>
      <c r="AS756" s="18"/>
      <c r="AT756" s="18"/>
      <c r="AU756" s="18"/>
      <c r="AV756" s="18"/>
      <c r="AW756" s="18"/>
      <c r="AX756" s="18"/>
      <c r="AY756" s="18"/>
      <c r="AZ756" s="18"/>
    </row>
    <row r="757" spans="1:52" x14ac:dyDescent="0.25">
      <c r="A757" s="20"/>
      <c r="B757" s="21"/>
      <c r="C757" s="112"/>
      <c r="D757" s="113"/>
      <c r="E757" s="118"/>
      <c r="F757" s="116"/>
      <c r="G757" s="24"/>
      <c r="H757" s="23"/>
      <c r="I757" s="23"/>
      <c r="J757" s="23"/>
      <c r="K757" s="23"/>
      <c r="L757" s="119"/>
      <c r="M757" s="23"/>
      <c r="N757" s="23"/>
      <c r="O757" s="23"/>
      <c r="P757" s="23"/>
      <c r="Q757" s="23"/>
      <c r="R757" s="311"/>
      <c r="S757" s="23"/>
      <c r="T757" s="23"/>
      <c r="U757" s="23"/>
      <c r="V757" s="23"/>
      <c r="W757" s="23"/>
      <c r="X757" s="23"/>
      <c r="Y757" s="23"/>
      <c r="Z757" s="23"/>
      <c r="AA757" s="22"/>
      <c r="AB757" s="23"/>
      <c r="AC757" s="23"/>
      <c r="AD757" s="23"/>
      <c r="AE757" s="23"/>
      <c r="AF757" s="23"/>
      <c r="AG757" s="119"/>
      <c r="AH757" s="18"/>
      <c r="AI757" s="19"/>
      <c r="AJ757" s="19"/>
      <c r="AK757" s="19"/>
      <c r="AL757" s="18"/>
      <c r="AM757" s="18"/>
      <c r="AN757" s="18"/>
      <c r="AO757" s="18"/>
      <c r="AP757" s="18"/>
      <c r="AQ757" s="18"/>
      <c r="AR757" s="18"/>
      <c r="AS757" s="18"/>
      <c r="AT757" s="18"/>
      <c r="AU757" s="18"/>
      <c r="AV757" s="18"/>
      <c r="AW757" s="18"/>
      <c r="AX757" s="18"/>
      <c r="AY757" s="18"/>
      <c r="AZ757" s="18"/>
    </row>
    <row r="758" spans="1:52" x14ac:dyDescent="0.25">
      <c r="A758" s="20"/>
      <c r="B758" s="21"/>
      <c r="C758" s="112"/>
      <c r="D758" s="113"/>
      <c r="E758" s="118"/>
      <c r="F758" s="116"/>
      <c r="G758" s="24"/>
      <c r="H758" s="23"/>
      <c r="I758" s="23"/>
      <c r="J758" s="23"/>
      <c r="K758" s="23"/>
      <c r="L758" s="119"/>
      <c r="M758" s="23"/>
      <c r="N758" s="23"/>
      <c r="O758" s="23"/>
      <c r="P758" s="23"/>
      <c r="Q758" s="23"/>
      <c r="R758" s="311"/>
      <c r="S758" s="23"/>
      <c r="T758" s="23"/>
      <c r="U758" s="23"/>
      <c r="V758" s="23"/>
      <c r="W758" s="23"/>
      <c r="X758" s="23"/>
      <c r="Y758" s="23"/>
      <c r="Z758" s="23"/>
      <c r="AA758" s="22"/>
      <c r="AB758" s="23"/>
      <c r="AC758" s="23"/>
      <c r="AD758" s="23"/>
      <c r="AE758" s="23"/>
      <c r="AF758" s="23"/>
      <c r="AG758" s="119"/>
      <c r="AH758" s="18"/>
      <c r="AI758" s="19"/>
      <c r="AJ758" s="19"/>
      <c r="AK758" s="19"/>
      <c r="AL758" s="18"/>
      <c r="AM758" s="18"/>
      <c r="AN758" s="18"/>
      <c r="AO758" s="18"/>
      <c r="AP758" s="18"/>
      <c r="AQ758" s="18"/>
      <c r="AR758" s="18"/>
      <c r="AS758" s="18"/>
      <c r="AT758" s="18"/>
      <c r="AU758" s="18"/>
      <c r="AV758" s="18"/>
      <c r="AW758" s="18"/>
      <c r="AX758" s="18"/>
      <c r="AY758" s="18"/>
      <c r="AZ758" s="18"/>
    </row>
    <row r="759" spans="1:52" x14ac:dyDescent="0.25">
      <c r="A759" s="20"/>
      <c r="B759" s="21"/>
      <c r="C759" s="112"/>
      <c r="D759" s="113"/>
      <c r="E759" s="118"/>
      <c r="F759" s="116"/>
      <c r="G759" s="24"/>
      <c r="H759" s="23"/>
      <c r="I759" s="23"/>
      <c r="J759" s="23"/>
      <c r="K759" s="23"/>
      <c r="L759" s="119"/>
      <c r="M759" s="23"/>
      <c r="N759" s="23"/>
      <c r="O759" s="23"/>
      <c r="P759" s="23"/>
      <c r="Q759" s="23"/>
      <c r="R759" s="311"/>
      <c r="S759" s="23"/>
      <c r="T759" s="23"/>
      <c r="U759" s="23"/>
      <c r="V759" s="23"/>
      <c r="W759" s="23"/>
      <c r="X759" s="23"/>
      <c r="Y759" s="23"/>
      <c r="Z759" s="23"/>
      <c r="AA759" s="22"/>
      <c r="AB759" s="23"/>
      <c r="AC759" s="23"/>
      <c r="AD759" s="23"/>
      <c r="AE759" s="23"/>
      <c r="AF759" s="23"/>
      <c r="AG759" s="119"/>
      <c r="AH759" s="18"/>
      <c r="AI759" s="19"/>
      <c r="AJ759" s="19"/>
      <c r="AK759" s="19"/>
      <c r="AL759" s="18"/>
      <c r="AM759" s="18"/>
      <c r="AN759" s="18"/>
      <c r="AO759" s="18"/>
      <c r="AP759" s="18"/>
      <c r="AQ759" s="18"/>
      <c r="AR759" s="18"/>
      <c r="AS759" s="18"/>
      <c r="AT759" s="18"/>
      <c r="AU759" s="18"/>
      <c r="AV759" s="18"/>
      <c r="AW759" s="18"/>
      <c r="AX759" s="18"/>
      <c r="AY759" s="18"/>
      <c r="AZ759" s="18"/>
    </row>
    <row r="760" spans="1:52" x14ac:dyDescent="0.25">
      <c r="A760" s="20"/>
      <c r="B760" s="21"/>
      <c r="C760" s="112"/>
      <c r="D760" s="113"/>
      <c r="E760" s="118"/>
      <c r="F760" s="116"/>
      <c r="G760" s="24"/>
      <c r="H760" s="23"/>
      <c r="I760" s="23"/>
      <c r="J760" s="23"/>
      <c r="K760" s="23"/>
      <c r="L760" s="119"/>
      <c r="M760" s="23"/>
      <c r="N760" s="23"/>
      <c r="O760" s="23"/>
      <c r="P760" s="23"/>
      <c r="Q760" s="23"/>
      <c r="R760" s="311"/>
      <c r="S760" s="23"/>
      <c r="T760" s="23"/>
      <c r="U760" s="23"/>
      <c r="V760" s="23"/>
      <c r="W760" s="23"/>
      <c r="X760" s="23"/>
      <c r="Y760" s="23"/>
      <c r="Z760" s="23"/>
      <c r="AA760" s="22"/>
      <c r="AB760" s="23"/>
      <c r="AC760" s="23"/>
      <c r="AD760" s="23"/>
      <c r="AE760" s="23"/>
      <c r="AF760" s="23"/>
      <c r="AG760" s="119"/>
      <c r="AH760" s="18"/>
      <c r="AI760" s="19"/>
      <c r="AJ760" s="19"/>
      <c r="AK760" s="19"/>
      <c r="AL760" s="18"/>
      <c r="AM760" s="18"/>
      <c r="AN760" s="18"/>
      <c r="AO760" s="18"/>
      <c r="AP760" s="18"/>
      <c r="AQ760" s="18"/>
      <c r="AR760" s="18"/>
      <c r="AS760" s="18"/>
      <c r="AT760" s="18"/>
      <c r="AU760" s="18"/>
      <c r="AV760" s="18"/>
      <c r="AW760" s="18"/>
      <c r="AX760" s="18"/>
      <c r="AY760" s="18"/>
      <c r="AZ760" s="18"/>
    </row>
    <row r="761" spans="1:52" x14ac:dyDescent="0.25">
      <c r="A761" s="20"/>
      <c r="B761" s="21"/>
      <c r="C761" s="112"/>
      <c r="D761" s="113"/>
      <c r="E761" s="118"/>
      <c r="F761" s="116"/>
      <c r="G761" s="24"/>
      <c r="H761" s="23"/>
      <c r="I761" s="23"/>
      <c r="J761" s="23"/>
      <c r="K761" s="23"/>
      <c r="L761" s="119"/>
      <c r="M761" s="23"/>
      <c r="N761" s="23"/>
      <c r="O761" s="23"/>
      <c r="P761" s="23"/>
      <c r="Q761" s="23"/>
      <c r="R761" s="311"/>
      <c r="S761" s="23"/>
      <c r="T761" s="23"/>
      <c r="U761" s="23"/>
      <c r="V761" s="23"/>
      <c r="W761" s="23"/>
      <c r="X761" s="23"/>
      <c r="Y761" s="23"/>
      <c r="Z761" s="23"/>
      <c r="AA761" s="22"/>
      <c r="AB761" s="23"/>
      <c r="AC761" s="23"/>
      <c r="AD761" s="23"/>
      <c r="AE761" s="23"/>
      <c r="AF761" s="23"/>
      <c r="AG761" s="119"/>
      <c r="AH761" s="18"/>
      <c r="AI761" s="19"/>
      <c r="AJ761" s="19"/>
      <c r="AK761" s="19"/>
      <c r="AL761" s="18"/>
      <c r="AM761" s="18"/>
      <c r="AN761" s="18"/>
      <c r="AO761" s="18"/>
      <c r="AP761" s="18"/>
      <c r="AQ761" s="18"/>
      <c r="AR761" s="18"/>
      <c r="AS761" s="18"/>
      <c r="AT761" s="18"/>
      <c r="AU761" s="18"/>
      <c r="AV761" s="18"/>
      <c r="AW761" s="18"/>
      <c r="AX761" s="18"/>
      <c r="AY761" s="18"/>
      <c r="AZ761" s="18"/>
    </row>
    <row r="762" spans="1:52" x14ac:dyDescent="0.25">
      <c r="A762" s="20"/>
      <c r="B762" s="21"/>
      <c r="C762" s="112"/>
      <c r="D762" s="113"/>
      <c r="E762" s="118"/>
      <c r="F762" s="116"/>
      <c r="G762" s="24"/>
      <c r="H762" s="23"/>
      <c r="I762" s="23"/>
      <c r="J762" s="23"/>
      <c r="K762" s="23"/>
      <c r="L762" s="119"/>
      <c r="M762" s="23"/>
      <c r="N762" s="23"/>
      <c r="O762" s="23"/>
      <c r="P762" s="23"/>
      <c r="Q762" s="23"/>
      <c r="R762" s="311"/>
      <c r="S762" s="23"/>
      <c r="T762" s="23"/>
      <c r="U762" s="23"/>
      <c r="V762" s="23"/>
      <c r="W762" s="23"/>
      <c r="X762" s="23"/>
      <c r="Y762" s="23"/>
      <c r="Z762" s="23"/>
      <c r="AA762" s="22"/>
      <c r="AB762" s="23"/>
      <c r="AC762" s="23"/>
      <c r="AD762" s="23"/>
      <c r="AE762" s="23"/>
      <c r="AF762" s="23"/>
      <c r="AG762" s="119"/>
      <c r="AH762" s="18"/>
      <c r="AI762" s="19"/>
      <c r="AJ762" s="19"/>
      <c r="AK762" s="19"/>
      <c r="AL762" s="18"/>
      <c r="AM762" s="18"/>
      <c r="AN762" s="18"/>
      <c r="AO762" s="18"/>
      <c r="AP762" s="18"/>
      <c r="AQ762" s="18"/>
      <c r="AR762" s="18"/>
      <c r="AS762" s="18"/>
      <c r="AT762" s="18"/>
      <c r="AU762" s="18"/>
      <c r="AV762" s="18"/>
      <c r="AW762" s="18"/>
      <c r="AX762" s="18"/>
      <c r="AY762" s="18"/>
      <c r="AZ762" s="18"/>
    </row>
    <row r="763" spans="1:52" x14ac:dyDescent="0.25">
      <c r="A763" s="20"/>
      <c r="B763" s="21"/>
      <c r="C763" s="112"/>
      <c r="D763" s="113"/>
      <c r="E763" s="118"/>
      <c r="F763" s="116"/>
      <c r="G763" s="24"/>
      <c r="H763" s="23"/>
      <c r="I763" s="23"/>
      <c r="J763" s="23"/>
      <c r="K763" s="23"/>
      <c r="L763" s="119"/>
      <c r="M763" s="23"/>
      <c r="N763" s="23"/>
      <c r="O763" s="23"/>
      <c r="P763" s="23"/>
      <c r="Q763" s="23"/>
      <c r="R763" s="311"/>
      <c r="S763" s="23"/>
      <c r="T763" s="23"/>
      <c r="U763" s="23"/>
      <c r="V763" s="23"/>
      <c r="W763" s="23"/>
      <c r="X763" s="23"/>
      <c r="Y763" s="23"/>
      <c r="Z763" s="23"/>
      <c r="AA763" s="22"/>
      <c r="AB763" s="23"/>
      <c r="AC763" s="23"/>
      <c r="AD763" s="23"/>
      <c r="AE763" s="23"/>
      <c r="AF763" s="23"/>
      <c r="AG763" s="119"/>
      <c r="AH763" s="18"/>
      <c r="AI763" s="19"/>
      <c r="AJ763" s="19"/>
      <c r="AK763" s="19"/>
      <c r="AL763" s="18"/>
      <c r="AM763" s="18"/>
      <c r="AN763" s="18"/>
      <c r="AO763" s="18"/>
      <c r="AP763" s="18"/>
      <c r="AQ763" s="18"/>
      <c r="AR763" s="18"/>
      <c r="AS763" s="18"/>
      <c r="AT763" s="18"/>
      <c r="AU763" s="18"/>
      <c r="AV763" s="18"/>
      <c r="AW763" s="18"/>
      <c r="AX763" s="18"/>
      <c r="AY763" s="18"/>
      <c r="AZ763" s="18"/>
    </row>
    <row r="764" spans="1:52" x14ac:dyDescent="0.25">
      <c r="A764" s="20"/>
      <c r="B764" s="21"/>
      <c r="C764" s="112"/>
      <c r="D764" s="113"/>
      <c r="E764" s="118"/>
      <c r="F764" s="116"/>
      <c r="G764" s="24"/>
      <c r="H764" s="23"/>
      <c r="I764" s="23"/>
      <c r="J764" s="23"/>
      <c r="K764" s="23"/>
      <c r="L764" s="119"/>
      <c r="M764" s="23"/>
      <c r="N764" s="23"/>
      <c r="O764" s="23"/>
      <c r="P764" s="23"/>
      <c r="Q764" s="23"/>
      <c r="R764" s="311"/>
      <c r="S764" s="23"/>
      <c r="T764" s="23"/>
      <c r="U764" s="23"/>
      <c r="V764" s="23"/>
      <c r="W764" s="23"/>
      <c r="X764" s="23"/>
      <c r="Y764" s="23"/>
      <c r="Z764" s="23"/>
      <c r="AA764" s="22"/>
      <c r="AB764" s="23"/>
      <c r="AC764" s="23"/>
      <c r="AD764" s="23"/>
      <c r="AE764" s="23"/>
      <c r="AF764" s="23"/>
      <c r="AG764" s="119"/>
      <c r="AH764" s="18"/>
      <c r="AI764" s="19"/>
      <c r="AJ764" s="19"/>
      <c r="AK764" s="19"/>
      <c r="AL764" s="18"/>
      <c r="AM764" s="18"/>
      <c r="AN764" s="18"/>
      <c r="AO764" s="18"/>
      <c r="AP764" s="18"/>
      <c r="AQ764" s="18"/>
      <c r="AR764" s="18"/>
      <c r="AS764" s="18"/>
      <c r="AT764" s="18"/>
      <c r="AU764" s="18"/>
      <c r="AV764" s="18"/>
      <c r="AW764" s="18"/>
      <c r="AX764" s="18"/>
      <c r="AY764" s="18"/>
      <c r="AZ764" s="18"/>
    </row>
    <row r="765" spans="1:52" x14ac:dyDescent="0.25">
      <c r="A765" s="20"/>
      <c r="B765" s="21"/>
      <c r="C765" s="112"/>
      <c r="D765" s="113"/>
      <c r="E765" s="118"/>
      <c r="F765" s="116"/>
      <c r="G765" s="24"/>
      <c r="H765" s="23"/>
      <c r="I765" s="23"/>
      <c r="J765" s="23"/>
      <c r="K765" s="23"/>
      <c r="L765" s="119"/>
      <c r="M765" s="23"/>
      <c r="N765" s="23"/>
      <c r="O765" s="23"/>
      <c r="P765" s="23"/>
      <c r="Q765" s="23"/>
      <c r="R765" s="311"/>
      <c r="S765" s="23"/>
      <c r="T765" s="23"/>
      <c r="U765" s="23"/>
      <c r="V765" s="23"/>
      <c r="W765" s="23"/>
      <c r="X765" s="23"/>
      <c r="Y765" s="23"/>
      <c r="Z765" s="23"/>
      <c r="AA765" s="22"/>
      <c r="AB765" s="23"/>
      <c r="AC765" s="23"/>
      <c r="AD765" s="23"/>
      <c r="AE765" s="23"/>
      <c r="AF765" s="23"/>
      <c r="AG765" s="119"/>
      <c r="AH765" s="18"/>
      <c r="AI765" s="19"/>
      <c r="AJ765" s="19"/>
      <c r="AK765" s="19"/>
      <c r="AL765" s="18"/>
      <c r="AM765" s="18"/>
      <c r="AN765" s="18"/>
      <c r="AO765" s="18"/>
      <c r="AP765" s="18"/>
      <c r="AQ765" s="18"/>
      <c r="AR765" s="18"/>
      <c r="AS765" s="18"/>
      <c r="AT765" s="18"/>
      <c r="AU765" s="18"/>
      <c r="AV765" s="18"/>
      <c r="AW765" s="18"/>
      <c r="AX765" s="18"/>
      <c r="AY765" s="18"/>
      <c r="AZ765" s="18"/>
    </row>
    <row r="766" spans="1:52" x14ac:dyDescent="0.25">
      <c r="A766" s="20"/>
      <c r="B766" s="21"/>
      <c r="C766" s="112"/>
      <c r="D766" s="113"/>
      <c r="E766" s="118"/>
      <c r="F766" s="116"/>
      <c r="G766" s="24"/>
      <c r="H766" s="23"/>
      <c r="I766" s="23"/>
      <c r="J766" s="23"/>
      <c r="K766" s="23"/>
      <c r="L766" s="119"/>
      <c r="M766" s="23"/>
      <c r="N766" s="23"/>
      <c r="O766" s="23"/>
      <c r="P766" s="23"/>
      <c r="Q766" s="23"/>
      <c r="R766" s="311"/>
      <c r="S766" s="23"/>
      <c r="T766" s="23"/>
      <c r="U766" s="23"/>
      <c r="V766" s="23"/>
      <c r="W766" s="23"/>
      <c r="X766" s="23"/>
      <c r="Y766" s="23"/>
      <c r="Z766" s="23"/>
      <c r="AA766" s="22"/>
      <c r="AB766" s="23"/>
      <c r="AC766" s="23"/>
      <c r="AD766" s="23"/>
      <c r="AE766" s="23"/>
      <c r="AF766" s="23"/>
      <c r="AG766" s="119"/>
      <c r="AH766" s="18"/>
      <c r="AI766" s="19"/>
      <c r="AJ766" s="19"/>
      <c r="AK766" s="19"/>
      <c r="AL766" s="18"/>
      <c r="AM766" s="18"/>
      <c r="AN766" s="18"/>
      <c r="AO766" s="18"/>
      <c r="AP766" s="18"/>
      <c r="AQ766" s="18"/>
      <c r="AR766" s="18"/>
      <c r="AS766" s="18"/>
      <c r="AT766" s="18"/>
      <c r="AU766" s="18"/>
      <c r="AV766" s="18"/>
      <c r="AW766" s="18"/>
      <c r="AX766" s="18"/>
      <c r="AY766" s="18"/>
      <c r="AZ766" s="18"/>
    </row>
    <row r="767" spans="1:52" x14ac:dyDescent="0.25">
      <c r="A767" s="20"/>
      <c r="B767" s="21"/>
      <c r="C767" s="112"/>
      <c r="D767" s="113"/>
      <c r="E767" s="118"/>
      <c r="F767" s="116"/>
      <c r="G767" s="24"/>
      <c r="H767" s="23"/>
      <c r="I767" s="23"/>
      <c r="J767" s="23"/>
      <c r="K767" s="23"/>
      <c r="L767" s="119"/>
      <c r="M767" s="23"/>
      <c r="N767" s="23"/>
      <c r="O767" s="23"/>
      <c r="P767" s="23"/>
      <c r="Q767" s="23"/>
      <c r="R767" s="311"/>
      <c r="S767" s="23"/>
      <c r="T767" s="23"/>
      <c r="U767" s="23"/>
      <c r="V767" s="23"/>
      <c r="W767" s="23"/>
      <c r="X767" s="23"/>
      <c r="Y767" s="23"/>
      <c r="Z767" s="23"/>
      <c r="AA767" s="22"/>
      <c r="AB767" s="23"/>
      <c r="AC767" s="23"/>
      <c r="AD767" s="23"/>
      <c r="AE767" s="23"/>
      <c r="AF767" s="23"/>
      <c r="AG767" s="119"/>
      <c r="AH767" s="18"/>
      <c r="AI767" s="19"/>
      <c r="AJ767" s="19"/>
      <c r="AK767" s="19"/>
      <c r="AL767" s="18"/>
      <c r="AM767" s="18"/>
      <c r="AN767" s="18"/>
      <c r="AO767" s="18"/>
      <c r="AP767" s="18"/>
      <c r="AQ767" s="18"/>
      <c r="AR767" s="18"/>
      <c r="AS767" s="18"/>
      <c r="AT767" s="18"/>
      <c r="AU767" s="18"/>
      <c r="AV767" s="18"/>
      <c r="AW767" s="18"/>
      <c r="AX767" s="18"/>
      <c r="AY767" s="18"/>
      <c r="AZ767" s="18"/>
    </row>
    <row r="768" spans="1:52" x14ac:dyDescent="0.25">
      <c r="A768" s="20"/>
      <c r="B768" s="21"/>
      <c r="C768" s="112"/>
      <c r="D768" s="113"/>
      <c r="E768" s="118"/>
      <c r="F768" s="116"/>
      <c r="G768" s="24"/>
      <c r="H768" s="23"/>
      <c r="I768" s="23"/>
      <c r="J768" s="23"/>
      <c r="K768" s="23"/>
      <c r="L768" s="119"/>
      <c r="M768" s="23"/>
      <c r="N768" s="23"/>
      <c r="O768" s="23"/>
      <c r="P768" s="23"/>
      <c r="Q768" s="23"/>
      <c r="R768" s="311"/>
      <c r="S768" s="23"/>
      <c r="T768" s="23"/>
      <c r="U768" s="23"/>
      <c r="V768" s="23"/>
      <c r="W768" s="23"/>
      <c r="X768" s="23"/>
      <c r="Y768" s="23"/>
      <c r="Z768" s="23"/>
      <c r="AA768" s="22"/>
      <c r="AB768" s="23"/>
      <c r="AC768" s="23"/>
      <c r="AD768" s="23"/>
      <c r="AE768" s="23"/>
      <c r="AF768" s="23"/>
      <c r="AG768" s="119"/>
      <c r="AH768" s="18"/>
      <c r="AI768" s="19"/>
      <c r="AJ768" s="19"/>
      <c r="AK768" s="19"/>
      <c r="AL768" s="18"/>
      <c r="AM768" s="18"/>
      <c r="AN768" s="18"/>
      <c r="AO768" s="18"/>
      <c r="AP768" s="18"/>
      <c r="AQ768" s="18"/>
      <c r="AR768" s="18"/>
      <c r="AS768" s="18"/>
      <c r="AT768" s="18"/>
      <c r="AU768" s="18"/>
      <c r="AV768" s="18"/>
      <c r="AW768" s="18"/>
      <c r="AX768" s="18"/>
      <c r="AY768" s="18"/>
      <c r="AZ768" s="18"/>
    </row>
    <row r="769" spans="1:52" x14ac:dyDescent="0.25">
      <c r="A769" s="20"/>
      <c r="B769" s="21"/>
      <c r="C769" s="112"/>
      <c r="D769" s="113"/>
      <c r="E769" s="118"/>
      <c r="F769" s="116"/>
      <c r="G769" s="24"/>
      <c r="H769" s="23"/>
      <c r="I769" s="23"/>
      <c r="J769" s="23"/>
      <c r="K769" s="23"/>
      <c r="L769" s="119"/>
      <c r="M769" s="23"/>
      <c r="N769" s="23"/>
      <c r="O769" s="23"/>
      <c r="P769" s="23"/>
      <c r="Q769" s="23"/>
      <c r="R769" s="311"/>
      <c r="S769" s="23"/>
      <c r="T769" s="23"/>
      <c r="U769" s="23"/>
      <c r="V769" s="23"/>
      <c r="W769" s="23"/>
      <c r="X769" s="23"/>
      <c r="Y769" s="23"/>
      <c r="Z769" s="23"/>
      <c r="AA769" s="22"/>
      <c r="AB769" s="23"/>
      <c r="AC769" s="23"/>
      <c r="AD769" s="23"/>
      <c r="AE769" s="23"/>
      <c r="AF769" s="23"/>
      <c r="AG769" s="119"/>
      <c r="AH769" s="18"/>
      <c r="AI769" s="19"/>
      <c r="AJ769" s="19"/>
      <c r="AK769" s="19"/>
      <c r="AL769" s="18"/>
      <c r="AM769" s="18"/>
      <c r="AN769" s="18"/>
      <c r="AO769" s="18"/>
      <c r="AP769" s="18"/>
      <c r="AQ769" s="18"/>
      <c r="AR769" s="18"/>
      <c r="AS769" s="18"/>
      <c r="AT769" s="18"/>
      <c r="AU769" s="18"/>
      <c r="AV769" s="18"/>
      <c r="AW769" s="18"/>
      <c r="AX769" s="18"/>
      <c r="AY769" s="18"/>
      <c r="AZ769" s="18"/>
    </row>
    <row r="770" spans="1:52" x14ac:dyDescent="0.25">
      <c r="A770" s="20"/>
      <c r="B770" s="21"/>
      <c r="C770" s="112"/>
      <c r="D770" s="113"/>
      <c r="E770" s="118"/>
      <c r="F770" s="116"/>
      <c r="G770" s="24"/>
      <c r="H770" s="23"/>
      <c r="I770" s="23"/>
      <c r="J770" s="23"/>
      <c r="K770" s="23"/>
      <c r="L770" s="119"/>
      <c r="M770" s="23"/>
      <c r="N770" s="23"/>
      <c r="O770" s="23"/>
      <c r="P770" s="23"/>
      <c r="Q770" s="23"/>
      <c r="R770" s="311"/>
      <c r="S770" s="23"/>
      <c r="T770" s="23"/>
      <c r="U770" s="23"/>
      <c r="V770" s="23"/>
      <c r="W770" s="23"/>
      <c r="X770" s="23"/>
      <c r="Y770" s="23"/>
      <c r="Z770" s="23"/>
      <c r="AA770" s="22"/>
      <c r="AB770" s="23"/>
      <c r="AC770" s="23"/>
      <c r="AD770" s="23"/>
      <c r="AE770" s="23"/>
      <c r="AF770" s="23"/>
      <c r="AG770" s="119"/>
      <c r="AH770" s="18"/>
      <c r="AI770" s="19"/>
      <c r="AJ770" s="19"/>
      <c r="AK770" s="19"/>
      <c r="AL770" s="18"/>
      <c r="AM770" s="18"/>
      <c r="AN770" s="18"/>
      <c r="AO770" s="18"/>
      <c r="AP770" s="18"/>
      <c r="AQ770" s="18"/>
      <c r="AR770" s="18"/>
      <c r="AS770" s="18"/>
      <c r="AT770" s="18"/>
      <c r="AU770" s="18"/>
      <c r="AV770" s="18"/>
      <c r="AW770" s="18"/>
      <c r="AX770" s="18"/>
      <c r="AY770" s="18"/>
      <c r="AZ770" s="18"/>
    </row>
    <row r="771" spans="1:52" x14ac:dyDescent="0.25">
      <c r="A771" s="20"/>
      <c r="B771" s="21"/>
      <c r="C771" s="112"/>
      <c r="D771" s="113"/>
      <c r="E771" s="118"/>
      <c r="F771" s="116"/>
      <c r="G771" s="24"/>
      <c r="H771" s="23"/>
      <c r="I771" s="23"/>
      <c r="J771" s="23"/>
      <c r="K771" s="23"/>
      <c r="L771" s="119"/>
      <c r="M771" s="23"/>
      <c r="N771" s="23"/>
      <c r="O771" s="23"/>
      <c r="P771" s="23"/>
      <c r="Q771" s="23"/>
      <c r="R771" s="311"/>
      <c r="S771" s="23"/>
      <c r="T771" s="23"/>
      <c r="U771" s="23"/>
      <c r="V771" s="23"/>
      <c r="W771" s="23"/>
      <c r="X771" s="23"/>
      <c r="Y771" s="23"/>
      <c r="Z771" s="23"/>
      <c r="AA771" s="22"/>
      <c r="AB771" s="23"/>
      <c r="AC771" s="23"/>
      <c r="AD771" s="23"/>
      <c r="AE771" s="23"/>
      <c r="AF771" s="23"/>
      <c r="AG771" s="119"/>
      <c r="AH771" s="18"/>
      <c r="AI771" s="19"/>
      <c r="AJ771" s="19"/>
      <c r="AK771" s="19"/>
      <c r="AL771" s="18"/>
      <c r="AM771" s="18"/>
      <c r="AN771" s="18"/>
      <c r="AO771" s="18"/>
      <c r="AP771" s="18"/>
      <c r="AQ771" s="18"/>
      <c r="AR771" s="18"/>
      <c r="AS771" s="18"/>
      <c r="AT771" s="18"/>
      <c r="AU771" s="18"/>
      <c r="AV771" s="18"/>
      <c r="AW771" s="18"/>
      <c r="AX771" s="18"/>
      <c r="AY771" s="18"/>
      <c r="AZ771" s="18"/>
    </row>
    <row r="772" spans="1:52" x14ac:dyDescent="0.25">
      <c r="A772" s="20"/>
      <c r="B772" s="21"/>
      <c r="C772" s="112"/>
      <c r="D772" s="113"/>
      <c r="E772" s="118"/>
      <c r="F772" s="116"/>
      <c r="G772" s="24"/>
      <c r="H772" s="23"/>
      <c r="I772" s="23"/>
      <c r="J772" s="23"/>
      <c r="K772" s="23"/>
      <c r="L772" s="119"/>
      <c r="M772" s="23"/>
      <c r="N772" s="23"/>
      <c r="O772" s="23"/>
      <c r="P772" s="23"/>
      <c r="Q772" s="23"/>
      <c r="R772" s="311"/>
      <c r="S772" s="23"/>
      <c r="T772" s="23"/>
      <c r="U772" s="23"/>
      <c r="V772" s="23"/>
      <c r="W772" s="23"/>
      <c r="X772" s="23"/>
      <c r="Y772" s="23"/>
      <c r="Z772" s="23"/>
      <c r="AA772" s="22"/>
      <c r="AB772" s="23"/>
      <c r="AC772" s="23"/>
      <c r="AD772" s="23"/>
      <c r="AE772" s="23"/>
      <c r="AF772" s="23"/>
      <c r="AG772" s="119"/>
      <c r="AH772" s="18"/>
      <c r="AI772" s="19"/>
      <c r="AJ772" s="19"/>
      <c r="AK772" s="19"/>
      <c r="AL772" s="18"/>
      <c r="AM772" s="18"/>
      <c r="AN772" s="18"/>
      <c r="AO772" s="18"/>
      <c r="AP772" s="18"/>
      <c r="AQ772" s="18"/>
      <c r="AR772" s="18"/>
      <c r="AS772" s="18"/>
      <c r="AT772" s="18"/>
      <c r="AU772" s="18"/>
      <c r="AV772" s="18"/>
      <c r="AW772" s="18"/>
      <c r="AX772" s="18"/>
      <c r="AY772" s="18"/>
      <c r="AZ772" s="18"/>
    </row>
    <row r="773" spans="1:52" x14ac:dyDescent="0.25">
      <c r="A773" s="20"/>
      <c r="B773" s="21"/>
      <c r="C773" s="112"/>
      <c r="D773" s="113"/>
      <c r="E773" s="118"/>
      <c r="F773" s="116"/>
      <c r="G773" s="24"/>
      <c r="H773" s="23"/>
      <c r="I773" s="23"/>
      <c r="J773" s="23"/>
      <c r="K773" s="23"/>
      <c r="L773" s="119"/>
      <c r="M773" s="23"/>
      <c r="N773" s="23"/>
      <c r="O773" s="23"/>
      <c r="P773" s="23"/>
      <c r="Q773" s="23"/>
      <c r="R773" s="311"/>
      <c r="S773" s="23"/>
      <c r="T773" s="23"/>
      <c r="U773" s="23"/>
      <c r="V773" s="23"/>
      <c r="W773" s="23"/>
      <c r="X773" s="23"/>
      <c r="Y773" s="23"/>
      <c r="Z773" s="23"/>
      <c r="AA773" s="22"/>
      <c r="AB773" s="23"/>
      <c r="AC773" s="23"/>
      <c r="AD773" s="23"/>
      <c r="AE773" s="23"/>
      <c r="AF773" s="23"/>
      <c r="AG773" s="119"/>
      <c r="AH773" s="18"/>
      <c r="AI773" s="19"/>
      <c r="AJ773" s="19"/>
      <c r="AK773" s="19"/>
      <c r="AL773" s="18"/>
      <c r="AM773" s="18"/>
      <c r="AN773" s="18"/>
      <c r="AO773" s="18"/>
      <c r="AP773" s="18"/>
      <c r="AQ773" s="18"/>
      <c r="AR773" s="18"/>
      <c r="AS773" s="18"/>
      <c r="AT773" s="18"/>
      <c r="AU773" s="18"/>
      <c r="AV773" s="18"/>
      <c r="AW773" s="18"/>
      <c r="AX773" s="18"/>
      <c r="AY773" s="18"/>
      <c r="AZ773" s="18"/>
    </row>
    <row r="774" spans="1:52" x14ac:dyDescent="0.25">
      <c r="A774" s="20"/>
      <c r="B774" s="21"/>
      <c r="C774" s="112"/>
      <c r="D774" s="113"/>
      <c r="E774" s="118"/>
      <c r="F774" s="116"/>
      <c r="G774" s="24"/>
      <c r="H774" s="23"/>
      <c r="I774" s="23"/>
      <c r="J774" s="23"/>
      <c r="K774" s="23"/>
      <c r="L774" s="119"/>
      <c r="M774" s="23"/>
      <c r="N774" s="23"/>
      <c r="O774" s="23"/>
      <c r="P774" s="23"/>
      <c r="Q774" s="23"/>
      <c r="R774" s="311"/>
      <c r="S774" s="23"/>
      <c r="T774" s="23"/>
      <c r="U774" s="23"/>
      <c r="V774" s="23"/>
      <c r="W774" s="23"/>
      <c r="X774" s="23"/>
      <c r="Y774" s="23"/>
      <c r="Z774" s="23"/>
      <c r="AA774" s="22"/>
      <c r="AB774" s="23"/>
      <c r="AC774" s="23"/>
      <c r="AD774" s="23"/>
      <c r="AE774" s="23"/>
      <c r="AF774" s="23"/>
      <c r="AG774" s="119"/>
      <c r="AH774" s="18"/>
      <c r="AI774" s="19"/>
      <c r="AJ774" s="19"/>
      <c r="AK774" s="19"/>
      <c r="AL774" s="18"/>
      <c r="AM774" s="18"/>
      <c r="AN774" s="18"/>
      <c r="AO774" s="18"/>
      <c r="AP774" s="18"/>
      <c r="AQ774" s="18"/>
      <c r="AR774" s="18"/>
      <c r="AS774" s="18"/>
      <c r="AT774" s="18"/>
      <c r="AU774" s="18"/>
      <c r="AV774" s="18"/>
      <c r="AW774" s="18"/>
      <c r="AX774" s="18"/>
      <c r="AY774" s="18"/>
      <c r="AZ774" s="18"/>
    </row>
    <row r="775" spans="1:52" x14ac:dyDescent="0.25">
      <c r="A775" s="20"/>
      <c r="B775" s="21"/>
      <c r="C775" s="112"/>
      <c r="D775" s="113"/>
      <c r="E775" s="118"/>
      <c r="F775" s="116"/>
      <c r="G775" s="24"/>
      <c r="H775" s="23"/>
      <c r="I775" s="23"/>
      <c r="J775" s="23"/>
      <c r="K775" s="23"/>
      <c r="L775" s="119"/>
      <c r="M775" s="23"/>
      <c r="N775" s="23"/>
      <c r="O775" s="23"/>
      <c r="P775" s="23"/>
      <c r="Q775" s="23"/>
      <c r="R775" s="311"/>
      <c r="S775" s="23"/>
      <c r="T775" s="23"/>
      <c r="U775" s="23"/>
      <c r="V775" s="23"/>
      <c r="W775" s="23"/>
      <c r="X775" s="23"/>
      <c r="Y775" s="23"/>
      <c r="Z775" s="23"/>
      <c r="AA775" s="22"/>
      <c r="AB775" s="23"/>
      <c r="AC775" s="23"/>
      <c r="AD775" s="23"/>
      <c r="AE775" s="23"/>
      <c r="AF775" s="23"/>
      <c r="AG775" s="119"/>
      <c r="AH775" s="18"/>
      <c r="AI775" s="19"/>
      <c r="AJ775" s="19"/>
      <c r="AK775" s="19"/>
      <c r="AL775" s="18"/>
      <c r="AM775" s="18"/>
      <c r="AN775" s="18"/>
      <c r="AO775" s="18"/>
      <c r="AP775" s="18"/>
      <c r="AQ775" s="18"/>
      <c r="AR775" s="18"/>
      <c r="AS775" s="18"/>
      <c r="AT775" s="18"/>
      <c r="AU775" s="18"/>
      <c r="AV775" s="18"/>
      <c r="AW775" s="18"/>
      <c r="AX775" s="18"/>
      <c r="AY775" s="18"/>
      <c r="AZ775" s="18"/>
    </row>
    <row r="776" spans="1:52" x14ac:dyDescent="0.25">
      <c r="A776" s="20"/>
      <c r="B776" s="21"/>
      <c r="C776" s="112"/>
      <c r="D776" s="113"/>
      <c r="E776" s="118"/>
      <c r="F776" s="116"/>
      <c r="G776" s="24"/>
      <c r="H776" s="23"/>
      <c r="I776" s="23"/>
      <c r="J776" s="23"/>
      <c r="K776" s="23"/>
      <c r="L776" s="119"/>
      <c r="M776" s="23"/>
      <c r="N776" s="23"/>
      <c r="O776" s="23"/>
      <c r="P776" s="23"/>
      <c r="Q776" s="23"/>
      <c r="R776" s="311"/>
      <c r="S776" s="23"/>
      <c r="T776" s="23"/>
      <c r="U776" s="23"/>
      <c r="V776" s="23"/>
      <c r="W776" s="23"/>
      <c r="X776" s="23"/>
      <c r="Y776" s="23"/>
      <c r="Z776" s="23"/>
      <c r="AA776" s="22"/>
      <c r="AB776" s="23"/>
      <c r="AC776" s="23"/>
      <c r="AD776" s="23"/>
      <c r="AE776" s="23"/>
      <c r="AF776" s="23"/>
      <c r="AG776" s="119"/>
      <c r="AH776" s="18"/>
      <c r="AI776" s="19"/>
      <c r="AJ776" s="19"/>
      <c r="AK776" s="19"/>
      <c r="AL776" s="18"/>
      <c r="AM776" s="18"/>
      <c r="AN776" s="18"/>
      <c r="AO776" s="18"/>
      <c r="AP776" s="18"/>
      <c r="AQ776" s="18"/>
      <c r="AR776" s="18"/>
      <c r="AS776" s="18"/>
      <c r="AT776" s="18"/>
      <c r="AU776" s="18"/>
      <c r="AV776" s="18"/>
      <c r="AW776" s="18"/>
      <c r="AX776" s="18"/>
      <c r="AY776" s="18"/>
      <c r="AZ776" s="18"/>
    </row>
    <row r="777" spans="1:52" x14ac:dyDescent="0.25">
      <c r="A777" s="20"/>
      <c r="B777" s="21"/>
      <c r="C777" s="112"/>
      <c r="D777" s="113"/>
      <c r="E777" s="118"/>
      <c r="F777" s="116"/>
      <c r="G777" s="24"/>
      <c r="H777" s="23"/>
      <c r="I777" s="23"/>
      <c r="J777" s="23"/>
      <c r="K777" s="23"/>
      <c r="L777" s="119"/>
      <c r="M777" s="23"/>
      <c r="N777" s="23"/>
      <c r="O777" s="23"/>
      <c r="P777" s="23"/>
      <c r="Q777" s="23"/>
      <c r="R777" s="311"/>
      <c r="S777" s="23"/>
      <c r="T777" s="23"/>
      <c r="U777" s="23"/>
      <c r="V777" s="23"/>
      <c r="W777" s="23"/>
      <c r="X777" s="23"/>
      <c r="Y777" s="23"/>
      <c r="Z777" s="23"/>
      <c r="AA777" s="22"/>
      <c r="AB777" s="23"/>
      <c r="AC777" s="23"/>
      <c r="AD777" s="23"/>
      <c r="AE777" s="23"/>
      <c r="AF777" s="23"/>
      <c r="AG777" s="119"/>
      <c r="AH777" s="18"/>
      <c r="AI777" s="19"/>
      <c r="AJ777" s="19"/>
      <c r="AK777" s="19"/>
      <c r="AL777" s="18"/>
      <c r="AM777" s="18"/>
      <c r="AN777" s="18"/>
      <c r="AO777" s="18"/>
      <c r="AP777" s="18"/>
      <c r="AQ777" s="18"/>
      <c r="AR777" s="18"/>
      <c r="AS777" s="18"/>
      <c r="AT777" s="18"/>
      <c r="AU777" s="18"/>
      <c r="AV777" s="18"/>
      <c r="AW777" s="18"/>
      <c r="AX777" s="18"/>
      <c r="AY777" s="18"/>
      <c r="AZ777" s="18"/>
    </row>
    <row r="778" spans="1:52" x14ac:dyDescent="0.25">
      <c r="A778" s="20"/>
      <c r="B778" s="21"/>
      <c r="C778" s="112"/>
      <c r="D778" s="113"/>
      <c r="E778" s="118"/>
      <c r="F778" s="116"/>
      <c r="G778" s="24"/>
      <c r="H778" s="23"/>
      <c r="I778" s="23"/>
      <c r="J778" s="23"/>
      <c r="K778" s="23"/>
      <c r="L778" s="119"/>
      <c r="M778" s="23"/>
      <c r="N778" s="23"/>
      <c r="O778" s="23"/>
      <c r="P778" s="23"/>
      <c r="Q778" s="23"/>
      <c r="R778" s="311"/>
      <c r="S778" s="23"/>
      <c r="T778" s="23"/>
      <c r="U778" s="23"/>
      <c r="V778" s="23"/>
      <c r="W778" s="23"/>
      <c r="X778" s="23"/>
      <c r="Y778" s="23"/>
      <c r="Z778" s="23"/>
      <c r="AA778" s="22"/>
      <c r="AB778" s="23"/>
      <c r="AC778" s="23"/>
      <c r="AD778" s="23"/>
      <c r="AE778" s="23"/>
      <c r="AF778" s="23"/>
      <c r="AG778" s="119"/>
      <c r="AH778" s="18"/>
      <c r="AI778" s="19"/>
      <c r="AJ778" s="19"/>
      <c r="AK778" s="19"/>
      <c r="AL778" s="18"/>
      <c r="AM778" s="18"/>
      <c r="AN778" s="18"/>
      <c r="AO778" s="18"/>
      <c r="AP778" s="18"/>
      <c r="AQ778" s="18"/>
      <c r="AR778" s="18"/>
      <c r="AS778" s="18"/>
      <c r="AT778" s="18"/>
      <c r="AU778" s="18"/>
      <c r="AV778" s="18"/>
      <c r="AW778" s="18"/>
      <c r="AX778" s="18"/>
      <c r="AY778" s="18"/>
      <c r="AZ778" s="18"/>
    </row>
    <row r="779" spans="1:52" x14ac:dyDescent="0.25">
      <c r="A779" s="20"/>
      <c r="B779" s="21"/>
      <c r="C779" s="112"/>
      <c r="D779" s="113"/>
      <c r="E779" s="118"/>
      <c r="F779" s="116"/>
      <c r="G779" s="24"/>
      <c r="H779" s="23"/>
      <c r="I779" s="23"/>
      <c r="J779" s="23"/>
      <c r="K779" s="23"/>
      <c r="L779" s="119"/>
      <c r="M779" s="23"/>
      <c r="N779" s="23"/>
      <c r="O779" s="23"/>
      <c r="P779" s="23"/>
      <c r="Q779" s="23"/>
      <c r="R779" s="311"/>
      <c r="S779" s="23"/>
      <c r="T779" s="23"/>
      <c r="U779" s="23"/>
      <c r="V779" s="23"/>
      <c r="W779" s="23"/>
      <c r="X779" s="23"/>
      <c r="Y779" s="23"/>
      <c r="Z779" s="23"/>
      <c r="AA779" s="22"/>
      <c r="AB779" s="23"/>
      <c r="AC779" s="23"/>
      <c r="AD779" s="23"/>
      <c r="AE779" s="23"/>
      <c r="AF779" s="23"/>
      <c r="AG779" s="119"/>
      <c r="AH779" s="18"/>
      <c r="AI779" s="19"/>
      <c r="AJ779" s="19"/>
      <c r="AK779" s="19"/>
      <c r="AL779" s="18"/>
      <c r="AM779" s="18"/>
      <c r="AN779" s="18"/>
      <c r="AO779" s="18"/>
      <c r="AP779" s="18"/>
      <c r="AQ779" s="18"/>
      <c r="AR779" s="18"/>
      <c r="AS779" s="18"/>
      <c r="AT779" s="18"/>
      <c r="AU779" s="18"/>
      <c r="AV779" s="18"/>
      <c r="AW779" s="18"/>
      <c r="AX779" s="18"/>
      <c r="AY779" s="18"/>
      <c r="AZ779" s="18"/>
    </row>
    <row r="780" spans="1:52" x14ac:dyDescent="0.25">
      <c r="A780" s="20"/>
      <c r="B780" s="21"/>
      <c r="C780" s="112"/>
      <c r="D780" s="113"/>
      <c r="E780" s="118"/>
      <c r="F780" s="116"/>
      <c r="G780" s="24"/>
      <c r="H780" s="23"/>
      <c r="I780" s="23"/>
      <c r="J780" s="23"/>
      <c r="K780" s="23"/>
      <c r="L780" s="119"/>
      <c r="M780" s="23"/>
      <c r="N780" s="23"/>
      <c r="O780" s="23"/>
      <c r="P780" s="23"/>
      <c r="Q780" s="23"/>
      <c r="R780" s="311"/>
      <c r="S780" s="23"/>
      <c r="T780" s="23"/>
      <c r="U780" s="23"/>
      <c r="V780" s="23"/>
      <c r="W780" s="23"/>
      <c r="X780" s="23"/>
      <c r="Y780" s="23"/>
      <c r="Z780" s="23"/>
      <c r="AA780" s="22"/>
      <c r="AB780" s="23"/>
      <c r="AC780" s="23"/>
      <c r="AD780" s="23"/>
      <c r="AE780" s="23"/>
      <c r="AF780" s="23"/>
      <c r="AG780" s="119"/>
      <c r="AH780" s="18"/>
      <c r="AI780" s="19"/>
      <c r="AJ780" s="19"/>
      <c r="AK780" s="19"/>
      <c r="AL780" s="18"/>
      <c r="AM780" s="18"/>
      <c r="AN780" s="18"/>
      <c r="AO780" s="18"/>
      <c r="AP780" s="18"/>
      <c r="AQ780" s="18"/>
      <c r="AR780" s="18"/>
      <c r="AS780" s="18"/>
      <c r="AT780" s="18"/>
      <c r="AU780" s="18"/>
      <c r="AV780" s="18"/>
      <c r="AW780" s="18"/>
      <c r="AX780" s="18"/>
      <c r="AY780" s="18"/>
      <c r="AZ780" s="18"/>
    </row>
    <row r="781" spans="1:52" x14ac:dyDescent="0.25">
      <c r="A781" s="20"/>
      <c r="B781" s="21"/>
      <c r="C781" s="112"/>
      <c r="D781" s="113"/>
      <c r="E781" s="118"/>
      <c r="F781" s="116"/>
      <c r="G781" s="24"/>
      <c r="H781" s="23"/>
      <c r="I781" s="23"/>
      <c r="J781" s="23"/>
      <c r="K781" s="23"/>
      <c r="L781" s="119"/>
      <c r="M781" s="23"/>
      <c r="N781" s="23"/>
      <c r="O781" s="23"/>
      <c r="P781" s="23"/>
      <c r="Q781" s="23"/>
      <c r="R781" s="311"/>
      <c r="S781" s="23"/>
      <c r="T781" s="23"/>
      <c r="U781" s="23"/>
      <c r="V781" s="23"/>
      <c r="W781" s="23"/>
      <c r="X781" s="23"/>
      <c r="Y781" s="23"/>
      <c r="Z781" s="23"/>
      <c r="AA781" s="22"/>
      <c r="AB781" s="23"/>
      <c r="AC781" s="23"/>
      <c r="AD781" s="23"/>
      <c r="AE781" s="23"/>
      <c r="AF781" s="23"/>
      <c r="AG781" s="119"/>
      <c r="AH781" s="18"/>
      <c r="AI781" s="19"/>
      <c r="AJ781" s="19"/>
      <c r="AK781" s="19"/>
      <c r="AL781" s="18"/>
      <c r="AM781" s="18"/>
      <c r="AN781" s="18"/>
      <c r="AO781" s="18"/>
      <c r="AP781" s="18"/>
      <c r="AQ781" s="18"/>
      <c r="AR781" s="18"/>
      <c r="AS781" s="18"/>
      <c r="AT781" s="18"/>
      <c r="AU781" s="18"/>
      <c r="AV781" s="18"/>
      <c r="AW781" s="18"/>
      <c r="AX781" s="18"/>
      <c r="AY781" s="18"/>
      <c r="AZ781" s="18"/>
    </row>
    <row r="782" spans="1:52" x14ac:dyDescent="0.25">
      <c r="A782" s="20"/>
      <c r="B782" s="21"/>
      <c r="C782" s="112"/>
      <c r="D782" s="113"/>
      <c r="E782" s="118"/>
      <c r="F782" s="116"/>
      <c r="G782" s="24"/>
      <c r="H782" s="23"/>
      <c r="I782" s="23"/>
      <c r="J782" s="23"/>
      <c r="K782" s="23"/>
      <c r="L782" s="119"/>
      <c r="M782" s="23"/>
      <c r="N782" s="23"/>
      <c r="O782" s="23"/>
      <c r="P782" s="23"/>
      <c r="Q782" s="23"/>
      <c r="R782" s="311"/>
      <c r="S782" s="23"/>
      <c r="T782" s="23"/>
      <c r="U782" s="23"/>
      <c r="V782" s="23"/>
      <c r="W782" s="23"/>
      <c r="X782" s="23"/>
      <c r="Y782" s="23"/>
      <c r="Z782" s="23"/>
      <c r="AA782" s="22"/>
      <c r="AB782" s="23"/>
      <c r="AC782" s="23"/>
      <c r="AD782" s="23"/>
      <c r="AE782" s="23"/>
      <c r="AF782" s="23"/>
      <c r="AG782" s="119"/>
      <c r="AH782" s="18"/>
      <c r="AI782" s="19"/>
      <c r="AJ782" s="19"/>
      <c r="AK782" s="19"/>
      <c r="AL782" s="18"/>
      <c r="AM782" s="18"/>
      <c r="AN782" s="18"/>
      <c r="AO782" s="18"/>
      <c r="AP782" s="18"/>
      <c r="AQ782" s="18"/>
      <c r="AR782" s="18"/>
      <c r="AS782" s="18"/>
      <c r="AT782" s="18"/>
      <c r="AU782" s="18"/>
      <c r="AV782" s="18"/>
      <c r="AW782" s="18"/>
      <c r="AX782" s="18"/>
      <c r="AY782" s="18"/>
      <c r="AZ782" s="18"/>
    </row>
    <row r="783" spans="1:52" x14ac:dyDescent="0.25">
      <c r="A783" s="20"/>
      <c r="B783" s="21"/>
      <c r="C783" s="112"/>
      <c r="D783" s="113"/>
      <c r="E783" s="118"/>
      <c r="F783" s="116"/>
      <c r="G783" s="24"/>
      <c r="H783" s="23"/>
      <c r="I783" s="23"/>
      <c r="J783" s="23"/>
      <c r="K783" s="23"/>
      <c r="L783" s="119"/>
      <c r="M783" s="23"/>
      <c r="N783" s="23"/>
      <c r="O783" s="23"/>
      <c r="P783" s="23"/>
      <c r="Q783" s="23"/>
      <c r="R783" s="311"/>
      <c r="S783" s="23"/>
      <c r="T783" s="23"/>
      <c r="U783" s="23"/>
      <c r="V783" s="23"/>
      <c r="W783" s="23"/>
      <c r="X783" s="23"/>
      <c r="Y783" s="23"/>
      <c r="Z783" s="23"/>
      <c r="AA783" s="22"/>
      <c r="AB783" s="23"/>
      <c r="AC783" s="23"/>
      <c r="AD783" s="23"/>
      <c r="AE783" s="23"/>
      <c r="AF783" s="23"/>
      <c r="AG783" s="119"/>
      <c r="AH783" s="18"/>
      <c r="AI783" s="19"/>
      <c r="AJ783" s="19"/>
      <c r="AK783" s="19"/>
      <c r="AL783" s="18"/>
      <c r="AM783" s="18"/>
      <c r="AN783" s="18"/>
      <c r="AO783" s="18"/>
      <c r="AP783" s="18"/>
      <c r="AQ783" s="18"/>
      <c r="AR783" s="18"/>
      <c r="AS783" s="18"/>
      <c r="AT783" s="18"/>
      <c r="AU783" s="18"/>
      <c r="AV783" s="18"/>
      <c r="AW783" s="18"/>
      <c r="AX783" s="18"/>
      <c r="AY783" s="18"/>
      <c r="AZ783" s="18"/>
    </row>
    <row r="784" spans="1:52" x14ac:dyDescent="0.25">
      <c r="A784" s="20"/>
      <c r="B784" s="21"/>
      <c r="C784" s="112"/>
      <c r="D784" s="113"/>
      <c r="E784" s="118"/>
      <c r="F784" s="116"/>
      <c r="G784" s="24"/>
      <c r="H784" s="23"/>
      <c r="I784" s="23"/>
      <c r="J784" s="23"/>
      <c r="K784" s="23"/>
      <c r="L784" s="119"/>
      <c r="M784" s="23"/>
      <c r="N784" s="23"/>
      <c r="O784" s="23"/>
      <c r="P784" s="23"/>
      <c r="Q784" s="23"/>
      <c r="R784" s="311"/>
      <c r="S784" s="23"/>
      <c r="T784" s="23"/>
      <c r="U784" s="23"/>
      <c r="V784" s="23"/>
      <c r="W784" s="23"/>
      <c r="X784" s="23"/>
      <c r="Y784" s="23"/>
      <c r="Z784" s="23"/>
      <c r="AA784" s="22"/>
      <c r="AB784" s="23"/>
      <c r="AC784" s="23"/>
      <c r="AD784" s="23"/>
      <c r="AE784" s="23"/>
      <c r="AF784" s="23"/>
      <c r="AG784" s="119"/>
      <c r="AH784" s="18"/>
      <c r="AI784" s="19"/>
      <c r="AJ784" s="19"/>
      <c r="AK784" s="19"/>
      <c r="AL784" s="18"/>
      <c r="AM784" s="18"/>
      <c r="AN784" s="18"/>
      <c r="AO784" s="18"/>
      <c r="AP784" s="18"/>
      <c r="AQ784" s="18"/>
      <c r="AR784" s="18"/>
      <c r="AS784" s="18"/>
      <c r="AT784" s="18"/>
      <c r="AU784" s="18"/>
      <c r="AV784" s="18"/>
      <c r="AW784" s="18"/>
      <c r="AX784" s="18"/>
      <c r="AY784" s="18"/>
      <c r="AZ784" s="18"/>
    </row>
    <row r="785" spans="1:52" x14ac:dyDescent="0.25">
      <c r="A785" s="20"/>
      <c r="B785" s="21"/>
      <c r="C785" s="112"/>
      <c r="D785" s="113"/>
      <c r="E785" s="118"/>
      <c r="F785" s="116"/>
      <c r="G785" s="24"/>
      <c r="H785" s="23"/>
      <c r="I785" s="23"/>
      <c r="J785" s="23"/>
      <c r="K785" s="23"/>
      <c r="L785" s="119"/>
      <c r="M785" s="23"/>
      <c r="N785" s="23"/>
      <c r="O785" s="23"/>
      <c r="P785" s="23"/>
      <c r="Q785" s="23"/>
      <c r="R785" s="311"/>
      <c r="S785" s="23"/>
      <c r="T785" s="23"/>
      <c r="U785" s="23"/>
      <c r="V785" s="23"/>
      <c r="W785" s="23"/>
      <c r="X785" s="23"/>
      <c r="Y785" s="23"/>
      <c r="Z785" s="23"/>
      <c r="AA785" s="22"/>
      <c r="AB785" s="23"/>
      <c r="AC785" s="23"/>
      <c r="AD785" s="23"/>
      <c r="AE785" s="23"/>
      <c r="AF785" s="23"/>
      <c r="AG785" s="119"/>
      <c r="AH785" s="18"/>
      <c r="AI785" s="19"/>
      <c r="AJ785" s="19"/>
      <c r="AK785" s="19"/>
      <c r="AL785" s="18"/>
      <c r="AM785" s="18"/>
      <c r="AN785" s="18"/>
      <c r="AO785" s="18"/>
      <c r="AP785" s="18"/>
      <c r="AQ785" s="18"/>
      <c r="AR785" s="18"/>
      <c r="AS785" s="18"/>
      <c r="AT785" s="18"/>
      <c r="AU785" s="18"/>
      <c r="AV785" s="18"/>
      <c r="AW785" s="18"/>
      <c r="AX785" s="18"/>
      <c r="AY785" s="18"/>
      <c r="AZ785" s="18"/>
    </row>
    <row r="786" spans="1:52" x14ac:dyDescent="0.25">
      <c r="A786" s="20"/>
      <c r="B786" s="21"/>
      <c r="C786" s="112"/>
      <c r="D786" s="113"/>
      <c r="E786" s="118"/>
      <c r="F786" s="116"/>
      <c r="G786" s="24"/>
      <c r="H786" s="23"/>
      <c r="I786" s="23"/>
      <c r="J786" s="23"/>
      <c r="K786" s="23"/>
      <c r="L786" s="119"/>
      <c r="M786" s="23"/>
      <c r="N786" s="23"/>
      <c r="O786" s="23"/>
      <c r="P786" s="23"/>
      <c r="Q786" s="23"/>
      <c r="R786" s="311"/>
      <c r="S786" s="23"/>
      <c r="T786" s="23"/>
      <c r="U786" s="23"/>
      <c r="V786" s="23"/>
      <c r="W786" s="23"/>
      <c r="X786" s="23"/>
      <c r="Y786" s="23"/>
      <c r="Z786" s="23"/>
      <c r="AA786" s="22"/>
      <c r="AB786" s="23"/>
      <c r="AC786" s="23"/>
      <c r="AD786" s="23"/>
      <c r="AE786" s="23"/>
      <c r="AF786" s="23"/>
      <c r="AG786" s="119"/>
      <c r="AH786" s="18"/>
      <c r="AI786" s="19"/>
      <c r="AJ786" s="19"/>
      <c r="AK786" s="19"/>
      <c r="AL786" s="18"/>
      <c r="AM786" s="18"/>
      <c r="AN786" s="18"/>
      <c r="AO786" s="18"/>
      <c r="AP786" s="18"/>
      <c r="AQ786" s="18"/>
      <c r="AR786" s="18"/>
      <c r="AS786" s="18"/>
      <c r="AT786" s="18"/>
      <c r="AU786" s="18"/>
      <c r="AV786" s="18"/>
      <c r="AW786" s="18"/>
      <c r="AX786" s="18"/>
      <c r="AY786" s="18"/>
      <c r="AZ786" s="18"/>
    </row>
    <row r="787" spans="1:52" x14ac:dyDescent="0.25">
      <c r="A787" s="20"/>
      <c r="B787" s="21"/>
      <c r="C787" s="112"/>
      <c r="D787" s="113"/>
      <c r="E787" s="118"/>
      <c r="F787" s="116"/>
      <c r="G787" s="24"/>
      <c r="H787" s="23"/>
      <c r="I787" s="23"/>
      <c r="J787" s="23"/>
      <c r="K787" s="23"/>
      <c r="L787" s="119"/>
      <c r="M787" s="23"/>
      <c r="N787" s="23"/>
      <c r="O787" s="23"/>
      <c r="P787" s="23"/>
      <c r="Q787" s="23"/>
      <c r="R787" s="311"/>
      <c r="S787" s="23"/>
      <c r="T787" s="23"/>
      <c r="U787" s="23"/>
      <c r="V787" s="23"/>
      <c r="W787" s="23"/>
      <c r="X787" s="23"/>
      <c r="Y787" s="23"/>
      <c r="Z787" s="23"/>
      <c r="AA787" s="22"/>
      <c r="AB787" s="23"/>
      <c r="AC787" s="23"/>
      <c r="AD787" s="23"/>
      <c r="AE787" s="23"/>
      <c r="AF787" s="23"/>
      <c r="AG787" s="119"/>
      <c r="AH787" s="18"/>
      <c r="AI787" s="19"/>
      <c r="AJ787" s="19"/>
      <c r="AK787" s="19"/>
      <c r="AL787" s="18"/>
      <c r="AM787" s="18"/>
      <c r="AN787" s="18"/>
      <c r="AO787" s="18"/>
      <c r="AP787" s="18"/>
      <c r="AQ787" s="18"/>
      <c r="AR787" s="18"/>
      <c r="AS787" s="18"/>
      <c r="AT787" s="18"/>
      <c r="AU787" s="18"/>
      <c r="AV787" s="18"/>
      <c r="AW787" s="18"/>
      <c r="AX787" s="18"/>
      <c r="AY787" s="18"/>
      <c r="AZ787" s="18"/>
    </row>
    <row r="788" spans="1:52" x14ac:dyDescent="0.25">
      <c r="A788" s="20"/>
      <c r="B788" s="21"/>
      <c r="C788" s="112"/>
      <c r="D788" s="113"/>
      <c r="E788" s="118"/>
      <c r="F788" s="116"/>
      <c r="G788" s="24"/>
      <c r="H788" s="23"/>
      <c r="I788" s="23"/>
      <c r="J788" s="23"/>
      <c r="K788" s="23"/>
      <c r="L788" s="119"/>
      <c r="M788" s="23"/>
      <c r="N788" s="23"/>
      <c r="O788" s="23"/>
      <c r="P788" s="23"/>
      <c r="Q788" s="23"/>
      <c r="R788" s="311"/>
      <c r="S788" s="23"/>
      <c r="T788" s="23"/>
      <c r="U788" s="23"/>
      <c r="V788" s="23"/>
      <c r="W788" s="23"/>
      <c r="X788" s="23"/>
      <c r="Y788" s="23"/>
      <c r="Z788" s="23"/>
      <c r="AA788" s="22"/>
      <c r="AB788" s="23"/>
      <c r="AC788" s="23"/>
      <c r="AD788" s="23"/>
      <c r="AE788" s="23"/>
      <c r="AF788" s="23"/>
      <c r="AG788" s="119"/>
      <c r="AH788" s="18"/>
      <c r="AI788" s="19"/>
      <c r="AJ788" s="19"/>
      <c r="AK788" s="19"/>
      <c r="AL788" s="18"/>
      <c r="AM788" s="18"/>
      <c r="AN788" s="18"/>
      <c r="AO788" s="18"/>
      <c r="AP788" s="18"/>
      <c r="AQ788" s="18"/>
      <c r="AR788" s="18"/>
      <c r="AS788" s="18"/>
      <c r="AT788" s="18"/>
      <c r="AU788" s="18"/>
      <c r="AV788" s="18"/>
      <c r="AW788" s="18"/>
      <c r="AX788" s="18"/>
      <c r="AY788" s="18"/>
      <c r="AZ788" s="18"/>
    </row>
    <row r="789" spans="1:52" x14ac:dyDescent="0.25">
      <c r="A789" s="20"/>
      <c r="B789" s="21"/>
      <c r="C789" s="112"/>
      <c r="D789" s="113"/>
      <c r="E789" s="118"/>
      <c r="F789" s="116"/>
      <c r="G789" s="24"/>
      <c r="H789" s="23"/>
      <c r="I789" s="23"/>
      <c r="J789" s="23"/>
      <c r="K789" s="23"/>
      <c r="L789" s="119"/>
      <c r="M789" s="23"/>
      <c r="N789" s="23"/>
      <c r="O789" s="23"/>
      <c r="P789" s="23"/>
      <c r="Q789" s="23"/>
      <c r="R789" s="311"/>
      <c r="S789" s="23"/>
      <c r="T789" s="23"/>
      <c r="U789" s="23"/>
      <c r="V789" s="23"/>
      <c r="W789" s="23"/>
      <c r="X789" s="23"/>
      <c r="Y789" s="23"/>
      <c r="Z789" s="23"/>
      <c r="AA789" s="22"/>
      <c r="AB789" s="23"/>
      <c r="AC789" s="23"/>
      <c r="AD789" s="23"/>
      <c r="AE789" s="23"/>
      <c r="AF789" s="23"/>
      <c r="AG789" s="119"/>
      <c r="AH789" s="18"/>
      <c r="AI789" s="19"/>
      <c r="AJ789" s="19"/>
      <c r="AK789" s="19"/>
      <c r="AL789" s="18"/>
      <c r="AM789" s="18"/>
      <c r="AN789" s="18"/>
      <c r="AO789" s="18"/>
      <c r="AP789" s="18"/>
      <c r="AQ789" s="18"/>
      <c r="AR789" s="18"/>
      <c r="AS789" s="18"/>
      <c r="AT789" s="18"/>
      <c r="AU789" s="18"/>
      <c r="AV789" s="18"/>
      <c r="AW789" s="18"/>
      <c r="AX789" s="18"/>
      <c r="AY789" s="18"/>
      <c r="AZ789" s="18"/>
    </row>
    <row r="790" spans="1:52" x14ac:dyDescent="0.25">
      <c r="A790" s="20"/>
      <c r="B790" s="21"/>
      <c r="C790" s="112"/>
      <c r="D790" s="113"/>
      <c r="E790" s="118"/>
      <c r="F790" s="116"/>
      <c r="G790" s="24"/>
      <c r="H790" s="23"/>
      <c r="I790" s="23"/>
      <c r="J790" s="23"/>
      <c r="K790" s="23"/>
      <c r="L790" s="119"/>
      <c r="M790" s="23"/>
      <c r="N790" s="23"/>
      <c r="O790" s="23"/>
      <c r="P790" s="23"/>
      <c r="Q790" s="23"/>
      <c r="R790" s="311"/>
      <c r="S790" s="23"/>
      <c r="T790" s="23"/>
      <c r="U790" s="23"/>
      <c r="V790" s="23"/>
      <c r="W790" s="23"/>
      <c r="X790" s="23"/>
      <c r="Y790" s="23"/>
      <c r="Z790" s="23"/>
      <c r="AA790" s="22"/>
      <c r="AB790" s="23"/>
      <c r="AC790" s="23"/>
      <c r="AD790" s="23"/>
      <c r="AE790" s="23"/>
      <c r="AF790" s="23"/>
      <c r="AG790" s="119"/>
      <c r="AH790" s="18"/>
      <c r="AI790" s="19"/>
      <c r="AJ790" s="19"/>
      <c r="AK790" s="19"/>
      <c r="AL790" s="18"/>
      <c r="AM790" s="18"/>
      <c r="AN790" s="18"/>
      <c r="AO790" s="18"/>
      <c r="AP790" s="18"/>
      <c r="AQ790" s="18"/>
      <c r="AR790" s="18"/>
      <c r="AS790" s="18"/>
      <c r="AT790" s="18"/>
      <c r="AU790" s="18"/>
      <c r="AV790" s="18"/>
      <c r="AW790" s="18"/>
      <c r="AX790" s="18"/>
      <c r="AY790" s="18"/>
      <c r="AZ790" s="18"/>
    </row>
    <row r="791" spans="1:52" x14ac:dyDescent="0.25">
      <c r="A791" s="20"/>
      <c r="B791" s="21"/>
      <c r="C791" s="112"/>
      <c r="D791" s="113"/>
      <c r="E791" s="118"/>
      <c r="F791" s="116"/>
      <c r="G791" s="24"/>
      <c r="H791" s="23"/>
      <c r="I791" s="23"/>
      <c r="J791" s="23"/>
      <c r="K791" s="23"/>
      <c r="L791" s="119"/>
      <c r="M791" s="23"/>
      <c r="N791" s="23"/>
      <c r="O791" s="23"/>
      <c r="P791" s="23"/>
      <c r="Q791" s="23"/>
      <c r="R791" s="311"/>
      <c r="S791" s="23"/>
      <c r="T791" s="23"/>
      <c r="U791" s="23"/>
      <c r="V791" s="23"/>
      <c r="W791" s="23"/>
      <c r="X791" s="23"/>
      <c r="Y791" s="23"/>
      <c r="Z791" s="23"/>
      <c r="AA791" s="22"/>
      <c r="AB791" s="23"/>
      <c r="AC791" s="23"/>
      <c r="AD791" s="23"/>
      <c r="AE791" s="23"/>
      <c r="AF791" s="23"/>
      <c r="AG791" s="119"/>
      <c r="AH791" s="18"/>
      <c r="AI791" s="19"/>
      <c r="AJ791" s="19"/>
      <c r="AK791" s="19"/>
      <c r="AL791" s="18"/>
      <c r="AM791" s="18"/>
      <c r="AN791" s="18"/>
      <c r="AO791" s="18"/>
      <c r="AP791" s="18"/>
      <c r="AQ791" s="18"/>
      <c r="AR791" s="18"/>
      <c r="AS791" s="18"/>
      <c r="AT791" s="18"/>
      <c r="AU791" s="18"/>
      <c r="AV791" s="18"/>
      <c r="AW791" s="18"/>
      <c r="AX791" s="18"/>
      <c r="AY791" s="18"/>
      <c r="AZ791" s="18"/>
    </row>
    <row r="792" spans="1:52" x14ac:dyDescent="0.25">
      <c r="A792" s="20"/>
      <c r="B792" s="21"/>
      <c r="C792" s="112"/>
      <c r="D792" s="113"/>
      <c r="E792" s="118"/>
      <c r="F792" s="116"/>
      <c r="G792" s="24"/>
      <c r="H792" s="23"/>
      <c r="I792" s="23"/>
      <c r="J792" s="23"/>
      <c r="K792" s="23"/>
      <c r="L792" s="119"/>
      <c r="M792" s="23"/>
      <c r="N792" s="23"/>
      <c r="O792" s="23"/>
      <c r="P792" s="23"/>
      <c r="Q792" s="23"/>
      <c r="R792" s="311"/>
      <c r="S792" s="23"/>
      <c r="T792" s="23"/>
      <c r="U792" s="23"/>
      <c r="V792" s="23"/>
      <c r="W792" s="23"/>
      <c r="X792" s="23"/>
      <c r="Y792" s="23"/>
      <c r="Z792" s="23"/>
      <c r="AA792" s="22"/>
      <c r="AB792" s="23"/>
      <c r="AC792" s="23"/>
      <c r="AD792" s="23"/>
      <c r="AE792" s="23"/>
      <c r="AF792" s="23"/>
      <c r="AG792" s="119"/>
      <c r="AH792" s="18"/>
      <c r="AI792" s="19"/>
      <c r="AJ792" s="19"/>
      <c r="AK792" s="19"/>
      <c r="AL792" s="18"/>
      <c r="AM792" s="18"/>
      <c r="AN792" s="18"/>
      <c r="AO792" s="18"/>
      <c r="AP792" s="18"/>
      <c r="AQ792" s="18"/>
      <c r="AR792" s="18"/>
      <c r="AS792" s="18"/>
      <c r="AT792" s="18"/>
      <c r="AU792" s="18"/>
      <c r="AV792" s="18"/>
      <c r="AW792" s="18"/>
      <c r="AX792" s="18"/>
      <c r="AY792" s="18"/>
      <c r="AZ792" s="18"/>
    </row>
    <row r="793" spans="1:52" x14ac:dyDescent="0.25">
      <c r="A793" s="20"/>
      <c r="B793" s="21"/>
      <c r="C793" s="112"/>
      <c r="D793" s="113"/>
      <c r="E793" s="118"/>
      <c r="F793" s="116"/>
      <c r="G793" s="24"/>
      <c r="H793" s="23"/>
      <c r="I793" s="23"/>
      <c r="J793" s="23"/>
      <c r="K793" s="23"/>
      <c r="L793" s="119"/>
      <c r="M793" s="23"/>
      <c r="N793" s="23"/>
      <c r="O793" s="23"/>
      <c r="P793" s="23"/>
      <c r="Q793" s="23"/>
      <c r="R793" s="311"/>
      <c r="S793" s="23"/>
      <c r="T793" s="23"/>
      <c r="U793" s="23"/>
      <c r="V793" s="23"/>
      <c r="W793" s="23"/>
      <c r="X793" s="23"/>
      <c r="Y793" s="23"/>
      <c r="Z793" s="23"/>
      <c r="AA793" s="22"/>
      <c r="AB793" s="23"/>
      <c r="AC793" s="23"/>
      <c r="AD793" s="23"/>
      <c r="AE793" s="23"/>
      <c r="AF793" s="23"/>
      <c r="AG793" s="119"/>
      <c r="AH793" s="18"/>
      <c r="AI793" s="19"/>
      <c r="AJ793" s="19"/>
      <c r="AK793" s="19"/>
      <c r="AL793" s="18"/>
      <c r="AM793" s="18"/>
      <c r="AN793" s="18"/>
      <c r="AO793" s="18"/>
      <c r="AP793" s="18"/>
      <c r="AQ793" s="18"/>
      <c r="AR793" s="18"/>
      <c r="AS793" s="18"/>
      <c r="AT793" s="18"/>
      <c r="AU793" s="18"/>
      <c r="AV793" s="18"/>
      <c r="AW793" s="18"/>
      <c r="AX793" s="18"/>
      <c r="AY793" s="18"/>
      <c r="AZ793" s="18"/>
    </row>
    <row r="794" spans="1:52" x14ac:dyDescent="0.25">
      <c r="A794" s="20"/>
      <c r="B794" s="21"/>
      <c r="C794" s="112"/>
      <c r="D794" s="113"/>
      <c r="E794" s="118"/>
      <c r="F794" s="116"/>
      <c r="G794" s="24"/>
      <c r="H794" s="23"/>
      <c r="I794" s="23"/>
      <c r="J794" s="23"/>
      <c r="K794" s="23"/>
      <c r="L794" s="119"/>
      <c r="M794" s="23"/>
      <c r="N794" s="23"/>
      <c r="O794" s="23"/>
      <c r="P794" s="23"/>
      <c r="Q794" s="23"/>
      <c r="R794" s="311"/>
      <c r="S794" s="23"/>
      <c r="T794" s="23"/>
      <c r="U794" s="23"/>
      <c r="V794" s="23"/>
      <c r="W794" s="23"/>
      <c r="X794" s="23"/>
      <c r="Y794" s="23"/>
      <c r="Z794" s="23"/>
      <c r="AA794" s="22"/>
      <c r="AB794" s="23"/>
      <c r="AC794" s="23"/>
      <c r="AD794" s="23"/>
      <c r="AE794" s="23"/>
      <c r="AF794" s="23"/>
      <c r="AG794" s="119"/>
      <c r="AH794" s="18"/>
      <c r="AI794" s="19"/>
      <c r="AJ794" s="19"/>
      <c r="AK794" s="19"/>
      <c r="AL794" s="18"/>
      <c r="AM794" s="18"/>
      <c r="AN794" s="18"/>
      <c r="AO794" s="18"/>
      <c r="AP794" s="18"/>
      <c r="AQ794" s="18"/>
      <c r="AR794" s="18"/>
      <c r="AS794" s="18"/>
      <c r="AT794" s="18"/>
      <c r="AU794" s="18"/>
      <c r="AV794" s="18"/>
      <c r="AW794" s="18"/>
      <c r="AX794" s="18"/>
      <c r="AY794" s="18"/>
      <c r="AZ794" s="18"/>
    </row>
    <row r="795" spans="1:52" x14ac:dyDescent="0.25">
      <c r="A795" s="20"/>
      <c r="B795" s="21"/>
      <c r="C795" s="112"/>
      <c r="D795" s="113"/>
      <c r="E795" s="118"/>
      <c r="F795" s="116"/>
      <c r="G795" s="24"/>
      <c r="H795" s="23"/>
      <c r="I795" s="23"/>
      <c r="J795" s="23"/>
      <c r="K795" s="23"/>
      <c r="L795" s="119"/>
      <c r="M795" s="23"/>
      <c r="N795" s="23"/>
      <c r="O795" s="23"/>
      <c r="P795" s="23"/>
      <c r="Q795" s="23"/>
      <c r="R795" s="311"/>
      <c r="S795" s="23"/>
      <c r="T795" s="23"/>
      <c r="U795" s="23"/>
      <c r="V795" s="23"/>
      <c r="W795" s="23"/>
      <c r="X795" s="23"/>
      <c r="Y795" s="23"/>
      <c r="Z795" s="23"/>
      <c r="AA795" s="22"/>
      <c r="AB795" s="23"/>
      <c r="AC795" s="23"/>
      <c r="AD795" s="23"/>
      <c r="AE795" s="23"/>
      <c r="AF795" s="23"/>
      <c r="AG795" s="119"/>
      <c r="AH795" s="18"/>
      <c r="AI795" s="19"/>
      <c r="AJ795" s="19"/>
      <c r="AK795" s="19"/>
      <c r="AL795" s="18"/>
      <c r="AM795" s="18"/>
      <c r="AN795" s="18"/>
      <c r="AO795" s="18"/>
      <c r="AP795" s="18"/>
      <c r="AQ795" s="18"/>
      <c r="AR795" s="18"/>
      <c r="AS795" s="18"/>
      <c r="AT795" s="18"/>
      <c r="AU795" s="18"/>
      <c r="AV795" s="18"/>
      <c r="AW795" s="18"/>
      <c r="AX795" s="18"/>
      <c r="AY795" s="18"/>
      <c r="AZ795" s="18"/>
    </row>
    <row r="796" spans="1:52" x14ac:dyDescent="0.25">
      <c r="A796" s="20"/>
      <c r="B796" s="21"/>
      <c r="C796" s="112"/>
      <c r="D796" s="113"/>
      <c r="E796" s="118"/>
      <c r="F796" s="116"/>
      <c r="G796" s="24"/>
      <c r="H796" s="23"/>
      <c r="I796" s="23"/>
      <c r="J796" s="23"/>
      <c r="K796" s="23"/>
      <c r="L796" s="119"/>
      <c r="M796" s="23"/>
      <c r="N796" s="23"/>
      <c r="O796" s="23"/>
      <c r="P796" s="23"/>
      <c r="Q796" s="23"/>
      <c r="R796" s="311"/>
      <c r="S796" s="23"/>
      <c r="T796" s="23"/>
      <c r="U796" s="23"/>
      <c r="V796" s="23"/>
      <c r="W796" s="23"/>
      <c r="X796" s="23"/>
      <c r="Y796" s="23"/>
      <c r="Z796" s="23"/>
      <c r="AA796" s="22"/>
      <c r="AB796" s="23"/>
      <c r="AC796" s="23"/>
      <c r="AD796" s="23"/>
      <c r="AE796" s="23"/>
      <c r="AF796" s="23"/>
      <c r="AG796" s="119"/>
      <c r="AH796" s="18"/>
      <c r="AI796" s="19"/>
      <c r="AJ796" s="19"/>
      <c r="AK796" s="19"/>
      <c r="AL796" s="18"/>
      <c r="AM796" s="18"/>
      <c r="AN796" s="18"/>
      <c r="AO796" s="18"/>
      <c r="AP796" s="18"/>
      <c r="AQ796" s="18"/>
      <c r="AR796" s="18"/>
      <c r="AS796" s="18"/>
      <c r="AT796" s="18"/>
      <c r="AU796" s="18"/>
      <c r="AV796" s="18"/>
      <c r="AW796" s="18"/>
      <c r="AX796" s="18"/>
      <c r="AY796" s="18"/>
      <c r="AZ796" s="18"/>
    </row>
    <row r="797" spans="1:52" x14ac:dyDescent="0.25">
      <c r="A797" s="20"/>
      <c r="B797" s="21"/>
      <c r="C797" s="112"/>
      <c r="D797" s="113"/>
      <c r="E797" s="118"/>
      <c r="F797" s="116"/>
      <c r="G797" s="24"/>
      <c r="H797" s="23"/>
      <c r="I797" s="23"/>
      <c r="J797" s="23"/>
      <c r="K797" s="23"/>
      <c r="L797" s="119"/>
      <c r="M797" s="23"/>
      <c r="N797" s="23"/>
      <c r="O797" s="23"/>
      <c r="P797" s="23"/>
      <c r="Q797" s="23"/>
      <c r="R797" s="311"/>
      <c r="S797" s="23"/>
      <c r="T797" s="23"/>
      <c r="U797" s="23"/>
      <c r="V797" s="23"/>
      <c r="W797" s="23"/>
      <c r="X797" s="23"/>
      <c r="Y797" s="23"/>
      <c r="Z797" s="23"/>
      <c r="AA797" s="22"/>
      <c r="AB797" s="23"/>
      <c r="AC797" s="23"/>
      <c r="AD797" s="23"/>
      <c r="AE797" s="23"/>
      <c r="AF797" s="23"/>
      <c r="AG797" s="119"/>
      <c r="AH797" s="18"/>
      <c r="AI797" s="19"/>
      <c r="AJ797" s="19"/>
      <c r="AK797" s="19"/>
      <c r="AL797" s="18"/>
      <c r="AM797" s="18"/>
      <c r="AN797" s="18"/>
      <c r="AO797" s="18"/>
      <c r="AP797" s="18"/>
      <c r="AQ797" s="18"/>
      <c r="AR797" s="18"/>
      <c r="AS797" s="18"/>
      <c r="AT797" s="18"/>
      <c r="AU797" s="18"/>
      <c r="AV797" s="18"/>
      <c r="AW797" s="18"/>
      <c r="AX797" s="18"/>
      <c r="AY797" s="18"/>
      <c r="AZ797" s="18"/>
    </row>
    <row r="798" spans="1:52" x14ac:dyDescent="0.25">
      <c r="A798" s="20"/>
      <c r="B798" s="21"/>
      <c r="C798" s="112"/>
      <c r="D798" s="113"/>
      <c r="E798" s="118"/>
      <c r="F798" s="116"/>
      <c r="G798" s="24"/>
      <c r="H798" s="23"/>
      <c r="I798" s="23"/>
      <c r="J798" s="23"/>
      <c r="K798" s="23"/>
      <c r="L798" s="119"/>
      <c r="M798" s="23"/>
      <c r="N798" s="23"/>
      <c r="O798" s="23"/>
      <c r="P798" s="23"/>
      <c r="Q798" s="23"/>
      <c r="R798" s="311"/>
      <c r="S798" s="23"/>
      <c r="T798" s="23"/>
      <c r="U798" s="23"/>
      <c r="V798" s="23"/>
      <c r="W798" s="23"/>
      <c r="X798" s="23"/>
      <c r="Y798" s="23"/>
      <c r="Z798" s="23"/>
      <c r="AA798" s="22"/>
      <c r="AB798" s="23"/>
      <c r="AC798" s="23"/>
      <c r="AD798" s="23"/>
      <c r="AE798" s="23"/>
      <c r="AF798" s="23"/>
      <c r="AG798" s="119"/>
      <c r="AH798" s="18"/>
      <c r="AI798" s="19"/>
      <c r="AJ798" s="19"/>
      <c r="AK798" s="19"/>
      <c r="AL798" s="18"/>
      <c r="AM798" s="18"/>
      <c r="AN798" s="18"/>
      <c r="AO798" s="18"/>
      <c r="AP798" s="18"/>
      <c r="AQ798" s="18"/>
      <c r="AR798" s="18"/>
      <c r="AS798" s="18"/>
      <c r="AT798" s="18"/>
      <c r="AU798" s="18"/>
      <c r="AV798" s="18"/>
      <c r="AW798" s="18"/>
      <c r="AX798" s="18"/>
      <c r="AY798" s="18"/>
      <c r="AZ798" s="18"/>
    </row>
    <row r="799" spans="1:52" x14ac:dyDescent="0.25">
      <c r="A799" s="20"/>
      <c r="B799" s="21"/>
      <c r="C799" s="112"/>
      <c r="D799" s="113"/>
      <c r="E799" s="118"/>
      <c r="F799" s="116"/>
      <c r="G799" s="24"/>
      <c r="H799" s="23"/>
      <c r="I799" s="23"/>
      <c r="J799" s="23"/>
      <c r="K799" s="23"/>
      <c r="L799" s="119"/>
      <c r="M799" s="23"/>
      <c r="N799" s="23"/>
      <c r="O799" s="23"/>
      <c r="P799" s="23"/>
      <c r="Q799" s="23"/>
      <c r="R799" s="311"/>
      <c r="S799" s="23"/>
      <c r="T799" s="23"/>
      <c r="U799" s="23"/>
      <c r="V799" s="23"/>
      <c r="W799" s="23"/>
      <c r="X799" s="23"/>
      <c r="Y799" s="23"/>
      <c r="Z799" s="23"/>
      <c r="AA799" s="22"/>
      <c r="AB799" s="23"/>
      <c r="AC799" s="23"/>
      <c r="AD799" s="23"/>
      <c r="AE799" s="23"/>
      <c r="AF799" s="23"/>
      <c r="AG799" s="119"/>
      <c r="AH799" s="18"/>
      <c r="AI799" s="19"/>
      <c r="AJ799" s="19"/>
      <c r="AK799" s="19"/>
      <c r="AL799" s="18"/>
      <c r="AM799" s="18"/>
      <c r="AN799" s="18"/>
      <c r="AO799" s="18"/>
      <c r="AP799" s="18"/>
      <c r="AQ799" s="18"/>
      <c r="AR799" s="18"/>
      <c r="AS799" s="18"/>
      <c r="AT799" s="18"/>
      <c r="AU799" s="18"/>
      <c r="AV799" s="18"/>
      <c r="AW799" s="18"/>
      <c r="AX799" s="18"/>
      <c r="AY799" s="18"/>
      <c r="AZ799" s="18"/>
    </row>
    <row r="800" spans="1:52" x14ac:dyDescent="0.25">
      <c r="A800" s="20"/>
      <c r="B800" s="21"/>
      <c r="C800" s="112"/>
      <c r="D800" s="113"/>
      <c r="E800" s="118"/>
      <c r="F800" s="116"/>
      <c r="G800" s="24"/>
      <c r="H800" s="23"/>
      <c r="I800" s="23"/>
      <c r="J800" s="23"/>
      <c r="K800" s="23"/>
      <c r="L800" s="119"/>
      <c r="M800" s="23"/>
      <c r="N800" s="23"/>
      <c r="O800" s="23"/>
      <c r="P800" s="23"/>
      <c r="Q800" s="23"/>
      <c r="R800" s="311"/>
      <c r="S800" s="23"/>
      <c r="T800" s="23"/>
      <c r="U800" s="23"/>
      <c r="V800" s="23"/>
      <c r="W800" s="23"/>
      <c r="X800" s="23"/>
      <c r="Y800" s="23"/>
      <c r="Z800" s="23"/>
      <c r="AA800" s="22"/>
      <c r="AB800" s="23"/>
      <c r="AC800" s="23"/>
      <c r="AD800" s="23"/>
      <c r="AE800" s="23"/>
      <c r="AF800" s="23"/>
      <c r="AG800" s="119"/>
      <c r="AH800" s="18"/>
      <c r="AI800" s="19"/>
      <c r="AJ800" s="19"/>
      <c r="AK800" s="19"/>
      <c r="AL800" s="18"/>
      <c r="AM800" s="18"/>
      <c r="AN800" s="18"/>
      <c r="AO800" s="18"/>
      <c r="AP800" s="18"/>
      <c r="AQ800" s="18"/>
      <c r="AR800" s="18"/>
      <c r="AS800" s="18"/>
      <c r="AT800" s="18"/>
      <c r="AU800" s="18"/>
      <c r="AV800" s="18"/>
      <c r="AW800" s="18"/>
      <c r="AX800" s="18"/>
      <c r="AY800" s="18"/>
      <c r="AZ800" s="18"/>
    </row>
    <row r="801" spans="1:52" x14ac:dyDescent="0.25">
      <c r="A801" s="20"/>
      <c r="B801" s="21"/>
      <c r="C801" s="112"/>
      <c r="D801" s="113"/>
      <c r="E801" s="118"/>
      <c r="F801" s="116"/>
      <c r="G801" s="24"/>
      <c r="H801" s="23"/>
      <c r="I801" s="23"/>
      <c r="J801" s="23"/>
      <c r="K801" s="23"/>
      <c r="L801" s="119"/>
      <c r="M801" s="23"/>
      <c r="N801" s="23"/>
      <c r="O801" s="23"/>
      <c r="P801" s="23"/>
      <c r="Q801" s="23"/>
      <c r="R801" s="311"/>
      <c r="S801" s="23"/>
      <c r="T801" s="23"/>
      <c r="U801" s="23"/>
      <c r="V801" s="23"/>
      <c r="W801" s="23"/>
      <c r="X801" s="23"/>
      <c r="Y801" s="23"/>
      <c r="Z801" s="23"/>
      <c r="AA801" s="22"/>
      <c r="AB801" s="23"/>
      <c r="AC801" s="23"/>
      <c r="AD801" s="23"/>
      <c r="AE801" s="23"/>
      <c r="AF801" s="23"/>
      <c r="AG801" s="119"/>
      <c r="AH801" s="18"/>
      <c r="AI801" s="19"/>
      <c r="AJ801" s="19"/>
      <c r="AK801" s="19"/>
      <c r="AL801" s="18"/>
      <c r="AM801" s="18"/>
      <c r="AN801" s="18"/>
      <c r="AO801" s="18"/>
      <c r="AP801" s="18"/>
      <c r="AQ801" s="18"/>
      <c r="AR801" s="18"/>
      <c r="AS801" s="18"/>
      <c r="AT801" s="18"/>
      <c r="AU801" s="18"/>
      <c r="AV801" s="18"/>
      <c r="AW801" s="18"/>
      <c r="AX801" s="18"/>
      <c r="AY801" s="18"/>
      <c r="AZ801" s="18"/>
    </row>
    <row r="802" spans="1:52" x14ac:dyDescent="0.25">
      <c r="A802" s="20"/>
      <c r="B802" s="21"/>
      <c r="C802" s="112"/>
      <c r="D802" s="113"/>
      <c r="E802" s="118"/>
      <c r="F802" s="116"/>
      <c r="G802" s="24"/>
      <c r="H802" s="23"/>
      <c r="I802" s="23"/>
      <c r="J802" s="23"/>
      <c r="K802" s="23"/>
      <c r="L802" s="119"/>
      <c r="M802" s="23"/>
      <c r="N802" s="23"/>
      <c r="O802" s="23"/>
      <c r="P802" s="23"/>
      <c r="Q802" s="23"/>
      <c r="R802" s="311"/>
      <c r="S802" s="23"/>
      <c r="T802" s="23"/>
      <c r="U802" s="23"/>
      <c r="V802" s="23"/>
      <c r="W802" s="23"/>
      <c r="X802" s="23"/>
      <c r="Y802" s="23"/>
      <c r="Z802" s="23"/>
      <c r="AA802" s="22"/>
      <c r="AB802" s="23"/>
      <c r="AC802" s="23"/>
      <c r="AD802" s="23"/>
      <c r="AE802" s="23"/>
      <c r="AF802" s="23"/>
      <c r="AG802" s="119"/>
      <c r="AH802" s="18"/>
      <c r="AI802" s="19"/>
      <c r="AJ802" s="19"/>
      <c r="AK802" s="19"/>
      <c r="AL802" s="18"/>
      <c r="AM802" s="18"/>
      <c r="AN802" s="18"/>
      <c r="AO802" s="18"/>
      <c r="AP802" s="18"/>
      <c r="AQ802" s="18"/>
      <c r="AR802" s="18"/>
      <c r="AS802" s="18"/>
      <c r="AT802" s="18"/>
      <c r="AU802" s="18"/>
      <c r="AV802" s="18"/>
      <c r="AW802" s="18"/>
      <c r="AX802" s="18"/>
      <c r="AY802" s="18"/>
      <c r="AZ802" s="18"/>
    </row>
    <row r="803" spans="1:52" x14ac:dyDescent="0.25">
      <c r="A803" s="20"/>
      <c r="B803" s="21"/>
      <c r="C803" s="112"/>
      <c r="D803" s="113"/>
      <c r="E803" s="118"/>
      <c r="F803" s="116"/>
      <c r="G803" s="24"/>
      <c r="H803" s="23"/>
      <c r="I803" s="23"/>
      <c r="J803" s="23"/>
      <c r="K803" s="23"/>
      <c r="L803" s="119"/>
      <c r="M803" s="23"/>
      <c r="N803" s="23"/>
      <c r="O803" s="23"/>
      <c r="P803" s="23"/>
      <c r="Q803" s="23"/>
      <c r="R803" s="311"/>
      <c r="S803" s="23"/>
      <c r="T803" s="23"/>
      <c r="U803" s="23"/>
      <c r="V803" s="23"/>
      <c r="W803" s="23"/>
      <c r="X803" s="23"/>
      <c r="Y803" s="23"/>
      <c r="Z803" s="23"/>
      <c r="AA803" s="22"/>
      <c r="AB803" s="23"/>
      <c r="AC803" s="23"/>
      <c r="AD803" s="23"/>
      <c r="AE803" s="23"/>
      <c r="AF803" s="23"/>
      <c r="AG803" s="119"/>
      <c r="AH803" s="18"/>
      <c r="AI803" s="19"/>
      <c r="AJ803" s="19"/>
      <c r="AK803" s="19"/>
      <c r="AL803" s="18"/>
      <c r="AM803" s="18"/>
      <c r="AN803" s="18"/>
      <c r="AO803" s="18"/>
      <c r="AP803" s="18"/>
      <c r="AQ803" s="18"/>
      <c r="AR803" s="18"/>
      <c r="AS803" s="18"/>
      <c r="AT803" s="18"/>
      <c r="AU803" s="18"/>
      <c r="AV803" s="18"/>
      <c r="AW803" s="18"/>
      <c r="AX803" s="18"/>
      <c r="AY803" s="18"/>
      <c r="AZ803" s="18"/>
    </row>
    <row r="804" spans="1:52" x14ac:dyDescent="0.25">
      <c r="A804" s="20"/>
      <c r="B804" s="21"/>
      <c r="C804" s="112"/>
      <c r="D804" s="113"/>
      <c r="E804" s="118"/>
      <c r="F804" s="116"/>
      <c r="G804" s="24"/>
      <c r="H804" s="23"/>
      <c r="I804" s="23"/>
      <c r="J804" s="23"/>
      <c r="K804" s="23"/>
      <c r="L804" s="119"/>
      <c r="M804" s="23"/>
      <c r="N804" s="23"/>
      <c r="O804" s="23"/>
      <c r="P804" s="23"/>
      <c r="Q804" s="23"/>
      <c r="R804" s="311"/>
      <c r="S804" s="23"/>
      <c r="T804" s="23"/>
      <c r="U804" s="23"/>
      <c r="V804" s="23"/>
      <c r="W804" s="23"/>
      <c r="X804" s="23"/>
      <c r="Y804" s="23"/>
      <c r="Z804" s="23"/>
      <c r="AA804" s="22"/>
      <c r="AB804" s="23"/>
      <c r="AC804" s="23"/>
      <c r="AD804" s="23"/>
      <c r="AE804" s="23"/>
      <c r="AF804" s="23"/>
      <c r="AG804" s="119"/>
      <c r="AH804" s="18"/>
      <c r="AI804" s="19"/>
      <c r="AJ804" s="19"/>
      <c r="AK804" s="19"/>
      <c r="AL804" s="18"/>
      <c r="AM804" s="18"/>
      <c r="AN804" s="18"/>
      <c r="AO804" s="18"/>
      <c r="AP804" s="18"/>
      <c r="AQ804" s="18"/>
      <c r="AR804" s="18"/>
      <c r="AS804" s="18"/>
      <c r="AT804" s="18"/>
      <c r="AU804" s="18"/>
      <c r="AV804" s="18"/>
      <c r="AW804" s="18"/>
      <c r="AX804" s="18"/>
      <c r="AY804" s="18"/>
      <c r="AZ804" s="18"/>
    </row>
    <row r="805" spans="1:52" x14ac:dyDescent="0.25">
      <c r="A805" s="20"/>
      <c r="B805" s="21"/>
      <c r="C805" s="112"/>
      <c r="D805" s="113"/>
      <c r="E805" s="118"/>
      <c r="F805" s="116"/>
      <c r="G805" s="24"/>
      <c r="H805" s="23"/>
      <c r="I805" s="23"/>
      <c r="J805" s="23"/>
      <c r="K805" s="23"/>
      <c r="L805" s="119"/>
      <c r="M805" s="23"/>
      <c r="N805" s="23"/>
      <c r="O805" s="23"/>
      <c r="P805" s="23"/>
      <c r="Q805" s="23"/>
      <c r="R805" s="311"/>
      <c r="S805" s="23"/>
      <c r="T805" s="23"/>
      <c r="U805" s="23"/>
      <c r="V805" s="23"/>
      <c r="W805" s="23"/>
      <c r="X805" s="23"/>
      <c r="Y805" s="23"/>
      <c r="Z805" s="23"/>
      <c r="AA805" s="22"/>
      <c r="AB805" s="23"/>
      <c r="AC805" s="23"/>
      <c r="AD805" s="23"/>
      <c r="AE805" s="23"/>
      <c r="AF805" s="23"/>
      <c r="AG805" s="119"/>
      <c r="AH805" s="18"/>
      <c r="AI805" s="19"/>
      <c r="AJ805" s="19"/>
      <c r="AK805" s="19"/>
      <c r="AL805" s="18"/>
      <c r="AM805" s="18"/>
      <c r="AN805" s="18"/>
      <c r="AO805" s="18"/>
      <c r="AP805" s="18"/>
      <c r="AQ805" s="18"/>
      <c r="AR805" s="18"/>
      <c r="AS805" s="18"/>
      <c r="AT805" s="18"/>
      <c r="AU805" s="18"/>
      <c r="AV805" s="18"/>
      <c r="AW805" s="18"/>
      <c r="AX805" s="18"/>
      <c r="AY805" s="18"/>
      <c r="AZ805" s="18"/>
    </row>
    <row r="806" spans="1:52" x14ac:dyDescent="0.25">
      <c r="A806" s="20"/>
      <c r="B806" s="21"/>
      <c r="C806" s="112"/>
      <c r="D806" s="113"/>
      <c r="E806" s="118"/>
      <c r="F806" s="116"/>
      <c r="G806" s="24"/>
      <c r="H806" s="23"/>
      <c r="I806" s="23"/>
      <c r="J806" s="23"/>
      <c r="K806" s="23"/>
      <c r="L806" s="119"/>
      <c r="M806" s="23"/>
      <c r="N806" s="23"/>
      <c r="O806" s="23"/>
      <c r="P806" s="23"/>
      <c r="Q806" s="23"/>
      <c r="R806" s="311"/>
      <c r="S806" s="23"/>
      <c r="T806" s="23"/>
      <c r="U806" s="23"/>
      <c r="V806" s="23"/>
      <c r="W806" s="23"/>
      <c r="X806" s="23"/>
      <c r="Y806" s="23"/>
      <c r="Z806" s="23"/>
      <c r="AA806" s="22"/>
      <c r="AB806" s="23"/>
      <c r="AC806" s="23"/>
      <c r="AD806" s="23"/>
      <c r="AE806" s="23"/>
      <c r="AF806" s="23"/>
      <c r="AG806" s="119"/>
      <c r="AH806" s="18"/>
      <c r="AI806" s="19"/>
      <c r="AJ806" s="19"/>
      <c r="AK806" s="19"/>
      <c r="AL806" s="18"/>
      <c r="AM806" s="18"/>
      <c r="AN806" s="18"/>
      <c r="AO806" s="18"/>
      <c r="AP806" s="18"/>
      <c r="AQ806" s="18"/>
      <c r="AR806" s="18"/>
      <c r="AS806" s="18"/>
      <c r="AT806" s="18"/>
      <c r="AU806" s="18"/>
      <c r="AV806" s="18"/>
      <c r="AW806" s="18"/>
      <c r="AX806" s="18"/>
      <c r="AY806" s="18"/>
      <c r="AZ806" s="18"/>
    </row>
    <row r="807" spans="1:52" x14ac:dyDescent="0.25">
      <c r="A807" s="20"/>
      <c r="B807" s="21"/>
      <c r="C807" s="112"/>
      <c r="D807" s="113"/>
      <c r="E807" s="118"/>
      <c r="F807" s="116"/>
      <c r="G807" s="24"/>
      <c r="H807" s="23"/>
      <c r="I807" s="23"/>
      <c r="J807" s="23"/>
      <c r="K807" s="23"/>
      <c r="L807" s="119"/>
      <c r="M807" s="23"/>
      <c r="N807" s="23"/>
      <c r="O807" s="23"/>
      <c r="P807" s="23"/>
      <c r="Q807" s="23"/>
      <c r="R807" s="311"/>
      <c r="S807" s="23"/>
      <c r="T807" s="23"/>
      <c r="U807" s="23"/>
      <c r="V807" s="23"/>
      <c r="W807" s="23"/>
      <c r="X807" s="23"/>
      <c r="Y807" s="23"/>
      <c r="Z807" s="23"/>
      <c r="AA807" s="22"/>
      <c r="AB807" s="23"/>
      <c r="AC807" s="23"/>
      <c r="AD807" s="23"/>
      <c r="AE807" s="23"/>
      <c r="AF807" s="23"/>
      <c r="AG807" s="119"/>
      <c r="AH807" s="18"/>
      <c r="AI807" s="19"/>
      <c r="AJ807" s="19"/>
      <c r="AK807" s="19"/>
      <c r="AL807" s="18"/>
      <c r="AM807" s="18"/>
      <c r="AN807" s="18"/>
      <c r="AO807" s="18"/>
      <c r="AP807" s="18"/>
      <c r="AQ807" s="18"/>
      <c r="AR807" s="18"/>
      <c r="AS807" s="18"/>
      <c r="AT807" s="18"/>
      <c r="AU807" s="18"/>
      <c r="AV807" s="18"/>
      <c r="AW807" s="18"/>
      <c r="AX807" s="18"/>
      <c r="AY807" s="18"/>
      <c r="AZ807" s="18"/>
    </row>
    <row r="808" spans="1:52" x14ac:dyDescent="0.25">
      <c r="A808" s="20"/>
      <c r="B808" s="21"/>
      <c r="C808" s="112"/>
      <c r="D808" s="113"/>
      <c r="E808" s="118"/>
      <c r="F808" s="116"/>
      <c r="G808" s="24"/>
      <c r="H808" s="23"/>
      <c r="I808" s="23"/>
      <c r="J808" s="23"/>
      <c r="K808" s="23"/>
      <c r="L808" s="119"/>
      <c r="M808" s="23"/>
      <c r="N808" s="23"/>
      <c r="O808" s="23"/>
      <c r="P808" s="23"/>
      <c r="Q808" s="23"/>
      <c r="R808" s="311"/>
      <c r="S808" s="23"/>
      <c r="T808" s="23"/>
      <c r="U808" s="23"/>
      <c r="V808" s="23"/>
      <c r="W808" s="23"/>
      <c r="X808" s="23"/>
      <c r="Y808" s="23"/>
      <c r="Z808" s="23"/>
      <c r="AA808" s="22"/>
      <c r="AB808" s="23"/>
      <c r="AC808" s="23"/>
      <c r="AD808" s="23"/>
      <c r="AE808" s="23"/>
      <c r="AF808" s="23"/>
      <c r="AG808" s="119"/>
      <c r="AH808" s="18"/>
      <c r="AI808" s="19"/>
      <c r="AJ808" s="19"/>
      <c r="AK808" s="19"/>
      <c r="AL808" s="18"/>
      <c r="AM808" s="18"/>
      <c r="AN808" s="18"/>
      <c r="AO808" s="18"/>
      <c r="AP808" s="18"/>
      <c r="AQ808" s="18"/>
      <c r="AR808" s="18"/>
      <c r="AS808" s="18"/>
      <c r="AT808" s="18"/>
      <c r="AU808" s="18"/>
      <c r="AV808" s="18"/>
      <c r="AW808" s="18"/>
      <c r="AX808" s="18"/>
      <c r="AY808" s="18"/>
      <c r="AZ808" s="18"/>
    </row>
    <row r="809" spans="1:52" x14ac:dyDescent="0.25">
      <c r="A809" s="20"/>
      <c r="B809" s="21"/>
      <c r="C809" s="112"/>
      <c r="D809" s="113"/>
      <c r="E809" s="118"/>
      <c r="F809" s="116"/>
      <c r="G809" s="24"/>
      <c r="H809" s="23"/>
      <c r="I809" s="23"/>
      <c r="J809" s="23"/>
      <c r="K809" s="23"/>
      <c r="L809" s="119"/>
      <c r="M809" s="23"/>
      <c r="N809" s="23"/>
      <c r="O809" s="23"/>
      <c r="P809" s="23"/>
      <c r="Q809" s="23"/>
      <c r="R809" s="311"/>
      <c r="S809" s="23"/>
      <c r="T809" s="23"/>
      <c r="U809" s="23"/>
      <c r="V809" s="23"/>
      <c r="W809" s="23"/>
      <c r="X809" s="23"/>
      <c r="Y809" s="23"/>
      <c r="Z809" s="23"/>
      <c r="AA809" s="22"/>
      <c r="AB809" s="23"/>
      <c r="AC809" s="23"/>
      <c r="AD809" s="23"/>
      <c r="AE809" s="23"/>
      <c r="AF809" s="23"/>
      <c r="AG809" s="119"/>
      <c r="AH809" s="18"/>
      <c r="AI809" s="19"/>
      <c r="AJ809" s="19"/>
      <c r="AK809" s="19"/>
      <c r="AL809" s="18"/>
      <c r="AM809" s="18"/>
      <c r="AN809" s="18"/>
      <c r="AO809" s="18"/>
      <c r="AP809" s="18"/>
      <c r="AQ809" s="18"/>
      <c r="AR809" s="18"/>
      <c r="AS809" s="18"/>
      <c r="AT809" s="18"/>
      <c r="AU809" s="18"/>
      <c r="AV809" s="18"/>
      <c r="AW809" s="18"/>
      <c r="AX809" s="18"/>
      <c r="AY809" s="18"/>
      <c r="AZ809" s="18"/>
    </row>
    <row r="810" spans="1:52" x14ac:dyDescent="0.25">
      <c r="A810" s="20"/>
      <c r="B810" s="21"/>
      <c r="C810" s="112"/>
      <c r="D810" s="113"/>
      <c r="E810" s="118"/>
      <c r="F810" s="116"/>
      <c r="G810" s="24"/>
      <c r="H810" s="23"/>
      <c r="I810" s="23"/>
      <c r="J810" s="23"/>
      <c r="K810" s="23"/>
      <c r="L810" s="119"/>
      <c r="M810" s="23"/>
      <c r="N810" s="23"/>
      <c r="O810" s="23"/>
      <c r="P810" s="23"/>
      <c r="Q810" s="23"/>
      <c r="R810" s="311"/>
      <c r="S810" s="23"/>
      <c r="T810" s="23"/>
      <c r="U810" s="23"/>
      <c r="V810" s="23"/>
      <c r="W810" s="23"/>
      <c r="X810" s="23"/>
      <c r="Y810" s="23"/>
      <c r="Z810" s="23"/>
      <c r="AA810" s="22"/>
      <c r="AB810" s="23"/>
      <c r="AC810" s="23"/>
      <c r="AD810" s="23"/>
      <c r="AE810" s="23"/>
      <c r="AF810" s="23"/>
      <c r="AG810" s="119"/>
      <c r="AH810" s="18"/>
      <c r="AI810" s="19"/>
      <c r="AJ810" s="19"/>
      <c r="AK810" s="19"/>
      <c r="AL810" s="18"/>
      <c r="AM810" s="18"/>
      <c r="AN810" s="18"/>
      <c r="AO810" s="18"/>
      <c r="AP810" s="18"/>
      <c r="AQ810" s="18"/>
      <c r="AR810" s="18"/>
      <c r="AS810" s="18"/>
      <c r="AT810" s="18"/>
      <c r="AU810" s="18"/>
      <c r="AV810" s="18"/>
      <c r="AW810" s="18"/>
      <c r="AX810" s="18"/>
      <c r="AY810" s="18"/>
      <c r="AZ810" s="18"/>
    </row>
    <row r="811" spans="1:52" x14ac:dyDescent="0.25">
      <c r="A811" s="20"/>
      <c r="B811" s="21"/>
      <c r="C811" s="112"/>
      <c r="D811" s="113"/>
      <c r="E811" s="118"/>
      <c r="F811" s="116"/>
      <c r="G811" s="24"/>
      <c r="H811" s="23"/>
      <c r="I811" s="23"/>
      <c r="J811" s="23"/>
      <c r="K811" s="23"/>
      <c r="L811" s="119"/>
      <c r="M811" s="23"/>
      <c r="N811" s="23"/>
      <c r="O811" s="23"/>
      <c r="P811" s="23"/>
      <c r="Q811" s="23"/>
      <c r="R811" s="311"/>
      <c r="S811" s="23"/>
      <c r="T811" s="23"/>
      <c r="U811" s="23"/>
      <c r="V811" s="23"/>
      <c r="W811" s="23"/>
      <c r="X811" s="23"/>
      <c r="Y811" s="23"/>
      <c r="Z811" s="23"/>
      <c r="AA811" s="22"/>
      <c r="AB811" s="23"/>
      <c r="AC811" s="23"/>
      <c r="AD811" s="23"/>
      <c r="AE811" s="23"/>
      <c r="AF811" s="23"/>
      <c r="AG811" s="119"/>
      <c r="AH811" s="18"/>
      <c r="AI811" s="19"/>
      <c r="AJ811" s="19"/>
      <c r="AK811" s="19"/>
      <c r="AL811" s="18"/>
      <c r="AM811" s="18"/>
      <c r="AN811" s="18"/>
      <c r="AO811" s="18"/>
      <c r="AP811" s="18"/>
      <c r="AQ811" s="18"/>
      <c r="AR811" s="18"/>
      <c r="AS811" s="18"/>
      <c r="AT811" s="18"/>
      <c r="AU811" s="18"/>
      <c r="AV811" s="18"/>
      <c r="AW811" s="18"/>
      <c r="AX811" s="18"/>
      <c r="AY811" s="18"/>
      <c r="AZ811" s="18"/>
    </row>
    <row r="812" spans="1:52" x14ac:dyDescent="0.25">
      <c r="A812" s="20"/>
      <c r="B812" s="21"/>
      <c r="C812" s="112"/>
      <c r="D812" s="113"/>
      <c r="E812" s="118"/>
      <c r="F812" s="116"/>
      <c r="G812" s="24"/>
      <c r="H812" s="23"/>
      <c r="I812" s="23"/>
      <c r="J812" s="23"/>
      <c r="K812" s="23"/>
      <c r="L812" s="119"/>
      <c r="M812" s="23"/>
      <c r="N812" s="23"/>
      <c r="O812" s="23"/>
      <c r="P812" s="23"/>
      <c r="Q812" s="23"/>
      <c r="R812" s="311"/>
      <c r="S812" s="23"/>
      <c r="T812" s="23"/>
      <c r="U812" s="23"/>
      <c r="V812" s="23"/>
      <c r="W812" s="23"/>
      <c r="X812" s="23"/>
      <c r="Y812" s="23"/>
      <c r="Z812" s="23"/>
      <c r="AA812" s="22"/>
      <c r="AB812" s="23"/>
      <c r="AC812" s="23"/>
      <c r="AD812" s="23"/>
      <c r="AE812" s="23"/>
      <c r="AF812" s="23"/>
      <c r="AG812" s="119"/>
      <c r="AH812" s="18"/>
      <c r="AI812" s="19"/>
      <c r="AJ812" s="19"/>
      <c r="AK812" s="19"/>
      <c r="AL812" s="18"/>
      <c r="AM812" s="18"/>
      <c r="AN812" s="18"/>
      <c r="AO812" s="18"/>
      <c r="AP812" s="18"/>
      <c r="AQ812" s="18"/>
      <c r="AR812" s="18"/>
      <c r="AS812" s="18"/>
      <c r="AT812" s="18"/>
      <c r="AU812" s="18"/>
      <c r="AV812" s="18"/>
      <c r="AW812" s="18"/>
      <c r="AX812" s="18"/>
      <c r="AY812" s="18"/>
      <c r="AZ812" s="18"/>
    </row>
    <row r="813" spans="1:52" x14ac:dyDescent="0.25">
      <c r="A813" s="20"/>
      <c r="B813" s="21"/>
      <c r="C813" s="112"/>
      <c r="D813" s="113"/>
      <c r="E813" s="118"/>
      <c r="F813" s="116"/>
      <c r="G813" s="24"/>
      <c r="H813" s="23"/>
      <c r="I813" s="23"/>
      <c r="J813" s="23"/>
      <c r="K813" s="23"/>
      <c r="L813" s="119"/>
      <c r="M813" s="23"/>
      <c r="N813" s="23"/>
      <c r="O813" s="23"/>
      <c r="P813" s="23"/>
      <c r="Q813" s="23"/>
      <c r="R813" s="311"/>
      <c r="S813" s="23"/>
      <c r="T813" s="23"/>
      <c r="U813" s="23"/>
      <c r="V813" s="23"/>
      <c r="W813" s="23"/>
      <c r="X813" s="23"/>
      <c r="Y813" s="23"/>
      <c r="Z813" s="23"/>
      <c r="AA813" s="22"/>
      <c r="AB813" s="23"/>
      <c r="AC813" s="23"/>
      <c r="AD813" s="23"/>
      <c r="AE813" s="23"/>
      <c r="AF813" s="23"/>
      <c r="AG813" s="119"/>
      <c r="AH813" s="18"/>
      <c r="AI813" s="19"/>
      <c r="AJ813" s="19"/>
      <c r="AK813" s="19"/>
      <c r="AL813" s="18"/>
      <c r="AM813" s="18"/>
      <c r="AN813" s="18"/>
      <c r="AO813" s="18"/>
      <c r="AP813" s="18"/>
      <c r="AQ813" s="18"/>
      <c r="AR813" s="18"/>
      <c r="AS813" s="18"/>
      <c r="AT813" s="18"/>
      <c r="AU813" s="18"/>
      <c r="AV813" s="18"/>
      <c r="AW813" s="18"/>
      <c r="AX813" s="18"/>
      <c r="AY813" s="18"/>
      <c r="AZ813" s="18"/>
    </row>
    <row r="814" spans="1:52" x14ac:dyDescent="0.25">
      <c r="A814" s="20"/>
      <c r="B814" s="21"/>
      <c r="C814" s="112"/>
      <c r="D814" s="113"/>
      <c r="E814" s="118"/>
      <c r="F814" s="116"/>
      <c r="G814" s="24"/>
      <c r="H814" s="23"/>
      <c r="I814" s="23"/>
      <c r="J814" s="23"/>
      <c r="K814" s="23"/>
      <c r="L814" s="119"/>
      <c r="M814" s="23"/>
      <c r="N814" s="23"/>
      <c r="O814" s="23"/>
      <c r="P814" s="23"/>
      <c r="Q814" s="23"/>
      <c r="R814" s="311"/>
      <c r="S814" s="23"/>
      <c r="T814" s="23"/>
      <c r="U814" s="23"/>
      <c r="V814" s="23"/>
      <c r="W814" s="23"/>
      <c r="X814" s="23"/>
      <c r="Y814" s="23"/>
      <c r="Z814" s="23"/>
      <c r="AA814" s="22"/>
      <c r="AB814" s="23"/>
      <c r="AC814" s="23"/>
      <c r="AD814" s="23"/>
      <c r="AE814" s="23"/>
      <c r="AF814" s="23"/>
      <c r="AG814" s="119"/>
      <c r="AH814" s="18"/>
      <c r="AI814" s="19"/>
      <c r="AJ814" s="19"/>
      <c r="AK814" s="19"/>
      <c r="AL814" s="18"/>
      <c r="AM814" s="18"/>
      <c r="AN814" s="18"/>
      <c r="AO814" s="18"/>
      <c r="AP814" s="18"/>
      <c r="AQ814" s="18"/>
      <c r="AR814" s="18"/>
      <c r="AS814" s="18"/>
      <c r="AT814" s="18"/>
      <c r="AU814" s="18"/>
      <c r="AV814" s="18"/>
      <c r="AW814" s="18"/>
      <c r="AX814" s="18"/>
      <c r="AY814" s="18"/>
      <c r="AZ814" s="18"/>
    </row>
    <row r="815" spans="1:52" x14ac:dyDescent="0.25">
      <c r="A815" s="20"/>
      <c r="B815" s="21"/>
      <c r="C815" s="112"/>
      <c r="D815" s="113"/>
      <c r="E815" s="118"/>
      <c r="F815" s="116"/>
      <c r="G815" s="24"/>
      <c r="H815" s="23"/>
      <c r="I815" s="23"/>
      <c r="J815" s="23"/>
      <c r="K815" s="23"/>
      <c r="L815" s="119"/>
      <c r="M815" s="23"/>
      <c r="N815" s="23"/>
      <c r="O815" s="23"/>
      <c r="P815" s="23"/>
      <c r="Q815" s="23"/>
      <c r="R815" s="311"/>
      <c r="S815" s="23"/>
      <c r="T815" s="23"/>
      <c r="U815" s="23"/>
      <c r="V815" s="23"/>
      <c r="W815" s="23"/>
      <c r="X815" s="23"/>
      <c r="Y815" s="23"/>
      <c r="Z815" s="23"/>
      <c r="AA815" s="22"/>
      <c r="AB815" s="23"/>
      <c r="AC815" s="23"/>
      <c r="AD815" s="23"/>
      <c r="AE815" s="23"/>
      <c r="AF815" s="23"/>
      <c r="AG815" s="119"/>
      <c r="AH815" s="18"/>
      <c r="AI815" s="19"/>
      <c r="AJ815" s="19"/>
      <c r="AK815" s="19"/>
      <c r="AL815" s="18"/>
      <c r="AM815" s="18"/>
      <c r="AN815" s="18"/>
      <c r="AO815" s="18"/>
      <c r="AP815" s="18"/>
      <c r="AQ815" s="18"/>
      <c r="AR815" s="18"/>
      <c r="AS815" s="18"/>
      <c r="AT815" s="18"/>
      <c r="AU815" s="18"/>
      <c r="AV815" s="18"/>
      <c r="AW815" s="18"/>
      <c r="AX815" s="18"/>
      <c r="AY815" s="18"/>
      <c r="AZ815" s="18"/>
    </row>
    <row r="816" spans="1:52" x14ac:dyDescent="0.25">
      <c r="A816" s="20"/>
      <c r="B816" s="21"/>
      <c r="C816" s="112"/>
      <c r="D816" s="113"/>
      <c r="E816" s="118"/>
      <c r="F816" s="116"/>
      <c r="G816" s="24"/>
      <c r="H816" s="23"/>
      <c r="I816" s="23"/>
      <c r="J816" s="23"/>
      <c r="K816" s="23"/>
      <c r="L816" s="119"/>
      <c r="M816" s="23"/>
      <c r="N816" s="23"/>
      <c r="O816" s="23"/>
      <c r="P816" s="23"/>
      <c r="Q816" s="23"/>
      <c r="R816" s="311"/>
      <c r="S816" s="23"/>
      <c r="T816" s="23"/>
      <c r="U816" s="23"/>
      <c r="V816" s="23"/>
      <c r="W816" s="23"/>
      <c r="X816" s="23"/>
      <c r="Y816" s="23"/>
      <c r="Z816" s="23"/>
      <c r="AA816" s="22"/>
      <c r="AB816" s="23"/>
      <c r="AC816" s="23"/>
      <c r="AD816" s="23"/>
      <c r="AE816" s="23"/>
      <c r="AF816" s="23"/>
      <c r="AG816" s="119"/>
      <c r="AH816" s="18"/>
      <c r="AI816" s="19"/>
      <c r="AJ816" s="19"/>
      <c r="AK816" s="19"/>
      <c r="AL816" s="18"/>
      <c r="AM816" s="18"/>
      <c r="AN816" s="18"/>
      <c r="AO816" s="18"/>
      <c r="AP816" s="18"/>
      <c r="AQ816" s="18"/>
      <c r="AR816" s="18"/>
      <c r="AS816" s="18"/>
      <c r="AT816" s="18"/>
      <c r="AU816" s="18"/>
      <c r="AV816" s="18"/>
      <c r="AW816" s="18"/>
      <c r="AX816" s="18"/>
      <c r="AY816" s="18"/>
      <c r="AZ816" s="18"/>
    </row>
    <row r="817" spans="1:52" x14ac:dyDescent="0.25">
      <c r="A817" s="20"/>
      <c r="B817" s="21"/>
      <c r="C817" s="112"/>
      <c r="D817" s="113"/>
      <c r="E817" s="118"/>
      <c r="F817" s="116"/>
      <c r="G817" s="24"/>
      <c r="H817" s="23"/>
      <c r="I817" s="23"/>
      <c r="J817" s="23"/>
      <c r="K817" s="23"/>
      <c r="L817" s="119"/>
      <c r="M817" s="23"/>
      <c r="N817" s="23"/>
      <c r="O817" s="23"/>
      <c r="P817" s="23"/>
      <c r="Q817" s="23"/>
      <c r="R817" s="311"/>
      <c r="S817" s="23"/>
      <c r="T817" s="23"/>
      <c r="U817" s="23"/>
      <c r="V817" s="23"/>
      <c r="W817" s="23"/>
      <c r="X817" s="23"/>
      <c r="Y817" s="23"/>
      <c r="Z817" s="23"/>
      <c r="AA817" s="22"/>
      <c r="AB817" s="23"/>
      <c r="AC817" s="23"/>
      <c r="AD817" s="23"/>
      <c r="AE817" s="23"/>
      <c r="AF817" s="23"/>
      <c r="AG817" s="119"/>
      <c r="AH817" s="18"/>
      <c r="AI817" s="19"/>
      <c r="AJ817" s="19"/>
      <c r="AK817" s="19"/>
      <c r="AL817" s="18"/>
      <c r="AM817" s="18"/>
      <c r="AN817" s="18"/>
      <c r="AO817" s="18"/>
      <c r="AP817" s="18"/>
      <c r="AQ817" s="18"/>
      <c r="AR817" s="18"/>
      <c r="AS817" s="18"/>
      <c r="AT817" s="18"/>
      <c r="AU817" s="18"/>
      <c r="AV817" s="18"/>
      <c r="AW817" s="18"/>
      <c r="AX817" s="18"/>
      <c r="AY817" s="18"/>
      <c r="AZ817" s="18"/>
    </row>
    <row r="818" spans="1:52" x14ac:dyDescent="0.25">
      <c r="A818" s="20"/>
      <c r="B818" s="21"/>
      <c r="C818" s="112"/>
      <c r="D818" s="113"/>
      <c r="E818" s="118"/>
      <c r="F818" s="116"/>
      <c r="G818" s="24"/>
      <c r="H818" s="23"/>
      <c r="I818" s="23"/>
      <c r="J818" s="23"/>
      <c r="K818" s="23"/>
      <c r="L818" s="119"/>
      <c r="M818" s="23"/>
      <c r="N818" s="23"/>
      <c r="O818" s="23"/>
      <c r="P818" s="23"/>
      <c r="Q818" s="23"/>
      <c r="R818" s="311"/>
      <c r="S818" s="23"/>
      <c r="T818" s="23"/>
      <c r="U818" s="23"/>
      <c r="V818" s="23"/>
      <c r="W818" s="23"/>
      <c r="X818" s="23"/>
      <c r="Y818" s="23"/>
      <c r="Z818" s="23"/>
      <c r="AA818" s="22"/>
      <c r="AB818" s="23"/>
      <c r="AC818" s="23"/>
      <c r="AD818" s="23"/>
      <c r="AE818" s="23"/>
      <c r="AF818" s="23"/>
      <c r="AG818" s="119"/>
      <c r="AH818" s="18"/>
      <c r="AI818" s="19"/>
      <c r="AJ818" s="19"/>
      <c r="AK818" s="19"/>
      <c r="AL818" s="18"/>
      <c r="AM818" s="18"/>
      <c r="AN818" s="18"/>
      <c r="AO818" s="18"/>
      <c r="AP818" s="18"/>
      <c r="AQ818" s="18"/>
      <c r="AR818" s="18"/>
      <c r="AS818" s="18"/>
      <c r="AT818" s="18"/>
      <c r="AU818" s="18"/>
      <c r="AV818" s="18"/>
      <c r="AW818" s="18"/>
      <c r="AX818" s="18"/>
      <c r="AY818" s="18"/>
      <c r="AZ818" s="18"/>
    </row>
    <row r="819" spans="1:52" x14ac:dyDescent="0.25">
      <c r="A819" s="20"/>
      <c r="B819" s="21"/>
      <c r="C819" s="112"/>
      <c r="D819" s="113"/>
      <c r="E819" s="118"/>
      <c r="F819" s="116"/>
      <c r="G819" s="24"/>
      <c r="H819" s="23"/>
      <c r="I819" s="23"/>
      <c r="J819" s="23"/>
      <c r="K819" s="23"/>
      <c r="L819" s="119"/>
      <c r="M819" s="23"/>
      <c r="N819" s="23"/>
      <c r="O819" s="23"/>
      <c r="P819" s="23"/>
      <c r="Q819" s="23"/>
      <c r="R819" s="311"/>
      <c r="S819" s="23"/>
      <c r="T819" s="23"/>
      <c r="U819" s="23"/>
      <c r="V819" s="23"/>
      <c r="W819" s="23"/>
      <c r="X819" s="23"/>
      <c r="Y819" s="23"/>
      <c r="Z819" s="23"/>
      <c r="AA819" s="22"/>
      <c r="AB819" s="23"/>
      <c r="AC819" s="23"/>
      <c r="AD819" s="23"/>
      <c r="AE819" s="23"/>
      <c r="AF819" s="23"/>
      <c r="AG819" s="119"/>
      <c r="AH819" s="18"/>
      <c r="AI819" s="19"/>
      <c r="AJ819" s="19"/>
      <c r="AK819" s="19"/>
      <c r="AL819" s="18"/>
      <c r="AM819" s="18"/>
      <c r="AN819" s="18"/>
      <c r="AO819" s="18"/>
      <c r="AP819" s="18"/>
      <c r="AQ819" s="18"/>
      <c r="AR819" s="18"/>
      <c r="AS819" s="18"/>
      <c r="AT819" s="18"/>
      <c r="AU819" s="18"/>
      <c r="AV819" s="18"/>
      <c r="AW819" s="18"/>
      <c r="AX819" s="18"/>
      <c r="AY819" s="18"/>
      <c r="AZ819" s="18"/>
    </row>
    <row r="820" spans="1:52" x14ac:dyDescent="0.25">
      <c r="A820" s="20"/>
      <c r="B820" s="21"/>
      <c r="C820" s="112"/>
      <c r="D820" s="113"/>
      <c r="E820" s="118"/>
      <c r="F820" s="116"/>
      <c r="G820" s="24"/>
      <c r="H820" s="23"/>
      <c r="I820" s="23"/>
      <c r="J820" s="23"/>
      <c r="K820" s="23"/>
      <c r="L820" s="119"/>
      <c r="M820" s="23"/>
      <c r="N820" s="23"/>
      <c r="O820" s="23"/>
      <c r="P820" s="23"/>
      <c r="Q820" s="23"/>
      <c r="R820" s="311"/>
      <c r="S820" s="23"/>
      <c r="T820" s="23"/>
      <c r="U820" s="23"/>
      <c r="V820" s="23"/>
      <c r="W820" s="23"/>
      <c r="X820" s="23"/>
      <c r="Y820" s="23"/>
      <c r="Z820" s="23"/>
      <c r="AA820" s="22"/>
      <c r="AB820" s="23"/>
      <c r="AC820" s="23"/>
      <c r="AD820" s="23"/>
      <c r="AE820" s="23"/>
      <c r="AF820" s="23"/>
      <c r="AG820" s="119"/>
      <c r="AH820" s="18"/>
      <c r="AI820" s="19"/>
      <c r="AJ820" s="19"/>
      <c r="AK820" s="19"/>
      <c r="AL820" s="18"/>
      <c r="AM820" s="18"/>
      <c r="AN820" s="18"/>
      <c r="AO820" s="18"/>
      <c r="AP820" s="18"/>
      <c r="AQ820" s="18"/>
      <c r="AR820" s="18"/>
      <c r="AS820" s="18"/>
      <c r="AT820" s="18"/>
      <c r="AU820" s="18"/>
      <c r="AV820" s="18"/>
      <c r="AW820" s="18"/>
      <c r="AX820" s="18"/>
      <c r="AY820" s="18"/>
      <c r="AZ820" s="18"/>
    </row>
    <row r="821" spans="1:52" x14ac:dyDescent="0.25">
      <c r="A821" s="20"/>
      <c r="B821" s="21"/>
      <c r="C821" s="112"/>
      <c r="D821" s="113"/>
      <c r="E821" s="118"/>
      <c r="F821" s="116"/>
      <c r="G821" s="24"/>
      <c r="H821" s="23"/>
      <c r="I821" s="23"/>
      <c r="J821" s="23"/>
      <c r="K821" s="23"/>
      <c r="L821" s="119"/>
      <c r="M821" s="23"/>
      <c r="N821" s="23"/>
      <c r="O821" s="23"/>
      <c r="P821" s="23"/>
      <c r="Q821" s="23"/>
      <c r="R821" s="311"/>
      <c r="S821" s="23"/>
      <c r="T821" s="23"/>
      <c r="U821" s="23"/>
      <c r="V821" s="23"/>
      <c r="W821" s="23"/>
      <c r="X821" s="23"/>
      <c r="Y821" s="23"/>
      <c r="Z821" s="23"/>
      <c r="AA821" s="22"/>
      <c r="AB821" s="23"/>
      <c r="AC821" s="23"/>
      <c r="AD821" s="23"/>
      <c r="AE821" s="23"/>
      <c r="AF821" s="23"/>
      <c r="AG821" s="119"/>
      <c r="AH821" s="18"/>
      <c r="AI821" s="19"/>
      <c r="AJ821" s="19"/>
      <c r="AK821" s="19"/>
      <c r="AL821" s="18"/>
      <c r="AM821" s="18"/>
      <c r="AN821" s="18"/>
      <c r="AO821" s="18"/>
      <c r="AP821" s="18"/>
      <c r="AQ821" s="18"/>
      <c r="AR821" s="18"/>
      <c r="AS821" s="18"/>
      <c r="AT821" s="18"/>
      <c r="AU821" s="18"/>
      <c r="AV821" s="18"/>
      <c r="AW821" s="18"/>
      <c r="AX821" s="18"/>
      <c r="AY821" s="18"/>
      <c r="AZ821" s="18"/>
    </row>
    <row r="822" spans="1:52" x14ac:dyDescent="0.25">
      <c r="A822" s="20"/>
      <c r="B822" s="21"/>
      <c r="C822" s="112"/>
      <c r="D822" s="113"/>
      <c r="E822" s="118"/>
      <c r="F822" s="116"/>
      <c r="G822" s="24"/>
      <c r="H822" s="23"/>
      <c r="I822" s="23"/>
      <c r="J822" s="23"/>
      <c r="K822" s="23"/>
      <c r="L822" s="119"/>
      <c r="M822" s="23"/>
      <c r="N822" s="23"/>
      <c r="O822" s="23"/>
      <c r="P822" s="23"/>
      <c r="Q822" s="23"/>
      <c r="R822" s="311"/>
      <c r="S822" s="23"/>
      <c r="T822" s="23"/>
      <c r="U822" s="23"/>
      <c r="V822" s="23"/>
      <c r="W822" s="23"/>
      <c r="X822" s="23"/>
      <c r="Y822" s="23"/>
      <c r="Z822" s="23"/>
      <c r="AA822" s="22"/>
      <c r="AB822" s="23"/>
      <c r="AC822" s="23"/>
      <c r="AD822" s="23"/>
      <c r="AE822" s="23"/>
      <c r="AF822" s="23"/>
      <c r="AG822" s="119"/>
      <c r="AH822" s="18"/>
      <c r="AI822" s="19"/>
      <c r="AJ822" s="19"/>
      <c r="AK822" s="19"/>
      <c r="AL822" s="18"/>
      <c r="AM822" s="18"/>
      <c r="AN822" s="18"/>
      <c r="AO822" s="18"/>
      <c r="AP822" s="18"/>
      <c r="AQ822" s="18"/>
      <c r="AR822" s="18"/>
      <c r="AS822" s="18"/>
      <c r="AT822" s="18"/>
      <c r="AU822" s="18"/>
      <c r="AV822" s="18"/>
      <c r="AW822" s="18"/>
      <c r="AX822" s="18"/>
      <c r="AY822" s="18"/>
      <c r="AZ822" s="18"/>
    </row>
    <row r="823" spans="1:52" x14ac:dyDescent="0.25">
      <c r="A823" s="20"/>
      <c r="B823" s="21"/>
      <c r="C823" s="112"/>
      <c r="D823" s="113"/>
      <c r="E823" s="118"/>
      <c r="F823" s="116"/>
      <c r="G823" s="24"/>
      <c r="H823" s="23"/>
      <c r="I823" s="23"/>
      <c r="J823" s="23"/>
      <c r="K823" s="23"/>
      <c r="L823" s="119"/>
      <c r="M823" s="23"/>
      <c r="N823" s="23"/>
      <c r="O823" s="23"/>
      <c r="P823" s="23"/>
      <c r="Q823" s="23"/>
      <c r="R823" s="311"/>
      <c r="S823" s="23"/>
      <c r="T823" s="23"/>
      <c r="U823" s="23"/>
      <c r="V823" s="23"/>
      <c r="W823" s="23"/>
      <c r="X823" s="23"/>
      <c r="Y823" s="23"/>
      <c r="Z823" s="23"/>
      <c r="AA823" s="22"/>
      <c r="AB823" s="23"/>
      <c r="AC823" s="23"/>
      <c r="AD823" s="23"/>
      <c r="AE823" s="23"/>
      <c r="AF823" s="23"/>
      <c r="AG823" s="119"/>
      <c r="AH823" s="18"/>
      <c r="AI823" s="19"/>
      <c r="AJ823" s="19"/>
      <c r="AK823" s="19"/>
      <c r="AL823" s="18"/>
      <c r="AM823" s="18"/>
      <c r="AN823" s="18"/>
      <c r="AO823" s="18"/>
      <c r="AP823" s="18"/>
      <c r="AQ823" s="18"/>
      <c r="AR823" s="18"/>
      <c r="AS823" s="18"/>
      <c r="AT823" s="18"/>
      <c r="AU823" s="18"/>
      <c r="AV823" s="18"/>
      <c r="AW823" s="18"/>
      <c r="AX823" s="18"/>
      <c r="AY823" s="18"/>
      <c r="AZ823" s="18"/>
    </row>
    <row r="824" spans="1:52" x14ac:dyDescent="0.25">
      <c r="A824" s="20"/>
      <c r="B824" s="21"/>
      <c r="C824" s="112"/>
      <c r="D824" s="113"/>
      <c r="E824" s="118"/>
      <c r="F824" s="116"/>
      <c r="G824" s="24"/>
      <c r="H824" s="23"/>
      <c r="I824" s="23"/>
      <c r="J824" s="23"/>
      <c r="K824" s="23"/>
      <c r="L824" s="119"/>
      <c r="M824" s="23"/>
      <c r="N824" s="23"/>
      <c r="O824" s="23"/>
      <c r="P824" s="23"/>
      <c r="Q824" s="23"/>
      <c r="R824" s="311"/>
      <c r="S824" s="23"/>
      <c r="T824" s="23"/>
      <c r="U824" s="23"/>
      <c r="V824" s="23"/>
      <c r="W824" s="23"/>
      <c r="X824" s="23"/>
      <c r="Y824" s="23"/>
      <c r="Z824" s="23"/>
      <c r="AA824" s="22"/>
      <c r="AB824" s="23"/>
      <c r="AC824" s="23"/>
      <c r="AD824" s="23"/>
      <c r="AE824" s="23"/>
      <c r="AF824" s="23"/>
      <c r="AG824" s="119"/>
      <c r="AH824" s="18"/>
      <c r="AI824" s="19"/>
      <c r="AJ824" s="19"/>
      <c r="AK824" s="19"/>
      <c r="AL824" s="18"/>
      <c r="AM824" s="18"/>
      <c r="AN824" s="18"/>
      <c r="AO824" s="18"/>
      <c r="AP824" s="18"/>
      <c r="AQ824" s="18"/>
      <c r="AR824" s="18"/>
      <c r="AS824" s="18"/>
      <c r="AT824" s="18"/>
      <c r="AU824" s="18"/>
      <c r="AV824" s="18"/>
      <c r="AW824" s="18"/>
      <c r="AX824" s="18"/>
      <c r="AY824" s="18"/>
      <c r="AZ824" s="18"/>
    </row>
    <row r="825" spans="1:52" x14ac:dyDescent="0.25">
      <c r="A825" s="20"/>
      <c r="B825" s="21"/>
      <c r="C825" s="112"/>
      <c r="D825" s="113"/>
      <c r="E825" s="118"/>
      <c r="F825" s="116"/>
      <c r="G825" s="24"/>
      <c r="H825" s="23"/>
      <c r="I825" s="23"/>
      <c r="J825" s="23"/>
      <c r="K825" s="23"/>
      <c r="L825" s="119"/>
      <c r="M825" s="23"/>
      <c r="N825" s="23"/>
      <c r="O825" s="23"/>
      <c r="P825" s="23"/>
      <c r="Q825" s="23"/>
      <c r="R825" s="311"/>
      <c r="S825" s="23"/>
      <c r="T825" s="23"/>
      <c r="U825" s="23"/>
      <c r="V825" s="23"/>
      <c r="W825" s="23"/>
      <c r="X825" s="23"/>
      <c r="Y825" s="23"/>
      <c r="Z825" s="23"/>
      <c r="AA825" s="22"/>
      <c r="AB825" s="23"/>
      <c r="AC825" s="23"/>
      <c r="AD825" s="23"/>
      <c r="AE825" s="23"/>
      <c r="AF825" s="23"/>
      <c r="AG825" s="119"/>
      <c r="AH825" s="18"/>
      <c r="AI825" s="19"/>
      <c r="AJ825" s="19"/>
      <c r="AK825" s="19"/>
      <c r="AL825" s="18"/>
      <c r="AM825" s="18"/>
      <c r="AN825" s="18"/>
      <c r="AO825" s="18"/>
      <c r="AP825" s="18"/>
      <c r="AQ825" s="18"/>
      <c r="AR825" s="18"/>
      <c r="AS825" s="18"/>
      <c r="AT825" s="18"/>
      <c r="AU825" s="18"/>
      <c r="AV825" s="18"/>
      <c r="AW825" s="18"/>
      <c r="AX825" s="18"/>
      <c r="AY825" s="18"/>
      <c r="AZ825" s="18"/>
    </row>
    <row r="826" spans="1:52" x14ac:dyDescent="0.25">
      <c r="A826" s="20"/>
      <c r="B826" s="21"/>
      <c r="C826" s="112"/>
      <c r="D826" s="113"/>
      <c r="E826" s="118"/>
      <c r="F826" s="116"/>
      <c r="G826" s="24"/>
      <c r="H826" s="23"/>
      <c r="I826" s="23"/>
      <c r="J826" s="23"/>
      <c r="K826" s="23"/>
      <c r="L826" s="119"/>
      <c r="M826" s="23"/>
      <c r="N826" s="23"/>
      <c r="O826" s="23"/>
      <c r="P826" s="23"/>
      <c r="Q826" s="23"/>
      <c r="R826" s="311"/>
      <c r="S826" s="23"/>
      <c r="T826" s="23"/>
      <c r="U826" s="23"/>
      <c r="V826" s="23"/>
      <c r="W826" s="23"/>
      <c r="X826" s="23"/>
      <c r="Y826" s="23"/>
      <c r="Z826" s="23"/>
      <c r="AA826" s="22"/>
      <c r="AB826" s="23"/>
      <c r="AC826" s="23"/>
      <c r="AD826" s="23"/>
      <c r="AE826" s="23"/>
      <c r="AF826" s="23"/>
      <c r="AG826" s="119"/>
      <c r="AH826" s="18"/>
      <c r="AI826" s="19"/>
      <c r="AJ826" s="19"/>
      <c r="AK826" s="19"/>
      <c r="AL826" s="18"/>
      <c r="AM826" s="18"/>
      <c r="AN826" s="18"/>
      <c r="AO826" s="18"/>
      <c r="AP826" s="18"/>
      <c r="AQ826" s="18"/>
      <c r="AR826" s="18"/>
      <c r="AS826" s="18"/>
      <c r="AT826" s="18"/>
      <c r="AU826" s="18"/>
      <c r="AV826" s="18"/>
      <c r="AW826" s="18"/>
      <c r="AX826" s="18"/>
      <c r="AY826" s="18"/>
      <c r="AZ826" s="18"/>
    </row>
    <row r="827" spans="1:52" x14ac:dyDescent="0.25">
      <c r="A827" s="20"/>
      <c r="B827" s="21"/>
      <c r="C827" s="112"/>
      <c r="D827" s="113"/>
      <c r="E827" s="118"/>
      <c r="F827" s="116"/>
      <c r="G827" s="24"/>
      <c r="H827" s="23"/>
      <c r="I827" s="23"/>
      <c r="J827" s="23"/>
      <c r="K827" s="23"/>
      <c r="L827" s="119"/>
      <c r="M827" s="23"/>
      <c r="N827" s="23"/>
      <c r="O827" s="23"/>
      <c r="P827" s="23"/>
      <c r="Q827" s="23"/>
      <c r="R827" s="311"/>
      <c r="S827" s="23"/>
      <c r="T827" s="23"/>
      <c r="U827" s="23"/>
      <c r="V827" s="23"/>
      <c r="W827" s="23"/>
      <c r="X827" s="23"/>
      <c r="Y827" s="23"/>
      <c r="Z827" s="23"/>
      <c r="AA827" s="22"/>
      <c r="AB827" s="23"/>
      <c r="AC827" s="23"/>
      <c r="AD827" s="23"/>
      <c r="AE827" s="23"/>
      <c r="AF827" s="23"/>
      <c r="AG827" s="119"/>
      <c r="AH827" s="18"/>
      <c r="AI827" s="19"/>
      <c r="AJ827" s="19"/>
      <c r="AK827" s="19"/>
      <c r="AL827" s="18"/>
      <c r="AM827" s="18"/>
      <c r="AN827" s="18"/>
      <c r="AO827" s="18"/>
      <c r="AP827" s="18"/>
      <c r="AQ827" s="18"/>
      <c r="AR827" s="18"/>
      <c r="AS827" s="18"/>
      <c r="AT827" s="18"/>
      <c r="AU827" s="18"/>
      <c r="AV827" s="18"/>
      <c r="AW827" s="18"/>
      <c r="AX827" s="18"/>
      <c r="AY827" s="18"/>
      <c r="AZ827" s="18"/>
    </row>
    <row r="828" spans="1:52" x14ac:dyDescent="0.25">
      <c r="A828" s="20"/>
      <c r="B828" s="21"/>
      <c r="C828" s="112"/>
      <c r="D828" s="113"/>
      <c r="E828" s="118"/>
      <c r="F828" s="116"/>
      <c r="G828" s="24"/>
      <c r="H828" s="23"/>
      <c r="I828" s="23"/>
      <c r="J828" s="23"/>
      <c r="K828" s="23"/>
      <c r="L828" s="119"/>
      <c r="M828" s="23"/>
      <c r="N828" s="23"/>
      <c r="O828" s="23"/>
      <c r="P828" s="23"/>
      <c r="Q828" s="23"/>
      <c r="R828" s="311"/>
      <c r="S828" s="23"/>
      <c r="T828" s="23"/>
      <c r="U828" s="23"/>
      <c r="V828" s="23"/>
      <c r="W828" s="23"/>
      <c r="X828" s="23"/>
      <c r="Y828" s="23"/>
      <c r="Z828" s="23"/>
      <c r="AA828" s="22"/>
      <c r="AB828" s="23"/>
      <c r="AC828" s="23"/>
      <c r="AD828" s="23"/>
      <c r="AE828" s="23"/>
      <c r="AF828" s="23"/>
      <c r="AG828" s="119"/>
      <c r="AH828" s="18"/>
      <c r="AI828" s="19"/>
      <c r="AJ828" s="19"/>
      <c r="AK828" s="19"/>
      <c r="AL828" s="18"/>
      <c r="AM828" s="18"/>
      <c r="AN828" s="18"/>
      <c r="AO828" s="18"/>
      <c r="AP828" s="18"/>
      <c r="AQ828" s="18"/>
      <c r="AR828" s="18"/>
      <c r="AS828" s="18"/>
      <c r="AT828" s="18"/>
      <c r="AU828" s="18"/>
      <c r="AV828" s="18"/>
      <c r="AW828" s="18"/>
      <c r="AX828" s="18"/>
      <c r="AY828" s="18"/>
      <c r="AZ828" s="18"/>
    </row>
    <row r="829" spans="1:52" x14ac:dyDescent="0.25">
      <c r="A829" s="20"/>
      <c r="B829" s="21"/>
      <c r="C829" s="112"/>
      <c r="D829" s="113"/>
      <c r="E829" s="118"/>
      <c r="F829" s="116"/>
      <c r="G829" s="24"/>
      <c r="H829" s="23"/>
      <c r="I829" s="23"/>
      <c r="J829" s="23"/>
      <c r="K829" s="23"/>
      <c r="L829" s="119"/>
      <c r="M829" s="23"/>
      <c r="N829" s="23"/>
      <c r="O829" s="23"/>
      <c r="P829" s="23"/>
      <c r="Q829" s="23"/>
      <c r="R829" s="311"/>
      <c r="S829" s="23"/>
      <c r="T829" s="23"/>
      <c r="U829" s="23"/>
      <c r="V829" s="23"/>
      <c r="W829" s="23"/>
      <c r="X829" s="23"/>
      <c r="Y829" s="23"/>
      <c r="Z829" s="23"/>
      <c r="AA829" s="22"/>
      <c r="AB829" s="23"/>
      <c r="AC829" s="23"/>
      <c r="AD829" s="23"/>
      <c r="AE829" s="23"/>
      <c r="AF829" s="23"/>
      <c r="AG829" s="119"/>
      <c r="AH829" s="18"/>
      <c r="AI829" s="19"/>
      <c r="AJ829" s="19"/>
      <c r="AK829" s="19"/>
      <c r="AL829" s="18"/>
      <c r="AM829" s="18"/>
      <c r="AN829" s="18"/>
      <c r="AO829" s="18"/>
      <c r="AP829" s="18"/>
      <c r="AQ829" s="18"/>
      <c r="AR829" s="18"/>
      <c r="AS829" s="18"/>
      <c r="AT829" s="18"/>
      <c r="AU829" s="18"/>
      <c r="AV829" s="18"/>
      <c r="AW829" s="18"/>
      <c r="AX829" s="18"/>
      <c r="AY829" s="18"/>
      <c r="AZ829" s="18"/>
    </row>
    <row r="830" spans="1:52" x14ac:dyDescent="0.25">
      <c r="A830" s="20"/>
      <c r="B830" s="21"/>
      <c r="C830" s="112"/>
      <c r="D830" s="113"/>
      <c r="E830" s="118"/>
      <c r="F830" s="116"/>
      <c r="G830" s="24"/>
      <c r="H830" s="23"/>
      <c r="I830" s="23"/>
      <c r="J830" s="23"/>
      <c r="K830" s="23"/>
      <c r="L830" s="119"/>
      <c r="M830" s="23"/>
      <c r="N830" s="23"/>
      <c r="O830" s="23"/>
      <c r="P830" s="23"/>
      <c r="Q830" s="23"/>
      <c r="R830" s="311"/>
      <c r="S830" s="23"/>
      <c r="T830" s="23"/>
      <c r="U830" s="23"/>
      <c r="V830" s="23"/>
      <c r="W830" s="23"/>
      <c r="X830" s="23"/>
      <c r="Y830" s="23"/>
      <c r="Z830" s="23"/>
      <c r="AA830" s="22"/>
      <c r="AB830" s="23"/>
      <c r="AC830" s="23"/>
      <c r="AD830" s="23"/>
      <c r="AE830" s="23"/>
      <c r="AF830" s="23"/>
      <c r="AG830" s="119"/>
      <c r="AH830" s="18"/>
      <c r="AI830" s="19"/>
      <c r="AJ830" s="19"/>
      <c r="AK830" s="19"/>
      <c r="AL830" s="18"/>
      <c r="AM830" s="18"/>
      <c r="AN830" s="18"/>
      <c r="AO830" s="18"/>
      <c r="AP830" s="18"/>
      <c r="AQ830" s="18"/>
      <c r="AR830" s="18"/>
      <c r="AS830" s="18"/>
      <c r="AT830" s="18"/>
      <c r="AU830" s="18"/>
      <c r="AV830" s="18"/>
      <c r="AW830" s="18"/>
      <c r="AX830" s="18"/>
      <c r="AY830" s="18"/>
      <c r="AZ830" s="18"/>
    </row>
    <row r="831" spans="1:52" x14ac:dyDescent="0.25">
      <c r="A831" s="20"/>
      <c r="B831" s="21"/>
      <c r="C831" s="112"/>
      <c r="D831" s="113"/>
      <c r="E831" s="118"/>
      <c r="F831" s="116"/>
      <c r="G831" s="24"/>
      <c r="H831" s="23"/>
      <c r="I831" s="23"/>
      <c r="J831" s="23"/>
      <c r="K831" s="23"/>
      <c r="L831" s="119"/>
      <c r="M831" s="23"/>
      <c r="N831" s="23"/>
      <c r="O831" s="23"/>
      <c r="P831" s="23"/>
      <c r="Q831" s="23"/>
      <c r="R831" s="311"/>
      <c r="S831" s="23"/>
      <c r="T831" s="23"/>
      <c r="U831" s="23"/>
      <c r="V831" s="23"/>
      <c r="W831" s="23"/>
      <c r="X831" s="23"/>
      <c r="Y831" s="23"/>
      <c r="Z831" s="23"/>
      <c r="AA831" s="22"/>
      <c r="AB831" s="23"/>
      <c r="AC831" s="23"/>
      <c r="AD831" s="23"/>
      <c r="AE831" s="23"/>
      <c r="AF831" s="23"/>
      <c r="AG831" s="119"/>
      <c r="AH831" s="18"/>
      <c r="AI831" s="19"/>
      <c r="AJ831" s="19"/>
      <c r="AK831" s="19"/>
      <c r="AL831" s="18"/>
      <c r="AM831" s="18"/>
      <c r="AN831" s="18"/>
      <c r="AO831" s="18"/>
      <c r="AP831" s="18"/>
      <c r="AQ831" s="18"/>
      <c r="AR831" s="18"/>
      <c r="AS831" s="18"/>
      <c r="AT831" s="18"/>
      <c r="AU831" s="18"/>
      <c r="AV831" s="18"/>
      <c r="AW831" s="18"/>
      <c r="AX831" s="18"/>
      <c r="AY831" s="18"/>
      <c r="AZ831" s="18"/>
    </row>
    <row r="832" spans="1:52" x14ac:dyDescent="0.25">
      <c r="A832" s="20"/>
      <c r="B832" s="21"/>
      <c r="C832" s="112"/>
      <c r="D832" s="113"/>
      <c r="E832" s="118"/>
      <c r="F832" s="116"/>
      <c r="G832" s="24"/>
      <c r="H832" s="23"/>
      <c r="I832" s="23"/>
      <c r="J832" s="23"/>
      <c r="K832" s="23"/>
      <c r="L832" s="119"/>
      <c r="M832" s="23"/>
      <c r="N832" s="23"/>
      <c r="O832" s="23"/>
      <c r="P832" s="23"/>
      <c r="Q832" s="23"/>
      <c r="R832" s="311"/>
      <c r="S832" s="23"/>
      <c r="T832" s="23"/>
      <c r="U832" s="23"/>
      <c r="V832" s="23"/>
      <c r="W832" s="23"/>
      <c r="X832" s="23"/>
      <c r="Y832" s="23"/>
      <c r="Z832" s="23"/>
      <c r="AA832" s="22"/>
      <c r="AB832" s="23"/>
      <c r="AC832" s="23"/>
      <c r="AD832" s="23"/>
      <c r="AE832" s="23"/>
      <c r="AF832" s="23"/>
      <c r="AG832" s="119"/>
      <c r="AH832" s="18"/>
      <c r="AI832" s="19"/>
      <c r="AJ832" s="19"/>
      <c r="AK832" s="19"/>
      <c r="AL832" s="18"/>
      <c r="AM832" s="18"/>
      <c r="AN832" s="18"/>
      <c r="AO832" s="18"/>
      <c r="AP832" s="18"/>
      <c r="AQ832" s="18"/>
      <c r="AR832" s="18"/>
      <c r="AS832" s="18"/>
      <c r="AT832" s="18"/>
      <c r="AU832" s="18"/>
      <c r="AV832" s="18"/>
      <c r="AW832" s="18"/>
      <c r="AX832" s="18"/>
      <c r="AY832" s="18"/>
      <c r="AZ832" s="18"/>
    </row>
    <row r="833" spans="1:52" x14ac:dyDescent="0.25">
      <c r="A833" s="20"/>
      <c r="B833" s="21"/>
      <c r="C833" s="112"/>
      <c r="D833" s="113"/>
      <c r="E833" s="118"/>
      <c r="F833" s="116"/>
      <c r="G833" s="24"/>
      <c r="H833" s="23"/>
      <c r="I833" s="23"/>
      <c r="J833" s="23"/>
      <c r="K833" s="23"/>
      <c r="L833" s="119"/>
      <c r="M833" s="23"/>
      <c r="N833" s="23"/>
      <c r="O833" s="23"/>
      <c r="P833" s="23"/>
      <c r="Q833" s="23"/>
      <c r="R833" s="311"/>
      <c r="S833" s="23"/>
      <c r="T833" s="23"/>
      <c r="U833" s="23"/>
      <c r="V833" s="23"/>
      <c r="W833" s="23"/>
      <c r="X833" s="23"/>
      <c r="Y833" s="23"/>
      <c r="Z833" s="23"/>
      <c r="AA833" s="22"/>
      <c r="AB833" s="23"/>
      <c r="AC833" s="23"/>
      <c r="AD833" s="23"/>
      <c r="AE833" s="23"/>
      <c r="AF833" s="23"/>
      <c r="AG833" s="119"/>
      <c r="AH833" s="18"/>
      <c r="AI833" s="19"/>
      <c r="AJ833" s="19"/>
      <c r="AK833" s="19"/>
      <c r="AL833" s="18"/>
      <c r="AM833" s="18"/>
      <c r="AN833" s="18"/>
      <c r="AO833" s="18"/>
      <c r="AP833" s="18"/>
      <c r="AQ833" s="18"/>
      <c r="AR833" s="18"/>
      <c r="AS833" s="18"/>
      <c r="AT833" s="18"/>
      <c r="AU833" s="18"/>
      <c r="AV833" s="18"/>
      <c r="AW833" s="18"/>
      <c r="AX833" s="18"/>
      <c r="AY833" s="18"/>
      <c r="AZ833" s="18"/>
    </row>
    <row r="834" spans="1:52" x14ac:dyDescent="0.25">
      <c r="A834" s="20"/>
      <c r="B834" s="21"/>
      <c r="C834" s="112"/>
      <c r="D834" s="113"/>
      <c r="E834" s="118"/>
      <c r="F834" s="116"/>
      <c r="G834" s="24"/>
      <c r="H834" s="23"/>
      <c r="I834" s="23"/>
      <c r="J834" s="23"/>
      <c r="K834" s="23"/>
      <c r="L834" s="119"/>
      <c r="M834" s="23"/>
      <c r="N834" s="23"/>
      <c r="O834" s="23"/>
      <c r="P834" s="23"/>
      <c r="Q834" s="23"/>
      <c r="R834" s="311"/>
      <c r="S834" s="23"/>
      <c r="T834" s="23"/>
      <c r="U834" s="23"/>
      <c r="V834" s="23"/>
      <c r="W834" s="23"/>
      <c r="X834" s="23"/>
      <c r="Y834" s="23"/>
      <c r="Z834" s="23"/>
      <c r="AA834" s="22"/>
      <c r="AB834" s="23"/>
      <c r="AC834" s="23"/>
      <c r="AD834" s="23"/>
      <c r="AE834" s="23"/>
      <c r="AF834" s="23"/>
      <c r="AG834" s="119"/>
      <c r="AH834" s="18"/>
      <c r="AI834" s="19"/>
      <c r="AJ834" s="19"/>
      <c r="AK834" s="19"/>
      <c r="AL834" s="18"/>
      <c r="AM834" s="18"/>
      <c r="AN834" s="18"/>
      <c r="AO834" s="18"/>
      <c r="AP834" s="18"/>
      <c r="AQ834" s="18"/>
      <c r="AR834" s="18"/>
      <c r="AS834" s="18"/>
      <c r="AT834" s="18"/>
      <c r="AU834" s="18"/>
      <c r="AV834" s="18"/>
      <c r="AW834" s="18"/>
      <c r="AX834" s="18"/>
      <c r="AY834" s="18"/>
      <c r="AZ834" s="18"/>
    </row>
    <row r="835" spans="1:52" x14ac:dyDescent="0.25">
      <c r="A835" s="20"/>
      <c r="B835" s="21"/>
      <c r="C835" s="112"/>
      <c r="D835" s="113"/>
      <c r="E835" s="118"/>
      <c r="F835" s="116"/>
      <c r="G835" s="24"/>
      <c r="H835" s="23"/>
      <c r="I835" s="23"/>
      <c r="J835" s="23"/>
      <c r="K835" s="23"/>
      <c r="L835" s="119"/>
      <c r="M835" s="23"/>
      <c r="N835" s="23"/>
      <c r="O835" s="23"/>
      <c r="P835" s="23"/>
      <c r="Q835" s="23"/>
      <c r="R835" s="311"/>
      <c r="S835" s="23"/>
      <c r="T835" s="23"/>
      <c r="U835" s="23"/>
      <c r="V835" s="23"/>
      <c r="W835" s="23"/>
      <c r="X835" s="23"/>
      <c r="Y835" s="23"/>
      <c r="Z835" s="23"/>
      <c r="AA835" s="22"/>
      <c r="AB835" s="23"/>
      <c r="AC835" s="23"/>
      <c r="AD835" s="23"/>
      <c r="AE835" s="23"/>
      <c r="AF835" s="23"/>
      <c r="AG835" s="119"/>
      <c r="AH835" s="18"/>
      <c r="AI835" s="19"/>
      <c r="AJ835" s="19"/>
      <c r="AK835" s="19"/>
      <c r="AL835" s="18"/>
      <c r="AM835" s="18"/>
      <c r="AN835" s="18"/>
      <c r="AO835" s="18"/>
      <c r="AP835" s="18"/>
      <c r="AQ835" s="18"/>
      <c r="AR835" s="18"/>
      <c r="AS835" s="18"/>
      <c r="AT835" s="18"/>
      <c r="AU835" s="18"/>
      <c r="AV835" s="18"/>
      <c r="AW835" s="18"/>
      <c r="AX835" s="18"/>
      <c r="AY835" s="18"/>
      <c r="AZ835" s="18"/>
    </row>
    <row r="836" spans="1:52" x14ac:dyDescent="0.25">
      <c r="A836" s="20"/>
      <c r="B836" s="21"/>
      <c r="C836" s="112"/>
      <c r="D836" s="113"/>
      <c r="E836" s="118"/>
      <c r="F836" s="116"/>
      <c r="G836" s="24"/>
      <c r="H836" s="23"/>
      <c r="I836" s="23"/>
      <c r="J836" s="23"/>
      <c r="K836" s="23"/>
      <c r="L836" s="119"/>
      <c r="M836" s="23"/>
      <c r="N836" s="23"/>
      <c r="O836" s="23"/>
      <c r="P836" s="23"/>
      <c r="Q836" s="23"/>
      <c r="R836" s="311"/>
      <c r="S836" s="23"/>
      <c r="T836" s="23"/>
      <c r="U836" s="23"/>
      <c r="V836" s="23"/>
      <c r="W836" s="23"/>
      <c r="X836" s="23"/>
      <c r="Y836" s="23"/>
      <c r="Z836" s="23"/>
      <c r="AA836" s="22"/>
      <c r="AB836" s="23"/>
      <c r="AC836" s="23"/>
      <c r="AD836" s="23"/>
      <c r="AE836" s="23"/>
      <c r="AF836" s="23"/>
      <c r="AG836" s="119"/>
      <c r="AH836" s="18"/>
      <c r="AI836" s="19"/>
      <c r="AJ836" s="19"/>
      <c r="AK836" s="19"/>
      <c r="AL836" s="18"/>
      <c r="AM836" s="18"/>
      <c r="AN836" s="18"/>
      <c r="AO836" s="18"/>
      <c r="AP836" s="18"/>
      <c r="AQ836" s="18"/>
      <c r="AR836" s="18"/>
      <c r="AS836" s="18"/>
      <c r="AT836" s="18"/>
      <c r="AU836" s="18"/>
      <c r="AV836" s="18"/>
      <c r="AW836" s="18"/>
      <c r="AX836" s="18"/>
      <c r="AY836" s="18"/>
      <c r="AZ836" s="18"/>
    </row>
    <row r="837" spans="1:52" x14ac:dyDescent="0.25">
      <c r="A837" s="20"/>
      <c r="B837" s="21"/>
      <c r="C837" s="112"/>
      <c r="D837" s="113"/>
      <c r="E837" s="118"/>
      <c r="F837" s="116"/>
      <c r="G837" s="24"/>
      <c r="H837" s="23"/>
      <c r="I837" s="23"/>
      <c r="J837" s="23"/>
      <c r="K837" s="23"/>
      <c r="L837" s="119"/>
      <c r="M837" s="23"/>
      <c r="N837" s="23"/>
      <c r="O837" s="23"/>
      <c r="P837" s="23"/>
      <c r="Q837" s="23"/>
      <c r="R837" s="311"/>
      <c r="S837" s="23"/>
      <c r="T837" s="23"/>
      <c r="U837" s="23"/>
      <c r="V837" s="23"/>
      <c r="W837" s="23"/>
      <c r="X837" s="23"/>
      <c r="Y837" s="23"/>
      <c r="Z837" s="23"/>
      <c r="AA837" s="22"/>
      <c r="AB837" s="23"/>
      <c r="AC837" s="23"/>
      <c r="AD837" s="23"/>
      <c r="AE837" s="23"/>
      <c r="AF837" s="23"/>
      <c r="AG837" s="119"/>
      <c r="AH837" s="18"/>
      <c r="AI837" s="19"/>
      <c r="AJ837" s="19"/>
      <c r="AK837" s="19"/>
      <c r="AL837" s="18"/>
      <c r="AM837" s="18"/>
      <c r="AN837" s="18"/>
      <c r="AO837" s="18"/>
      <c r="AP837" s="18"/>
      <c r="AQ837" s="18"/>
      <c r="AR837" s="18"/>
      <c r="AS837" s="18"/>
      <c r="AT837" s="18"/>
      <c r="AU837" s="18"/>
      <c r="AV837" s="18"/>
      <c r="AW837" s="18"/>
      <c r="AX837" s="18"/>
      <c r="AY837" s="18"/>
      <c r="AZ837" s="18"/>
    </row>
    <row r="838" spans="1:52" x14ac:dyDescent="0.25">
      <c r="A838" s="20"/>
      <c r="B838" s="21"/>
      <c r="C838" s="112"/>
      <c r="D838" s="113"/>
      <c r="E838" s="118"/>
      <c r="F838" s="116"/>
      <c r="G838" s="24"/>
      <c r="H838" s="23"/>
      <c r="I838" s="23"/>
      <c r="J838" s="23"/>
      <c r="K838" s="23"/>
      <c r="L838" s="119"/>
      <c r="M838" s="23"/>
      <c r="N838" s="23"/>
      <c r="O838" s="23"/>
      <c r="P838" s="23"/>
      <c r="Q838" s="23"/>
      <c r="R838" s="311"/>
      <c r="S838" s="23"/>
      <c r="T838" s="23"/>
      <c r="U838" s="23"/>
      <c r="V838" s="23"/>
      <c r="W838" s="23"/>
      <c r="X838" s="23"/>
      <c r="Y838" s="23"/>
      <c r="Z838" s="23"/>
      <c r="AA838" s="22"/>
      <c r="AB838" s="23"/>
      <c r="AC838" s="23"/>
      <c r="AD838" s="23"/>
      <c r="AE838" s="23"/>
      <c r="AF838" s="23"/>
      <c r="AG838" s="119"/>
      <c r="AH838" s="18"/>
      <c r="AI838" s="19"/>
      <c r="AJ838" s="19"/>
      <c r="AK838" s="19"/>
      <c r="AL838" s="18"/>
      <c r="AM838" s="18"/>
      <c r="AN838" s="18"/>
      <c r="AO838" s="18"/>
      <c r="AP838" s="18"/>
      <c r="AQ838" s="18"/>
      <c r="AR838" s="18"/>
      <c r="AS838" s="18"/>
      <c r="AT838" s="18"/>
      <c r="AU838" s="18"/>
      <c r="AV838" s="18"/>
      <c r="AW838" s="18"/>
      <c r="AX838" s="18"/>
      <c r="AY838" s="18"/>
      <c r="AZ838" s="18"/>
    </row>
    <row r="839" spans="1:52" x14ac:dyDescent="0.25">
      <c r="A839" s="20"/>
      <c r="B839" s="21"/>
      <c r="C839" s="112"/>
      <c r="D839" s="113"/>
      <c r="E839" s="118"/>
      <c r="F839" s="116"/>
      <c r="G839" s="24"/>
      <c r="H839" s="23"/>
      <c r="I839" s="23"/>
      <c r="J839" s="23"/>
      <c r="K839" s="23"/>
      <c r="L839" s="119"/>
      <c r="M839" s="23"/>
      <c r="N839" s="23"/>
      <c r="O839" s="23"/>
      <c r="P839" s="23"/>
      <c r="Q839" s="23"/>
      <c r="R839" s="311"/>
      <c r="S839" s="23"/>
      <c r="T839" s="23"/>
      <c r="U839" s="23"/>
      <c r="V839" s="23"/>
      <c r="W839" s="23"/>
      <c r="X839" s="23"/>
      <c r="Y839" s="23"/>
      <c r="Z839" s="23"/>
      <c r="AA839" s="22"/>
      <c r="AB839" s="23"/>
      <c r="AC839" s="23"/>
      <c r="AD839" s="23"/>
      <c r="AE839" s="23"/>
      <c r="AF839" s="23"/>
      <c r="AG839" s="119"/>
      <c r="AH839" s="18"/>
      <c r="AI839" s="19"/>
      <c r="AJ839" s="19"/>
      <c r="AK839" s="19"/>
      <c r="AL839" s="18"/>
      <c r="AM839" s="18"/>
      <c r="AN839" s="18"/>
      <c r="AO839" s="18"/>
      <c r="AP839" s="18"/>
      <c r="AQ839" s="18"/>
      <c r="AR839" s="18"/>
      <c r="AS839" s="18"/>
      <c r="AT839" s="18"/>
      <c r="AU839" s="18"/>
      <c r="AV839" s="18"/>
      <c r="AW839" s="18"/>
      <c r="AX839" s="18"/>
      <c r="AY839" s="18"/>
      <c r="AZ839" s="18"/>
    </row>
    <row r="840" spans="1:52" x14ac:dyDescent="0.25">
      <c r="A840" s="20"/>
      <c r="B840" s="21"/>
      <c r="C840" s="112"/>
      <c r="D840" s="113"/>
      <c r="E840" s="118"/>
      <c r="F840" s="116"/>
      <c r="G840" s="24"/>
      <c r="H840" s="23"/>
      <c r="I840" s="23"/>
      <c r="J840" s="23"/>
      <c r="K840" s="23"/>
      <c r="L840" s="119"/>
      <c r="M840" s="23"/>
      <c r="N840" s="23"/>
      <c r="O840" s="23"/>
      <c r="P840" s="23"/>
      <c r="Q840" s="23"/>
      <c r="R840" s="311"/>
      <c r="S840" s="23"/>
      <c r="T840" s="23"/>
      <c r="U840" s="23"/>
      <c r="V840" s="23"/>
      <c r="W840" s="23"/>
      <c r="X840" s="23"/>
      <c r="Y840" s="23"/>
      <c r="Z840" s="23"/>
      <c r="AA840" s="22"/>
      <c r="AB840" s="23"/>
      <c r="AC840" s="23"/>
      <c r="AD840" s="23"/>
      <c r="AE840" s="23"/>
      <c r="AF840" s="23"/>
      <c r="AG840" s="119"/>
      <c r="AH840" s="18"/>
      <c r="AI840" s="19"/>
      <c r="AJ840" s="19"/>
      <c r="AK840" s="19"/>
      <c r="AL840" s="18"/>
      <c r="AM840" s="18"/>
      <c r="AN840" s="18"/>
      <c r="AO840" s="18"/>
      <c r="AP840" s="18"/>
      <c r="AQ840" s="18"/>
      <c r="AR840" s="18"/>
      <c r="AS840" s="18"/>
      <c r="AT840" s="18"/>
      <c r="AU840" s="18"/>
      <c r="AV840" s="18"/>
      <c r="AW840" s="18"/>
      <c r="AX840" s="18"/>
      <c r="AY840" s="18"/>
      <c r="AZ840" s="18"/>
    </row>
    <row r="841" spans="1:52" x14ac:dyDescent="0.25">
      <c r="A841" s="20"/>
      <c r="B841" s="21"/>
      <c r="C841" s="112"/>
      <c r="D841" s="113"/>
      <c r="E841" s="118"/>
      <c r="F841" s="116"/>
      <c r="G841" s="24"/>
      <c r="H841" s="23"/>
      <c r="I841" s="23"/>
      <c r="J841" s="23"/>
      <c r="K841" s="23"/>
      <c r="L841" s="119"/>
      <c r="M841" s="23"/>
      <c r="N841" s="23"/>
      <c r="O841" s="23"/>
      <c r="P841" s="23"/>
      <c r="Q841" s="23"/>
      <c r="R841" s="311"/>
      <c r="S841" s="23"/>
      <c r="T841" s="23"/>
      <c r="U841" s="23"/>
      <c r="V841" s="23"/>
      <c r="W841" s="23"/>
      <c r="X841" s="23"/>
      <c r="Y841" s="23"/>
      <c r="Z841" s="23"/>
      <c r="AA841" s="22"/>
      <c r="AB841" s="23"/>
      <c r="AC841" s="23"/>
      <c r="AD841" s="23"/>
      <c r="AE841" s="23"/>
      <c r="AF841" s="23"/>
      <c r="AG841" s="119"/>
      <c r="AH841" s="18"/>
      <c r="AI841" s="19"/>
      <c r="AJ841" s="19"/>
      <c r="AK841" s="19"/>
      <c r="AL841" s="18"/>
      <c r="AM841" s="18"/>
      <c r="AN841" s="18"/>
      <c r="AO841" s="18"/>
      <c r="AP841" s="18"/>
      <c r="AQ841" s="18"/>
      <c r="AR841" s="18"/>
      <c r="AS841" s="18"/>
      <c r="AT841" s="18"/>
      <c r="AU841" s="18"/>
      <c r="AV841" s="18"/>
      <c r="AW841" s="18"/>
      <c r="AX841" s="18"/>
      <c r="AY841" s="18"/>
      <c r="AZ841" s="18"/>
    </row>
    <row r="842" spans="1:52" x14ac:dyDescent="0.25">
      <c r="A842" s="20"/>
      <c r="B842" s="21"/>
      <c r="C842" s="112"/>
      <c r="D842" s="113"/>
      <c r="E842" s="118"/>
      <c r="F842" s="116"/>
      <c r="G842" s="24"/>
      <c r="H842" s="23"/>
      <c r="I842" s="23"/>
      <c r="J842" s="23"/>
      <c r="K842" s="23"/>
      <c r="L842" s="119"/>
      <c r="M842" s="23"/>
      <c r="N842" s="23"/>
      <c r="O842" s="23"/>
      <c r="P842" s="23"/>
      <c r="Q842" s="23"/>
      <c r="R842" s="311"/>
      <c r="S842" s="23"/>
      <c r="T842" s="23"/>
      <c r="U842" s="23"/>
      <c r="V842" s="23"/>
      <c r="W842" s="23"/>
      <c r="X842" s="23"/>
      <c r="Y842" s="23"/>
      <c r="Z842" s="23"/>
      <c r="AA842" s="22"/>
      <c r="AB842" s="23"/>
      <c r="AC842" s="23"/>
      <c r="AD842" s="23"/>
      <c r="AE842" s="23"/>
      <c r="AF842" s="23"/>
      <c r="AG842" s="119"/>
      <c r="AH842" s="18"/>
      <c r="AI842" s="19"/>
      <c r="AJ842" s="19"/>
      <c r="AK842" s="19"/>
      <c r="AL842" s="18"/>
      <c r="AM842" s="18"/>
      <c r="AN842" s="18"/>
      <c r="AO842" s="18"/>
      <c r="AP842" s="18"/>
      <c r="AQ842" s="18"/>
      <c r="AR842" s="18"/>
      <c r="AS842" s="18"/>
      <c r="AT842" s="18"/>
      <c r="AU842" s="18"/>
      <c r="AV842" s="18"/>
      <c r="AW842" s="18"/>
      <c r="AX842" s="18"/>
      <c r="AY842" s="18"/>
      <c r="AZ842" s="18"/>
    </row>
    <row r="843" spans="1:52" x14ac:dyDescent="0.25">
      <c r="A843" s="20"/>
      <c r="B843" s="21"/>
      <c r="C843" s="112"/>
      <c r="D843" s="113"/>
      <c r="E843" s="118"/>
      <c r="F843" s="116"/>
      <c r="G843" s="24"/>
      <c r="H843" s="23"/>
      <c r="I843" s="23"/>
      <c r="J843" s="23"/>
      <c r="K843" s="23"/>
      <c r="L843" s="119"/>
      <c r="M843" s="23"/>
      <c r="N843" s="23"/>
      <c r="O843" s="23"/>
      <c r="P843" s="23"/>
      <c r="Q843" s="23"/>
      <c r="R843" s="311"/>
      <c r="S843" s="23"/>
      <c r="T843" s="23"/>
      <c r="U843" s="23"/>
      <c r="V843" s="23"/>
      <c r="W843" s="23"/>
      <c r="X843" s="23"/>
      <c r="Y843" s="23"/>
      <c r="Z843" s="23"/>
      <c r="AA843" s="22"/>
      <c r="AB843" s="23"/>
      <c r="AC843" s="23"/>
      <c r="AD843" s="23"/>
      <c r="AE843" s="23"/>
      <c r="AF843" s="23"/>
      <c r="AG843" s="119"/>
      <c r="AH843" s="18"/>
      <c r="AI843" s="19"/>
      <c r="AJ843" s="19"/>
      <c r="AK843" s="19"/>
      <c r="AL843" s="18"/>
      <c r="AM843" s="18"/>
      <c r="AN843" s="18"/>
      <c r="AO843" s="18"/>
      <c r="AP843" s="18"/>
      <c r="AQ843" s="18"/>
      <c r="AR843" s="18"/>
      <c r="AS843" s="18"/>
      <c r="AT843" s="18"/>
      <c r="AU843" s="18"/>
      <c r="AV843" s="18"/>
      <c r="AW843" s="18"/>
      <c r="AX843" s="18"/>
      <c r="AY843" s="18"/>
      <c r="AZ843" s="18"/>
    </row>
    <row r="844" spans="1:52" x14ac:dyDescent="0.25">
      <c r="A844" s="20"/>
      <c r="B844" s="21"/>
      <c r="C844" s="112"/>
      <c r="D844" s="113"/>
      <c r="E844" s="118"/>
      <c r="F844" s="116"/>
      <c r="G844" s="24"/>
      <c r="H844" s="23"/>
      <c r="I844" s="23"/>
      <c r="J844" s="23"/>
      <c r="K844" s="23"/>
      <c r="L844" s="119"/>
      <c r="M844" s="23"/>
      <c r="N844" s="23"/>
      <c r="O844" s="23"/>
      <c r="P844" s="23"/>
      <c r="Q844" s="23"/>
      <c r="R844" s="311"/>
      <c r="S844" s="23"/>
      <c r="T844" s="23"/>
      <c r="U844" s="23"/>
      <c r="V844" s="23"/>
      <c r="W844" s="23"/>
      <c r="X844" s="23"/>
      <c r="Y844" s="23"/>
      <c r="Z844" s="23"/>
      <c r="AA844" s="22"/>
      <c r="AB844" s="23"/>
      <c r="AC844" s="23"/>
      <c r="AD844" s="23"/>
      <c r="AE844" s="23"/>
      <c r="AF844" s="23"/>
      <c r="AG844" s="119"/>
      <c r="AH844" s="18"/>
      <c r="AI844" s="19"/>
      <c r="AJ844" s="19"/>
      <c r="AK844" s="19"/>
      <c r="AL844" s="18"/>
      <c r="AM844" s="18"/>
      <c r="AN844" s="18"/>
      <c r="AO844" s="18"/>
      <c r="AP844" s="18"/>
      <c r="AQ844" s="18"/>
      <c r="AR844" s="18"/>
      <c r="AS844" s="18"/>
      <c r="AT844" s="18"/>
      <c r="AU844" s="18"/>
      <c r="AV844" s="18"/>
      <c r="AW844" s="18"/>
      <c r="AX844" s="18"/>
      <c r="AY844" s="18"/>
      <c r="AZ844" s="18"/>
    </row>
    <row r="845" spans="1:52" x14ac:dyDescent="0.25">
      <c r="A845" s="20"/>
      <c r="B845" s="21"/>
      <c r="C845" s="112"/>
      <c r="D845" s="113"/>
      <c r="E845" s="118"/>
      <c r="F845" s="116"/>
      <c r="G845" s="24"/>
      <c r="H845" s="23"/>
      <c r="I845" s="23"/>
      <c r="J845" s="23"/>
      <c r="K845" s="23"/>
      <c r="L845" s="119"/>
      <c r="M845" s="23"/>
      <c r="N845" s="23"/>
      <c r="O845" s="23"/>
      <c r="P845" s="23"/>
      <c r="Q845" s="23"/>
      <c r="R845" s="311"/>
      <c r="S845" s="23"/>
      <c r="T845" s="23"/>
      <c r="U845" s="23"/>
      <c r="V845" s="23"/>
      <c r="W845" s="23"/>
      <c r="X845" s="23"/>
      <c r="Y845" s="23"/>
      <c r="Z845" s="23"/>
      <c r="AA845" s="22"/>
      <c r="AB845" s="23"/>
      <c r="AC845" s="23"/>
      <c r="AD845" s="23"/>
      <c r="AE845" s="23"/>
      <c r="AF845" s="23"/>
      <c r="AG845" s="119"/>
      <c r="AH845" s="18"/>
      <c r="AI845" s="19"/>
      <c r="AJ845" s="19"/>
      <c r="AK845" s="19"/>
      <c r="AL845" s="18"/>
      <c r="AM845" s="18"/>
      <c r="AN845" s="18"/>
      <c r="AO845" s="18"/>
      <c r="AP845" s="18"/>
      <c r="AQ845" s="18"/>
      <c r="AR845" s="18"/>
      <c r="AS845" s="18"/>
      <c r="AT845" s="18"/>
      <c r="AU845" s="18"/>
      <c r="AV845" s="18"/>
      <c r="AW845" s="18"/>
      <c r="AX845" s="18"/>
      <c r="AY845" s="18"/>
      <c r="AZ845" s="18"/>
    </row>
    <row r="846" spans="1:52" x14ac:dyDescent="0.25">
      <c r="A846" s="20"/>
      <c r="B846" s="21"/>
      <c r="C846" s="112"/>
      <c r="D846" s="113"/>
      <c r="E846" s="118"/>
      <c r="F846" s="116"/>
      <c r="G846" s="24"/>
      <c r="H846" s="23"/>
      <c r="I846" s="23"/>
      <c r="J846" s="23"/>
      <c r="K846" s="23"/>
      <c r="L846" s="119"/>
      <c r="M846" s="23"/>
      <c r="N846" s="23"/>
      <c r="O846" s="23"/>
      <c r="P846" s="23"/>
      <c r="Q846" s="23"/>
      <c r="R846" s="311"/>
      <c r="S846" s="23"/>
      <c r="T846" s="23"/>
      <c r="U846" s="23"/>
      <c r="V846" s="23"/>
      <c r="W846" s="23"/>
      <c r="X846" s="23"/>
      <c r="Y846" s="23"/>
      <c r="Z846" s="23"/>
      <c r="AA846" s="22"/>
      <c r="AB846" s="23"/>
      <c r="AC846" s="23"/>
      <c r="AD846" s="23"/>
      <c r="AE846" s="23"/>
      <c r="AF846" s="23"/>
      <c r="AG846" s="119"/>
      <c r="AH846" s="18"/>
      <c r="AI846" s="19"/>
      <c r="AJ846" s="19"/>
      <c r="AK846" s="19"/>
      <c r="AL846" s="18"/>
      <c r="AM846" s="18"/>
      <c r="AN846" s="18"/>
      <c r="AO846" s="18"/>
      <c r="AP846" s="18"/>
      <c r="AQ846" s="18"/>
      <c r="AR846" s="18"/>
      <c r="AS846" s="18"/>
      <c r="AT846" s="18"/>
      <c r="AU846" s="18"/>
      <c r="AV846" s="18"/>
      <c r="AW846" s="18"/>
      <c r="AX846" s="18"/>
      <c r="AY846" s="18"/>
      <c r="AZ846" s="18"/>
    </row>
    <row r="847" spans="1:52" x14ac:dyDescent="0.25">
      <c r="A847" s="20"/>
      <c r="B847" s="21"/>
      <c r="C847" s="112"/>
      <c r="D847" s="113"/>
      <c r="E847" s="118"/>
      <c r="F847" s="116"/>
      <c r="G847" s="24"/>
      <c r="H847" s="23"/>
      <c r="I847" s="23"/>
      <c r="J847" s="23"/>
      <c r="K847" s="23"/>
      <c r="L847" s="119"/>
      <c r="M847" s="23"/>
      <c r="N847" s="23"/>
      <c r="O847" s="23"/>
      <c r="P847" s="23"/>
      <c r="Q847" s="23"/>
      <c r="R847" s="311"/>
      <c r="S847" s="23"/>
      <c r="T847" s="23"/>
      <c r="U847" s="23"/>
      <c r="V847" s="23"/>
      <c r="W847" s="23"/>
      <c r="X847" s="23"/>
      <c r="Y847" s="23"/>
      <c r="Z847" s="23"/>
      <c r="AA847" s="22"/>
      <c r="AB847" s="23"/>
      <c r="AC847" s="23"/>
      <c r="AD847" s="23"/>
      <c r="AE847" s="23"/>
      <c r="AF847" s="23"/>
      <c r="AG847" s="119"/>
      <c r="AH847" s="18"/>
      <c r="AI847" s="19"/>
      <c r="AJ847" s="19"/>
      <c r="AK847" s="19"/>
      <c r="AL847" s="18"/>
      <c r="AM847" s="18"/>
      <c r="AN847" s="18"/>
      <c r="AO847" s="18"/>
      <c r="AP847" s="18"/>
      <c r="AQ847" s="18"/>
      <c r="AR847" s="18"/>
      <c r="AS847" s="18"/>
      <c r="AT847" s="18"/>
      <c r="AU847" s="18"/>
      <c r="AV847" s="18"/>
      <c r="AW847" s="18"/>
      <c r="AX847" s="18"/>
      <c r="AY847" s="18"/>
      <c r="AZ847" s="18"/>
    </row>
    <row r="848" spans="1:52" x14ac:dyDescent="0.25">
      <c r="A848" s="20"/>
      <c r="B848" s="21"/>
      <c r="C848" s="112"/>
      <c r="D848" s="113"/>
      <c r="E848" s="118"/>
      <c r="F848" s="116"/>
      <c r="G848" s="24"/>
      <c r="H848" s="23"/>
      <c r="I848" s="23"/>
      <c r="J848" s="23"/>
      <c r="K848" s="23"/>
      <c r="L848" s="119"/>
      <c r="M848" s="23"/>
      <c r="N848" s="23"/>
      <c r="O848" s="23"/>
      <c r="P848" s="23"/>
      <c r="Q848" s="23"/>
      <c r="R848" s="311"/>
      <c r="S848" s="23"/>
      <c r="T848" s="23"/>
      <c r="U848" s="23"/>
      <c r="V848" s="23"/>
      <c r="W848" s="23"/>
      <c r="X848" s="23"/>
      <c r="Y848" s="23"/>
      <c r="Z848" s="23"/>
      <c r="AA848" s="22"/>
      <c r="AB848" s="23"/>
      <c r="AC848" s="23"/>
      <c r="AD848" s="23"/>
      <c r="AE848" s="23"/>
      <c r="AF848" s="23"/>
      <c r="AG848" s="119"/>
      <c r="AH848" s="18"/>
      <c r="AI848" s="19"/>
      <c r="AJ848" s="19"/>
      <c r="AK848" s="19"/>
      <c r="AL848" s="18"/>
      <c r="AM848" s="18"/>
      <c r="AN848" s="18"/>
      <c r="AO848" s="18"/>
      <c r="AP848" s="18"/>
      <c r="AQ848" s="18"/>
      <c r="AR848" s="18"/>
      <c r="AS848" s="18"/>
      <c r="AT848" s="18"/>
      <c r="AU848" s="18"/>
      <c r="AV848" s="18"/>
      <c r="AW848" s="18"/>
      <c r="AX848" s="18"/>
      <c r="AY848" s="18"/>
      <c r="AZ848" s="18"/>
    </row>
    <row r="849" spans="1:52" x14ac:dyDescent="0.25">
      <c r="A849" s="20"/>
      <c r="B849" s="21"/>
      <c r="C849" s="112"/>
      <c r="D849" s="113"/>
      <c r="E849" s="118"/>
      <c r="F849" s="116"/>
      <c r="G849" s="24"/>
      <c r="H849" s="23"/>
      <c r="I849" s="23"/>
      <c r="J849" s="23"/>
      <c r="K849" s="23"/>
      <c r="L849" s="119"/>
      <c r="M849" s="23"/>
      <c r="N849" s="23"/>
      <c r="O849" s="23"/>
      <c r="P849" s="23"/>
      <c r="Q849" s="23"/>
      <c r="R849" s="311"/>
      <c r="S849" s="23"/>
      <c r="T849" s="23"/>
      <c r="U849" s="23"/>
      <c r="V849" s="23"/>
      <c r="W849" s="23"/>
      <c r="X849" s="23"/>
      <c r="Y849" s="23"/>
      <c r="Z849" s="23"/>
      <c r="AA849" s="22"/>
      <c r="AB849" s="23"/>
      <c r="AC849" s="23"/>
      <c r="AD849" s="23"/>
      <c r="AE849" s="23"/>
      <c r="AF849" s="23"/>
      <c r="AG849" s="119"/>
      <c r="AH849" s="18"/>
      <c r="AI849" s="19"/>
      <c r="AJ849" s="19"/>
      <c r="AK849" s="19"/>
      <c r="AL849" s="18"/>
      <c r="AM849" s="18"/>
      <c r="AN849" s="18"/>
      <c r="AO849" s="18"/>
      <c r="AP849" s="18"/>
      <c r="AQ849" s="18"/>
      <c r="AR849" s="18"/>
      <c r="AS849" s="18"/>
      <c r="AT849" s="18"/>
      <c r="AU849" s="18"/>
      <c r="AV849" s="18"/>
      <c r="AW849" s="18"/>
      <c r="AX849" s="18"/>
      <c r="AY849" s="18"/>
      <c r="AZ849" s="18"/>
    </row>
    <row r="850" spans="1:52" x14ac:dyDescent="0.25">
      <c r="A850" s="20"/>
      <c r="B850" s="21"/>
      <c r="C850" s="112"/>
      <c r="D850" s="113"/>
      <c r="E850" s="118"/>
      <c r="F850" s="116"/>
      <c r="G850" s="24"/>
      <c r="H850" s="23"/>
      <c r="I850" s="23"/>
      <c r="J850" s="23"/>
      <c r="K850" s="23"/>
      <c r="L850" s="119"/>
      <c r="M850" s="23"/>
      <c r="N850" s="23"/>
      <c r="O850" s="23"/>
      <c r="P850" s="23"/>
      <c r="Q850" s="23"/>
      <c r="R850" s="311"/>
      <c r="S850" s="23"/>
      <c r="T850" s="23"/>
      <c r="U850" s="23"/>
      <c r="V850" s="23"/>
      <c r="W850" s="23"/>
      <c r="X850" s="23"/>
      <c r="Y850" s="23"/>
      <c r="Z850" s="23"/>
      <c r="AA850" s="22"/>
      <c r="AB850" s="23"/>
      <c r="AC850" s="23"/>
      <c r="AD850" s="23"/>
      <c r="AE850" s="23"/>
      <c r="AF850" s="23"/>
      <c r="AG850" s="119"/>
      <c r="AH850" s="18"/>
      <c r="AI850" s="19"/>
      <c r="AJ850" s="19"/>
      <c r="AK850" s="19"/>
      <c r="AL850" s="18"/>
      <c r="AM850" s="18"/>
      <c r="AN850" s="18"/>
      <c r="AO850" s="18"/>
      <c r="AP850" s="18"/>
      <c r="AQ850" s="18"/>
      <c r="AR850" s="18"/>
      <c r="AS850" s="18"/>
      <c r="AT850" s="18"/>
      <c r="AU850" s="18"/>
      <c r="AV850" s="18"/>
      <c r="AW850" s="18"/>
      <c r="AX850" s="18"/>
      <c r="AY850" s="18"/>
      <c r="AZ850" s="18"/>
    </row>
    <row r="851" spans="1:52" x14ac:dyDescent="0.25">
      <c r="A851" s="20"/>
      <c r="B851" s="21"/>
      <c r="C851" s="112"/>
      <c r="D851" s="113"/>
      <c r="E851" s="118"/>
      <c r="F851" s="116"/>
      <c r="G851" s="24"/>
      <c r="H851" s="23"/>
      <c r="I851" s="23"/>
      <c r="J851" s="23"/>
      <c r="K851" s="23"/>
      <c r="L851" s="119"/>
      <c r="M851" s="23"/>
      <c r="N851" s="23"/>
      <c r="O851" s="23"/>
      <c r="P851" s="23"/>
      <c r="Q851" s="23"/>
      <c r="R851" s="311"/>
      <c r="S851" s="23"/>
      <c r="T851" s="23"/>
      <c r="U851" s="23"/>
      <c r="V851" s="23"/>
      <c r="W851" s="23"/>
      <c r="X851" s="23"/>
      <c r="Y851" s="23"/>
      <c r="Z851" s="23"/>
      <c r="AA851" s="22"/>
      <c r="AB851" s="23"/>
      <c r="AC851" s="23"/>
      <c r="AD851" s="23"/>
      <c r="AE851" s="23"/>
      <c r="AF851" s="23"/>
      <c r="AG851" s="119"/>
      <c r="AH851" s="18"/>
      <c r="AI851" s="19"/>
      <c r="AJ851" s="19"/>
      <c r="AK851" s="19"/>
      <c r="AL851" s="18"/>
      <c r="AM851" s="18"/>
      <c r="AN851" s="18"/>
      <c r="AO851" s="18"/>
      <c r="AP851" s="18"/>
      <c r="AQ851" s="18"/>
      <c r="AR851" s="18"/>
      <c r="AS851" s="18"/>
      <c r="AT851" s="18"/>
      <c r="AU851" s="18"/>
      <c r="AV851" s="18"/>
      <c r="AW851" s="18"/>
      <c r="AX851" s="18"/>
      <c r="AY851" s="18"/>
      <c r="AZ851" s="18"/>
    </row>
    <row r="852" spans="1:52" x14ac:dyDescent="0.25">
      <c r="A852" s="20"/>
      <c r="B852" s="21"/>
      <c r="C852" s="112"/>
      <c r="D852" s="113"/>
      <c r="E852" s="118"/>
      <c r="F852" s="116"/>
      <c r="G852" s="24"/>
      <c r="H852" s="23"/>
      <c r="I852" s="23"/>
      <c r="J852" s="23"/>
      <c r="K852" s="23"/>
      <c r="L852" s="119"/>
      <c r="M852" s="23"/>
      <c r="N852" s="23"/>
      <c r="O852" s="23"/>
      <c r="P852" s="23"/>
      <c r="Q852" s="23"/>
      <c r="R852" s="311"/>
      <c r="S852" s="23"/>
      <c r="T852" s="23"/>
      <c r="U852" s="23"/>
      <c r="V852" s="23"/>
      <c r="W852" s="23"/>
      <c r="X852" s="23"/>
      <c r="Y852" s="23"/>
      <c r="Z852" s="23"/>
      <c r="AA852" s="22"/>
      <c r="AB852" s="23"/>
      <c r="AC852" s="23"/>
      <c r="AD852" s="23"/>
      <c r="AE852" s="23"/>
      <c r="AF852" s="23"/>
      <c r="AG852" s="119"/>
      <c r="AH852" s="18"/>
      <c r="AI852" s="19"/>
      <c r="AJ852" s="19"/>
      <c r="AK852" s="19"/>
      <c r="AL852" s="18"/>
      <c r="AM852" s="18"/>
      <c r="AN852" s="18"/>
      <c r="AO852" s="18"/>
      <c r="AP852" s="18"/>
      <c r="AQ852" s="18"/>
      <c r="AR852" s="18"/>
      <c r="AS852" s="18"/>
      <c r="AT852" s="18"/>
      <c r="AU852" s="18"/>
      <c r="AV852" s="18"/>
      <c r="AW852" s="18"/>
      <c r="AX852" s="18"/>
      <c r="AY852" s="18"/>
      <c r="AZ852" s="18"/>
    </row>
    <row r="853" spans="1:52" x14ac:dyDescent="0.25">
      <c r="A853" s="20"/>
      <c r="B853" s="21"/>
      <c r="C853" s="112"/>
      <c r="D853" s="113"/>
      <c r="E853" s="118"/>
      <c r="F853" s="116"/>
      <c r="G853" s="24"/>
      <c r="H853" s="23"/>
      <c r="I853" s="23"/>
      <c r="J853" s="23"/>
      <c r="K853" s="23"/>
      <c r="L853" s="119"/>
      <c r="M853" s="23"/>
      <c r="N853" s="23"/>
      <c r="O853" s="23"/>
      <c r="P853" s="23"/>
      <c r="Q853" s="23"/>
      <c r="R853" s="311"/>
      <c r="S853" s="23"/>
      <c r="T853" s="23"/>
      <c r="U853" s="23"/>
      <c r="V853" s="23"/>
      <c r="W853" s="23"/>
      <c r="X853" s="23"/>
      <c r="Y853" s="23"/>
      <c r="Z853" s="23"/>
      <c r="AA853" s="22"/>
      <c r="AB853" s="23"/>
      <c r="AC853" s="23"/>
      <c r="AD853" s="23"/>
      <c r="AE853" s="23"/>
      <c r="AF853" s="23"/>
      <c r="AG853" s="119"/>
      <c r="AH853" s="18"/>
      <c r="AI853" s="19"/>
      <c r="AJ853" s="19"/>
      <c r="AK853" s="19"/>
      <c r="AL853" s="18"/>
      <c r="AM853" s="18"/>
      <c r="AN853" s="18"/>
      <c r="AO853" s="18"/>
      <c r="AP853" s="18"/>
      <c r="AQ853" s="18"/>
      <c r="AR853" s="18"/>
      <c r="AS853" s="18"/>
      <c r="AT853" s="18"/>
      <c r="AU853" s="18"/>
      <c r="AV853" s="18"/>
      <c r="AW853" s="18"/>
      <c r="AX853" s="18"/>
      <c r="AY853" s="18"/>
      <c r="AZ853" s="18"/>
    </row>
    <row r="854" spans="1:52" x14ac:dyDescent="0.25">
      <c r="A854" s="20"/>
      <c r="B854" s="21"/>
      <c r="C854" s="112"/>
      <c r="D854" s="113"/>
      <c r="E854" s="118"/>
      <c r="F854" s="116"/>
      <c r="G854" s="24"/>
      <c r="H854" s="23"/>
      <c r="I854" s="23"/>
      <c r="J854" s="23"/>
      <c r="K854" s="23"/>
      <c r="L854" s="119"/>
      <c r="M854" s="23"/>
      <c r="N854" s="23"/>
      <c r="O854" s="23"/>
      <c r="P854" s="23"/>
      <c r="Q854" s="23"/>
      <c r="R854" s="311"/>
      <c r="S854" s="23"/>
      <c r="T854" s="23"/>
      <c r="U854" s="23"/>
      <c r="V854" s="23"/>
      <c r="W854" s="23"/>
      <c r="X854" s="23"/>
      <c r="Y854" s="23"/>
      <c r="Z854" s="23"/>
      <c r="AA854" s="22"/>
      <c r="AB854" s="23"/>
      <c r="AC854" s="23"/>
      <c r="AD854" s="23"/>
      <c r="AE854" s="23"/>
      <c r="AF854" s="23"/>
      <c r="AG854" s="119"/>
      <c r="AH854" s="18"/>
      <c r="AI854" s="19"/>
      <c r="AJ854" s="19"/>
      <c r="AK854" s="19"/>
      <c r="AL854" s="18"/>
      <c r="AM854" s="18"/>
      <c r="AN854" s="18"/>
      <c r="AO854" s="18"/>
      <c r="AP854" s="18"/>
      <c r="AQ854" s="18"/>
      <c r="AR854" s="18"/>
      <c r="AS854" s="18"/>
      <c r="AT854" s="18"/>
      <c r="AU854" s="18"/>
      <c r="AV854" s="18"/>
      <c r="AW854" s="18"/>
      <c r="AX854" s="18"/>
      <c r="AY854" s="18"/>
      <c r="AZ854" s="18"/>
    </row>
    <row r="855" spans="1:52" x14ac:dyDescent="0.25">
      <c r="A855" s="20"/>
      <c r="B855" s="21"/>
      <c r="C855" s="112"/>
      <c r="D855" s="113"/>
      <c r="E855" s="118"/>
      <c r="F855" s="116"/>
      <c r="G855" s="24"/>
      <c r="H855" s="23"/>
      <c r="I855" s="23"/>
      <c r="J855" s="23"/>
      <c r="K855" s="23"/>
      <c r="L855" s="119"/>
      <c r="M855" s="23"/>
      <c r="N855" s="23"/>
      <c r="O855" s="23"/>
      <c r="P855" s="23"/>
      <c r="Q855" s="23"/>
      <c r="R855" s="311"/>
      <c r="S855" s="23"/>
      <c r="T855" s="23"/>
      <c r="U855" s="23"/>
      <c r="V855" s="23"/>
      <c r="W855" s="23"/>
      <c r="X855" s="23"/>
      <c r="Y855" s="23"/>
      <c r="Z855" s="23"/>
      <c r="AA855" s="22"/>
      <c r="AB855" s="23"/>
      <c r="AC855" s="23"/>
      <c r="AD855" s="23"/>
      <c r="AE855" s="23"/>
      <c r="AF855" s="23"/>
      <c r="AG855" s="119"/>
      <c r="AH855" s="18"/>
      <c r="AI855" s="19"/>
      <c r="AJ855" s="19"/>
      <c r="AK855" s="19"/>
      <c r="AL855" s="18"/>
      <c r="AM855" s="18"/>
      <c r="AN855" s="18"/>
      <c r="AO855" s="18"/>
      <c r="AP855" s="18"/>
      <c r="AQ855" s="18"/>
      <c r="AR855" s="18"/>
      <c r="AS855" s="18"/>
      <c r="AT855" s="18"/>
      <c r="AU855" s="18"/>
      <c r="AV855" s="18"/>
      <c r="AW855" s="18"/>
      <c r="AX855" s="18"/>
      <c r="AY855" s="18"/>
      <c r="AZ855" s="18"/>
    </row>
    <row r="856" spans="1:52" x14ac:dyDescent="0.25">
      <c r="A856" s="20"/>
      <c r="B856" s="21"/>
      <c r="C856" s="112"/>
      <c r="D856" s="113"/>
      <c r="E856" s="118"/>
      <c r="F856" s="116"/>
      <c r="G856" s="24"/>
      <c r="H856" s="23"/>
      <c r="I856" s="23"/>
      <c r="J856" s="23"/>
      <c r="K856" s="23"/>
      <c r="L856" s="119"/>
      <c r="M856" s="23"/>
      <c r="N856" s="23"/>
      <c r="O856" s="23"/>
      <c r="P856" s="23"/>
      <c r="Q856" s="23"/>
      <c r="R856" s="311"/>
      <c r="S856" s="23"/>
      <c r="T856" s="23"/>
      <c r="U856" s="23"/>
      <c r="V856" s="23"/>
      <c r="W856" s="23"/>
      <c r="X856" s="23"/>
      <c r="Y856" s="23"/>
      <c r="Z856" s="23"/>
      <c r="AA856" s="22"/>
      <c r="AB856" s="23"/>
      <c r="AC856" s="23"/>
      <c r="AD856" s="23"/>
      <c r="AE856" s="23"/>
      <c r="AF856" s="23"/>
      <c r="AG856" s="119"/>
      <c r="AH856" s="18"/>
      <c r="AI856" s="19"/>
      <c r="AJ856" s="19"/>
      <c r="AK856" s="19"/>
      <c r="AL856" s="18"/>
      <c r="AM856" s="18"/>
      <c r="AN856" s="18"/>
      <c r="AO856" s="18"/>
      <c r="AP856" s="18"/>
      <c r="AQ856" s="18"/>
      <c r="AR856" s="18"/>
      <c r="AS856" s="18"/>
      <c r="AT856" s="18"/>
      <c r="AU856" s="18"/>
      <c r="AV856" s="18"/>
      <c r="AW856" s="18"/>
      <c r="AX856" s="18"/>
      <c r="AY856" s="18"/>
      <c r="AZ856" s="18"/>
    </row>
    <row r="857" spans="1:52" x14ac:dyDescent="0.25">
      <c r="A857" s="20"/>
      <c r="B857" s="21"/>
      <c r="C857" s="112"/>
      <c r="D857" s="113"/>
      <c r="E857" s="118"/>
      <c r="F857" s="116"/>
      <c r="G857" s="24"/>
      <c r="H857" s="23"/>
      <c r="I857" s="23"/>
      <c r="J857" s="23"/>
      <c r="K857" s="23"/>
      <c r="L857" s="119"/>
      <c r="M857" s="23"/>
      <c r="N857" s="23"/>
      <c r="O857" s="23"/>
      <c r="P857" s="23"/>
      <c r="Q857" s="23"/>
      <c r="R857" s="311"/>
      <c r="S857" s="23"/>
      <c r="T857" s="23"/>
      <c r="U857" s="23"/>
      <c r="V857" s="23"/>
      <c r="W857" s="23"/>
      <c r="X857" s="23"/>
      <c r="Y857" s="23"/>
      <c r="Z857" s="23"/>
      <c r="AA857" s="22"/>
      <c r="AB857" s="23"/>
      <c r="AC857" s="23"/>
      <c r="AD857" s="23"/>
      <c r="AE857" s="23"/>
      <c r="AF857" s="23"/>
      <c r="AG857" s="119"/>
      <c r="AH857" s="18"/>
      <c r="AI857" s="19"/>
      <c r="AJ857" s="19"/>
      <c r="AK857" s="19"/>
      <c r="AL857" s="18"/>
      <c r="AM857" s="18"/>
      <c r="AN857" s="18"/>
      <c r="AO857" s="18"/>
      <c r="AP857" s="18"/>
      <c r="AQ857" s="18"/>
      <c r="AR857" s="18"/>
      <c r="AS857" s="18"/>
      <c r="AT857" s="18"/>
      <c r="AU857" s="18"/>
      <c r="AV857" s="18"/>
      <c r="AW857" s="18"/>
      <c r="AX857" s="18"/>
      <c r="AY857" s="18"/>
      <c r="AZ857" s="18"/>
    </row>
    <row r="858" spans="1:52" x14ac:dyDescent="0.25">
      <c r="A858" s="20"/>
      <c r="B858" s="21"/>
      <c r="C858" s="112"/>
      <c r="D858" s="113"/>
      <c r="E858" s="118"/>
      <c r="F858" s="116"/>
      <c r="G858" s="24"/>
      <c r="H858" s="23"/>
      <c r="I858" s="23"/>
      <c r="J858" s="23"/>
      <c r="K858" s="23"/>
      <c r="L858" s="119"/>
      <c r="M858" s="23"/>
      <c r="N858" s="23"/>
      <c r="O858" s="23"/>
      <c r="P858" s="23"/>
      <c r="Q858" s="23"/>
      <c r="R858" s="311"/>
      <c r="S858" s="23"/>
      <c r="T858" s="23"/>
      <c r="U858" s="23"/>
      <c r="V858" s="23"/>
      <c r="W858" s="23"/>
      <c r="X858" s="23"/>
      <c r="Y858" s="23"/>
      <c r="Z858" s="23"/>
      <c r="AA858" s="22"/>
      <c r="AB858" s="23"/>
      <c r="AC858" s="23"/>
      <c r="AD858" s="23"/>
      <c r="AE858" s="23"/>
      <c r="AF858" s="23"/>
      <c r="AG858" s="119"/>
      <c r="AH858" s="18"/>
      <c r="AI858" s="19"/>
      <c r="AJ858" s="19"/>
      <c r="AK858" s="19"/>
      <c r="AL858" s="18"/>
      <c r="AM858" s="18"/>
      <c r="AN858" s="18"/>
      <c r="AO858" s="18"/>
      <c r="AP858" s="18"/>
      <c r="AQ858" s="18"/>
      <c r="AR858" s="18"/>
      <c r="AS858" s="18"/>
      <c r="AT858" s="18"/>
      <c r="AU858" s="18"/>
      <c r="AV858" s="18"/>
      <c r="AW858" s="18"/>
      <c r="AX858" s="18"/>
      <c r="AY858" s="18"/>
      <c r="AZ858" s="18"/>
    </row>
    <row r="859" spans="1:52" x14ac:dyDescent="0.25">
      <c r="A859" s="20"/>
      <c r="B859" s="21"/>
      <c r="C859" s="112"/>
      <c r="D859" s="113"/>
      <c r="E859" s="118"/>
      <c r="F859" s="116"/>
      <c r="G859" s="24"/>
      <c r="H859" s="23"/>
      <c r="I859" s="23"/>
      <c r="J859" s="23"/>
      <c r="K859" s="23"/>
      <c r="L859" s="119"/>
      <c r="M859" s="23"/>
      <c r="N859" s="23"/>
      <c r="O859" s="23"/>
      <c r="P859" s="23"/>
      <c r="Q859" s="23"/>
      <c r="R859" s="311"/>
      <c r="S859" s="23"/>
      <c r="T859" s="23"/>
      <c r="U859" s="23"/>
      <c r="V859" s="23"/>
      <c r="W859" s="23"/>
      <c r="X859" s="23"/>
      <c r="Y859" s="23"/>
      <c r="Z859" s="23"/>
      <c r="AA859" s="22"/>
      <c r="AB859" s="23"/>
      <c r="AC859" s="23"/>
      <c r="AD859" s="23"/>
      <c r="AE859" s="23"/>
      <c r="AF859" s="23"/>
      <c r="AG859" s="119"/>
      <c r="AH859" s="18"/>
      <c r="AI859" s="19"/>
      <c r="AJ859" s="19"/>
      <c r="AK859" s="19"/>
      <c r="AL859" s="18"/>
      <c r="AM859" s="18"/>
      <c r="AN859" s="18"/>
      <c r="AO859" s="18"/>
      <c r="AP859" s="18"/>
      <c r="AQ859" s="18"/>
      <c r="AR859" s="18"/>
      <c r="AS859" s="18"/>
      <c r="AT859" s="18"/>
      <c r="AU859" s="18"/>
      <c r="AV859" s="18"/>
      <c r="AW859" s="18"/>
      <c r="AX859" s="18"/>
      <c r="AY859" s="18"/>
      <c r="AZ859" s="18"/>
    </row>
    <row r="860" spans="1:52" x14ac:dyDescent="0.25">
      <c r="A860" s="20"/>
      <c r="B860" s="21"/>
      <c r="C860" s="112"/>
      <c r="D860" s="113"/>
      <c r="E860" s="118"/>
      <c r="F860" s="116"/>
      <c r="G860" s="24"/>
      <c r="H860" s="23"/>
      <c r="I860" s="23"/>
      <c r="J860" s="23"/>
      <c r="K860" s="23"/>
      <c r="L860" s="119"/>
      <c r="M860" s="23"/>
      <c r="N860" s="23"/>
      <c r="O860" s="23"/>
      <c r="P860" s="23"/>
      <c r="Q860" s="23"/>
      <c r="R860" s="311"/>
      <c r="S860" s="23"/>
      <c r="T860" s="23"/>
      <c r="U860" s="23"/>
      <c r="V860" s="23"/>
      <c r="W860" s="23"/>
      <c r="X860" s="23"/>
      <c r="Y860" s="23"/>
      <c r="Z860" s="23"/>
      <c r="AA860" s="22"/>
      <c r="AB860" s="23"/>
      <c r="AC860" s="23"/>
      <c r="AD860" s="23"/>
      <c r="AE860" s="23"/>
      <c r="AF860" s="23"/>
      <c r="AG860" s="119"/>
      <c r="AH860" s="18"/>
      <c r="AI860" s="19"/>
      <c r="AJ860" s="19"/>
      <c r="AK860" s="19"/>
      <c r="AL860" s="18"/>
      <c r="AM860" s="18"/>
      <c r="AN860" s="18"/>
      <c r="AO860" s="18"/>
      <c r="AP860" s="18"/>
      <c r="AQ860" s="18"/>
      <c r="AR860" s="18"/>
      <c r="AS860" s="18"/>
      <c r="AT860" s="18"/>
      <c r="AU860" s="18"/>
      <c r="AV860" s="18"/>
      <c r="AW860" s="18"/>
      <c r="AX860" s="18"/>
      <c r="AY860" s="18"/>
      <c r="AZ860" s="18"/>
    </row>
    <row r="861" spans="1:52" x14ac:dyDescent="0.25">
      <c r="A861" s="20"/>
      <c r="B861" s="21"/>
      <c r="C861" s="112"/>
      <c r="D861" s="113"/>
      <c r="E861" s="118"/>
      <c r="F861" s="116"/>
      <c r="G861" s="24"/>
      <c r="H861" s="23"/>
      <c r="I861" s="23"/>
      <c r="J861" s="23"/>
      <c r="K861" s="23"/>
      <c r="L861" s="119"/>
      <c r="M861" s="23"/>
      <c r="N861" s="23"/>
      <c r="O861" s="23"/>
      <c r="P861" s="23"/>
      <c r="Q861" s="23"/>
      <c r="R861" s="311"/>
      <c r="S861" s="23"/>
      <c r="T861" s="23"/>
      <c r="U861" s="23"/>
      <c r="V861" s="23"/>
      <c r="W861" s="23"/>
      <c r="X861" s="23"/>
      <c r="Y861" s="23"/>
      <c r="Z861" s="23"/>
      <c r="AA861" s="22"/>
      <c r="AB861" s="23"/>
      <c r="AC861" s="23"/>
      <c r="AD861" s="23"/>
      <c r="AE861" s="23"/>
      <c r="AF861" s="23"/>
      <c r="AG861" s="119"/>
      <c r="AH861" s="18"/>
      <c r="AI861" s="19"/>
      <c r="AJ861" s="19"/>
      <c r="AK861" s="19"/>
      <c r="AL861" s="18"/>
      <c r="AM861" s="18"/>
      <c r="AN861" s="18"/>
      <c r="AO861" s="18"/>
      <c r="AP861" s="18"/>
      <c r="AQ861" s="18"/>
      <c r="AR861" s="18"/>
      <c r="AS861" s="18"/>
      <c r="AT861" s="18"/>
      <c r="AU861" s="18"/>
      <c r="AV861" s="18"/>
      <c r="AW861" s="18"/>
      <c r="AX861" s="18"/>
      <c r="AY861" s="18"/>
      <c r="AZ861" s="18"/>
    </row>
    <row r="862" spans="1:52" x14ac:dyDescent="0.25">
      <c r="A862" s="20"/>
      <c r="B862" s="21"/>
      <c r="C862" s="112"/>
      <c r="D862" s="113"/>
      <c r="E862" s="118"/>
      <c r="F862" s="116"/>
      <c r="G862" s="24"/>
      <c r="H862" s="23"/>
      <c r="I862" s="23"/>
      <c r="J862" s="23"/>
      <c r="K862" s="23"/>
      <c r="L862" s="119"/>
      <c r="M862" s="23"/>
      <c r="N862" s="23"/>
      <c r="O862" s="23"/>
      <c r="P862" s="23"/>
      <c r="Q862" s="23"/>
      <c r="R862" s="311"/>
      <c r="S862" s="23"/>
      <c r="T862" s="23"/>
      <c r="U862" s="23"/>
      <c r="V862" s="23"/>
      <c r="W862" s="23"/>
      <c r="X862" s="23"/>
      <c r="Y862" s="23"/>
      <c r="Z862" s="23"/>
      <c r="AA862" s="22"/>
      <c r="AB862" s="23"/>
      <c r="AC862" s="23"/>
      <c r="AD862" s="23"/>
      <c r="AE862" s="23"/>
      <c r="AF862" s="23"/>
      <c r="AG862" s="119"/>
      <c r="AH862" s="18"/>
      <c r="AI862" s="19"/>
      <c r="AJ862" s="19"/>
      <c r="AK862" s="19"/>
      <c r="AL862" s="18"/>
      <c r="AM862" s="18"/>
      <c r="AN862" s="18"/>
      <c r="AO862" s="18"/>
      <c r="AP862" s="18"/>
      <c r="AQ862" s="18"/>
      <c r="AR862" s="18"/>
      <c r="AS862" s="18"/>
      <c r="AT862" s="18"/>
      <c r="AU862" s="18"/>
      <c r="AV862" s="18"/>
      <c r="AW862" s="18"/>
      <c r="AX862" s="18"/>
      <c r="AY862" s="18"/>
      <c r="AZ862" s="18"/>
    </row>
    <row r="863" spans="1:52" x14ac:dyDescent="0.25">
      <c r="A863" s="20"/>
      <c r="B863" s="21"/>
      <c r="C863" s="112"/>
      <c r="D863" s="113"/>
      <c r="E863" s="118"/>
      <c r="F863" s="116"/>
      <c r="G863" s="24"/>
      <c r="H863" s="23"/>
      <c r="I863" s="23"/>
      <c r="J863" s="23"/>
      <c r="K863" s="23"/>
      <c r="L863" s="119"/>
      <c r="M863" s="23"/>
      <c r="N863" s="23"/>
      <c r="O863" s="23"/>
      <c r="P863" s="23"/>
      <c r="Q863" s="23"/>
      <c r="R863" s="311"/>
      <c r="S863" s="23"/>
      <c r="T863" s="23"/>
      <c r="U863" s="23"/>
      <c r="V863" s="23"/>
      <c r="W863" s="23"/>
      <c r="X863" s="23"/>
      <c r="Y863" s="23"/>
      <c r="Z863" s="23"/>
      <c r="AA863" s="22"/>
      <c r="AB863" s="23"/>
      <c r="AC863" s="23"/>
      <c r="AD863" s="23"/>
      <c r="AE863" s="23"/>
      <c r="AF863" s="23"/>
      <c r="AG863" s="119"/>
      <c r="AH863" s="18"/>
      <c r="AI863" s="19"/>
      <c r="AJ863" s="19"/>
      <c r="AK863" s="19"/>
      <c r="AL863" s="18"/>
      <c r="AM863" s="18"/>
      <c r="AN863" s="18"/>
      <c r="AO863" s="18"/>
      <c r="AP863" s="18"/>
      <c r="AQ863" s="18"/>
      <c r="AR863" s="18"/>
      <c r="AS863" s="18"/>
      <c r="AT863" s="18"/>
      <c r="AU863" s="18"/>
      <c r="AV863" s="18"/>
      <c r="AW863" s="18"/>
      <c r="AX863" s="18"/>
      <c r="AY863" s="18"/>
      <c r="AZ863" s="18"/>
    </row>
    <row r="864" spans="1:52" x14ac:dyDescent="0.25">
      <c r="A864" s="20"/>
      <c r="B864" s="21"/>
      <c r="C864" s="112"/>
      <c r="D864" s="113"/>
      <c r="E864" s="118"/>
      <c r="F864" s="116"/>
      <c r="G864" s="24"/>
      <c r="H864" s="23"/>
      <c r="I864" s="23"/>
      <c r="J864" s="23"/>
      <c r="K864" s="23"/>
      <c r="L864" s="119"/>
      <c r="M864" s="23"/>
      <c r="N864" s="23"/>
      <c r="O864" s="23"/>
      <c r="P864" s="23"/>
      <c r="Q864" s="23"/>
      <c r="R864" s="311"/>
      <c r="S864" s="23"/>
      <c r="T864" s="23"/>
      <c r="U864" s="23"/>
      <c r="V864" s="23"/>
      <c r="W864" s="23"/>
      <c r="X864" s="23"/>
      <c r="Y864" s="23"/>
      <c r="Z864" s="23"/>
      <c r="AA864" s="22"/>
      <c r="AB864" s="23"/>
      <c r="AC864" s="23"/>
      <c r="AD864" s="23"/>
      <c r="AE864" s="23"/>
      <c r="AF864" s="23"/>
      <c r="AG864" s="119"/>
      <c r="AH864" s="18"/>
      <c r="AI864" s="19"/>
      <c r="AJ864" s="19"/>
      <c r="AK864" s="19"/>
      <c r="AL864" s="18"/>
      <c r="AM864" s="18"/>
      <c r="AN864" s="18"/>
      <c r="AO864" s="18"/>
      <c r="AP864" s="18"/>
      <c r="AQ864" s="18"/>
      <c r="AR864" s="18"/>
      <c r="AS864" s="18"/>
      <c r="AT864" s="18"/>
      <c r="AU864" s="18"/>
      <c r="AV864" s="18"/>
      <c r="AW864" s="18"/>
      <c r="AX864" s="18"/>
      <c r="AY864" s="18"/>
      <c r="AZ864" s="18"/>
    </row>
    <row r="865" spans="1:52" x14ac:dyDescent="0.25">
      <c r="A865" s="20"/>
      <c r="B865" s="21"/>
      <c r="C865" s="112"/>
      <c r="D865" s="113"/>
      <c r="E865" s="118"/>
      <c r="F865" s="116"/>
      <c r="G865" s="24"/>
      <c r="H865" s="23"/>
      <c r="I865" s="23"/>
      <c r="J865" s="23"/>
      <c r="K865" s="23"/>
      <c r="L865" s="119"/>
      <c r="M865" s="23"/>
      <c r="N865" s="23"/>
      <c r="O865" s="23"/>
      <c r="P865" s="23"/>
      <c r="Q865" s="23"/>
      <c r="R865" s="311"/>
      <c r="S865" s="23"/>
      <c r="T865" s="23"/>
      <c r="U865" s="23"/>
      <c r="V865" s="23"/>
      <c r="W865" s="23"/>
      <c r="X865" s="23"/>
      <c r="Y865" s="23"/>
      <c r="Z865" s="23"/>
      <c r="AA865" s="22"/>
      <c r="AB865" s="23"/>
      <c r="AC865" s="23"/>
      <c r="AD865" s="23"/>
      <c r="AE865" s="23"/>
      <c r="AF865" s="23"/>
      <c r="AG865" s="119"/>
      <c r="AH865" s="18"/>
      <c r="AI865" s="19"/>
      <c r="AJ865" s="19"/>
      <c r="AK865" s="19"/>
      <c r="AL865" s="18"/>
      <c r="AM865" s="18"/>
      <c r="AN865" s="18"/>
      <c r="AO865" s="18"/>
      <c r="AP865" s="18"/>
      <c r="AQ865" s="18"/>
      <c r="AR865" s="18"/>
      <c r="AS865" s="18"/>
      <c r="AT865" s="18"/>
      <c r="AU865" s="18"/>
      <c r="AV865" s="18"/>
      <c r="AW865" s="18"/>
      <c r="AX865" s="18"/>
      <c r="AY865" s="18"/>
      <c r="AZ865" s="18"/>
    </row>
    <row r="866" spans="1:52" x14ac:dyDescent="0.25">
      <c r="A866" s="20"/>
      <c r="B866" s="21"/>
      <c r="C866" s="112"/>
      <c r="D866" s="113"/>
      <c r="E866" s="118"/>
      <c r="F866" s="116"/>
      <c r="G866" s="24"/>
      <c r="H866" s="23"/>
      <c r="I866" s="23"/>
      <c r="J866" s="23"/>
      <c r="K866" s="23"/>
      <c r="L866" s="119"/>
      <c r="M866" s="23"/>
      <c r="N866" s="23"/>
      <c r="O866" s="23"/>
      <c r="P866" s="23"/>
      <c r="Q866" s="23"/>
      <c r="R866" s="311"/>
      <c r="S866" s="23"/>
      <c r="T866" s="23"/>
      <c r="U866" s="23"/>
      <c r="V866" s="23"/>
      <c r="W866" s="23"/>
      <c r="X866" s="23"/>
      <c r="Y866" s="23"/>
      <c r="Z866" s="23"/>
      <c r="AA866" s="22"/>
      <c r="AB866" s="23"/>
      <c r="AC866" s="23"/>
      <c r="AD866" s="23"/>
      <c r="AE866" s="23"/>
      <c r="AF866" s="23"/>
      <c r="AG866" s="119"/>
      <c r="AH866" s="18"/>
      <c r="AI866" s="19"/>
      <c r="AJ866" s="19"/>
      <c r="AK866" s="19"/>
      <c r="AL866" s="18"/>
      <c r="AM866" s="18"/>
      <c r="AN866" s="18"/>
      <c r="AO866" s="18"/>
      <c r="AP866" s="18"/>
      <c r="AQ866" s="18"/>
      <c r="AR866" s="18"/>
      <c r="AS866" s="18"/>
      <c r="AT866" s="18"/>
      <c r="AU866" s="18"/>
      <c r="AV866" s="18"/>
      <c r="AW866" s="18"/>
      <c r="AX866" s="18"/>
      <c r="AY866" s="18"/>
      <c r="AZ866" s="18"/>
    </row>
    <row r="867" spans="1:52" x14ac:dyDescent="0.25">
      <c r="A867" s="20"/>
      <c r="B867" s="21"/>
      <c r="C867" s="112"/>
      <c r="D867" s="113"/>
      <c r="E867" s="118"/>
      <c r="F867" s="116"/>
      <c r="G867" s="24"/>
      <c r="H867" s="23"/>
      <c r="I867" s="23"/>
      <c r="J867" s="23"/>
      <c r="K867" s="23"/>
      <c r="L867" s="119"/>
      <c r="M867" s="23"/>
      <c r="N867" s="23"/>
      <c r="O867" s="23"/>
      <c r="P867" s="23"/>
      <c r="Q867" s="23"/>
      <c r="R867" s="311"/>
      <c r="S867" s="23"/>
      <c r="T867" s="23"/>
      <c r="U867" s="23"/>
      <c r="V867" s="23"/>
      <c r="W867" s="23"/>
      <c r="X867" s="23"/>
      <c r="Y867" s="23"/>
      <c r="Z867" s="23"/>
      <c r="AA867" s="22"/>
      <c r="AB867" s="23"/>
      <c r="AC867" s="23"/>
      <c r="AD867" s="23"/>
      <c r="AE867" s="23"/>
      <c r="AF867" s="23"/>
      <c r="AG867" s="119"/>
      <c r="AH867" s="18"/>
      <c r="AI867" s="19"/>
      <c r="AJ867" s="19"/>
      <c r="AK867" s="19"/>
      <c r="AL867" s="18"/>
      <c r="AM867" s="18"/>
      <c r="AN867" s="18"/>
      <c r="AO867" s="18"/>
      <c r="AP867" s="18"/>
      <c r="AQ867" s="18"/>
      <c r="AR867" s="18"/>
      <c r="AS867" s="18"/>
      <c r="AT867" s="18"/>
      <c r="AU867" s="18"/>
      <c r="AV867" s="18"/>
      <c r="AW867" s="18"/>
      <c r="AX867" s="18"/>
      <c r="AY867" s="18"/>
      <c r="AZ867" s="18"/>
    </row>
    <row r="868" spans="1:52" x14ac:dyDescent="0.25">
      <c r="A868" s="20"/>
      <c r="B868" s="21"/>
      <c r="C868" s="112"/>
      <c r="D868" s="113"/>
      <c r="E868" s="118"/>
      <c r="F868" s="116"/>
      <c r="G868" s="24"/>
      <c r="H868" s="23"/>
      <c r="I868" s="23"/>
      <c r="J868" s="23"/>
      <c r="K868" s="23"/>
      <c r="L868" s="119"/>
      <c r="M868" s="23"/>
      <c r="N868" s="23"/>
      <c r="O868" s="23"/>
      <c r="P868" s="23"/>
      <c r="Q868" s="23"/>
      <c r="R868" s="311"/>
      <c r="S868" s="23"/>
      <c r="T868" s="23"/>
      <c r="U868" s="23"/>
      <c r="V868" s="23"/>
      <c r="W868" s="23"/>
      <c r="X868" s="23"/>
      <c r="Y868" s="23"/>
      <c r="Z868" s="23"/>
      <c r="AA868" s="22"/>
      <c r="AB868" s="23"/>
      <c r="AC868" s="23"/>
      <c r="AD868" s="23"/>
      <c r="AE868" s="23"/>
      <c r="AF868" s="23"/>
      <c r="AG868" s="119"/>
      <c r="AH868" s="18"/>
      <c r="AI868" s="19"/>
      <c r="AJ868" s="19"/>
      <c r="AK868" s="19"/>
      <c r="AL868" s="18"/>
      <c r="AM868" s="18"/>
      <c r="AN868" s="18"/>
      <c r="AO868" s="18"/>
      <c r="AP868" s="18"/>
      <c r="AQ868" s="18"/>
      <c r="AR868" s="18"/>
      <c r="AS868" s="18"/>
      <c r="AT868" s="18"/>
      <c r="AU868" s="18"/>
      <c r="AV868" s="18"/>
      <c r="AW868" s="18"/>
      <c r="AX868" s="18"/>
      <c r="AY868" s="18"/>
      <c r="AZ868" s="18"/>
    </row>
    <row r="869" spans="1:52" x14ac:dyDescent="0.25">
      <c r="A869" s="20"/>
      <c r="B869" s="21"/>
      <c r="C869" s="112"/>
      <c r="D869" s="113"/>
      <c r="E869" s="118"/>
      <c r="F869" s="116"/>
      <c r="G869" s="24"/>
      <c r="H869" s="23"/>
      <c r="I869" s="23"/>
      <c r="J869" s="23"/>
      <c r="K869" s="23"/>
      <c r="L869" s="119"/>
      <c r="M869" s="23"/>
      <c r="N869" s="23"/>
      <c r="O869" s="23"/>
      <c r="P869" s="23"/>
      <c r="Q869" s="23"/>
      <c r="R869" s="311"/>
      <c r="S869" s="23"/>
      <c r="T869" s="23"/>
      <c r="U869" s="23"/>
      <c r="V869" s="23"/>
      <c r="W869" s="23"/>
      <c r="X869" s="23"/>
      <c r="Y869" s="23"/>
      <c r="Z869" s="23"/>
      <c r="AA869" s="22"/>
      <c r="AB869" s="23"/>
      <c r="AC869" s="23"/>
      <c r="AD869" s="23"/>
      <c r="AE869" s="23"/>
      <c r="AF869" s="23"/>
      <c r="AG869" s="119"/>
      <c r="AH869" s="18"/>
      <c r="AI869" s="19"/>
      <c r="AJ869" s="19"/>
      <c r="AK869" s="19"/>
      <c r="AL869" s="18"/>
      <c r="AM869" s="18"/>
      <c r="AN869" s="18"/>
      <c r="AO869" s="18"/>
      <c r="AP869" s="18"/>
      <c r="AQ869" s="18"/>
      <c r="AR869" s="18"/>
      <c r="AS869" s="18"/>
      <c r="AT869" s="18"/>
      <c r="AU869" s="18"/>
      <c r="AV869" s="18"/>
      <c r="AW869" s="18"/>
      <c r="AX869" s="18"/>
      <c r="AY869" s="18"/>
      <c r="AZ869" s="18"/>
    </row>
    <row r="870" spans="1:52" x14ac:dyDescent="0.25">
      <c r="A870" s="20"/>
      <c r="B870" s="21"/>
      <c r="C870" s="112"/>
      <c r="D870" s="113"/>
      <c r="E870" s="118"/>
      <c r="F870" s="116"/>
      <c r="G870" s="24"/>
      <c r="H870" s="23"/>
      <c r="I870" s="23"/>
      <c r="J870" s="23"/>
      <c r="K870" s="23"/>
      <c r="L870" s="119"/>
      <c r="M870" s="23"/>
      <c r="N870" s="23"/>
      <c r="O870" s="23"/>
      <c r="P870" s="23"/>
      <c r="Q870" s="23"/>
      <c r="R870" s="311"/>
      <c r="S870" s="23"/>
      <c r="T870" s="23"/>
      <c r="U870" s="23"/>
      <c r="V870" s="23"/>
      <c r="W870" s="23"/>
      <c r="X870" s="23"/>
      <c r="Y870" s="23"/>
      <c r="Z870" s="23"/>
      <c r="AA870" s="22"/>
      <c r="AB870" s="23"/>
      <c r="AC870" s="23"/>
      <c r="AD870" s="23"/>
      <c r="AE870" s="23"/>
      <c r="AF870" s="23"/>
      <c r="AG870" s="119"/>
      <c r="AH870" s="18"/>
      <c r="AI870" s="19"/>
      <c r="AJ870" s="19"/>
      <c r="AK870" s="19"/>
      <c r="AL870" s="18"/>
      <c r="AM870" s="18"/>
      <c r="AN870" s="18"/>
      <c r="AO870" s="18"/>
      <c r="AP870" s="18"/>
      <c r="AQ870" s="18"/>
      <c r="AR870" s="18"/>
      <c r="AS870" s="18"/>
      <c r="AT870" s="18"/>
      <c r="AU870" s="18"/>
      <c r="AV870" s="18"/>
      <c r="AW870" s="18"/>
      <c r="AX870" s="18"/>
      <c r="AY870" s="18"/>
      <c r="AZ870" s="18"/>
    </row>
    <row r="871" spans="1:52" x14ac:dyDescent="0.25">
      <c r="A871" s="20"/>
      <c r="B871" s="21"/>
      <c r="C871" s="112"/>
      <c r="D871" s="113"/>
      <c r="E871" s="118"/>
      <c r="F871" s="116"/>
      <c r="G871" s="24"/>
      <c r="H871" s="23"/>
      <c r="I871" s="23"/>
      <c r="J871" s="23"/>
      <c r="K871" s="23"/>
      <c r="L871" s="119"/>
      <c r="M871" s="23"/>
      <c r="N871" s="23"/>
      <c r="O871" s="23"/>
      <c r="P871" s="23"/>
      <c r="Q871" s="23"/>
      <c r="R871" s="311"/>
      <c r="S871" s="23"/>
      <c r="T871" s="23"/>
      <c r="U871" s="23"/>
      <c r="V871" s="23"/>
      <c r="W871" s="23"/>
      <c r="X871" s="23"/>
      <c r="Y871" s="23"/>
      <c r="Z871" s="23"/>
      <c r="AA871" s="22"/>
      <c r="AB871" s="23"/>
      <c r="AC871" s="23"/>
      <c r="AD871" s="23"/>
      <c r="AE871" s="23"/>
      <c r="AF871" s="23"/>
      <c r="AG871" s="119"/>
      <c r="AH871" s="18"/>
      <c r="AI871" s="19"/>
      <c r="AJ871" s="19"/>
      <c r="AK871" s="19"/>
      <c r="AL871" s="18"/>
      <c r="AM871" s="18"/>
      <c r="AN871" s="18"/>
      <c r="AO871" s="18"/>
      <c r="AP871" s="18"/>
      <c r="AQ871" s="18"/>
      <c r="AR871" s="18"/>
      <c r="AS871" s="18"/>
      <c r="AT871" s="18"/>
      <c r="AU871" s="18"/>
      <c r="AV871" s="18"/>
      <c r="AW871" s="18"/>
      <c r="AX871" s="18"/>
      <c r="AY871" s="18"/>
      <c r="AZ871" s="18"/>
    </row>
    <row r="872" spans="1:52" x14ac:dyDescent="0.25">
      <c r="A872" s="20"/>
      <c r="B872" s="21"/>
      <c r="C872" s="112"/>
      <c r="D872" s="113"/>
      <c r="E872" s="118"/>
      <c r="F872" s="116"/>
      <c r="G872" s="24"/>
      <c r="H872" s="23"/>
      <c r="I872" s="23"/>
      <c r="J872" s="23"/>
      <c r="K872" s="23"/>
      <c r="L872" s="119"/>
      <c r="M872" s="23"/>
      <c r="N872" s="23"/>
      <c r="O872" s="23"/>
      <c r="P872" s="23"/>
      <c r="Q872" s="23"/>
      <c r="R872" s="311"/>
      <c r="S872" s="23"/>
      <c r="T872" s="23"/>
      <c r="U872" s="23"/>
      <c r="V872" s="23"/>
      <c r="W872" s="23"/>
      <c r="X872" s="23"/>
      <c r="Y872" s="23"/>
      <c r="Z872" s="23"/>
      <c r="AA872" s="22"/>
      <c r="AB872" s="23"/>
      <c r="AC872" s="23"/>
      <c r="AD872" s="23"/>
      <c r="AE872" s="23"/>
      <c r="AF872" s="23"/>
      <c r="AG872" s="119"/>
      <c r="AH872" s="18"/>
      <c r="AI872" s="19"/>
      <c r="AJ872" s="19"/>
      <c r="AK872" s="19"/>
      <c r="AL872" s="18"/>
      <c r="AM872" s="18"/>
      <c r="AN872" s="18"/>
      <c r="AO872" s="18"/>
      <c r="AP872" s="18"/>
      <c r="AQ872" s="18"/>
      <c r="AR872" s="18"/>
      <c r="AS872" s="18"/>
      <c r="AT872" s="18"/>
      <c r="AU872" s="18"/>
      <c r="AV872" s="18"/>
      <c r="AW872" s="18"/>
      <c r="AX872" s="18"/>
      <c r="AY872" s="18"/>
      <c r="AZ872" s="18"/>
    </row>
    <row r="873" spans="1:52" x14ac:dyDescent="0.25">
      <c r="A873" s="20"/>
      <c r="B873" s="21"/>
      <c r="C873" s="112"/>
      <c r="D873" s="113"/>
      <c r="E873" s="118"/>
      <c r="F873" s="116"/>
      <c r="G873" s="24"/>
      <c r="H873" s="23"/>
      <c r="I873" s="23"/>
      <c r="J873" s="23"/>
      <c r="K873" s="23"/>
      <c r="L873" s="119"/>
      <c r="M873" s="23"/>
      <c r="N873" s="23"/>
      <c r="O873" s="23"/>
      <c r="P873" s="23"/>
      <c r="Q873" s="23"/>
      <c r="R873" s="311"/>
      <c r="S873" s="23"/>
      <c r="T873" s="23"/>
      <c r="U873" s="23"/>
      <c r="V873" s="23"/>
      <c r="W873" s="23"/>
      <c r="X873" s="23"/>
      <c r="Y873" s="23"/>
      <c r="Z873" s="23"/>
      <c r="AA873" s="22"/>
      <c r="AB873" s="23"/>
      <c r="AC873" s="23"/>
      <c r="AD873" s="23"/>
      <c r="AE873" s="23"/>
      <c r="AF873" s="23"/>
      <c r="AG873" s="119"/>
      <c r="AH873" s="18"/>
      <c r="AI873" s="19"/>
      <c r="AJ873" s="19"/>
      <c r="AK873" s="19"/>
      <c r="AL873" s="18"/>
      <c r="AM873" s="18"/>
      <c r="AN873" s="18"/>
      <c r="AO873" s="18"/>
      <c r="AP873" s="18"/>
      <c r="AQ873" s="18"/>
      <c r="AR873" s="18"/>
      <c r="AS873" s="18"/>
      <c r="AT873" s="18"/>
      <c r="AU873" s="18"/>
      <c r="AV873" s="18"/>
      <c r="AW873" s="18"/>
      <c r="AX873" s="18"/>
      <c r="AY873" s="18"/>
      <c r="AZ873" s="18"/>
    </row>
    <row r="874" spans="1:52" x14ac:dyDescent="0.25">
      <c r="A874" s="20"/>
      <c r="B874" s="21"/>
      <c r="C874" s="112"/>
      <c r="D874" s="113"/>
      <c r="E874" s="118"/>
      <c r="F874" s="116"/>
      <c r="G874" s="24"/>
      <c r="H874" s="23"/>
      <c r="I874" s="23"/>
      <c r="J874" s="23"/>
      <c r="K874" s="23"/>
      <c r="L874" s="119"/>
      <c r="M874" s="23"/>
      <c r="N874" s="23"/>
      <c r="O874" s="23"/>
      <c r="P874" s="23"/>
      <c r="Q874" s="23"/>
      <c r="R874" s="311"/>
      <c r="S874" s="23"/>
      <c r="T874" s="23"/>
      <c r="U874" s="23"/>
      <c r="V874" s="23"/>
      <c r="W874" s="23"/>
      <c r="X874" s="23"/>
      <c r="Y874" s="23"/>
      <c r="Z874" s="23"/>
      <c r="AA874" s="22"/>
      <c r="AB874" s="23"/>
      <c r="AC874" s="23"/>
      <c r="AD874" s="23"/>
      <c r="AE874" s="23"/>
      <c r="AF874" s="23"/>
      <c r="AG874" s="119"/>
      <c r="AH874" s="18"/>
      <c r="AI874" s="19"/>
      <c r="AJ874" s="19"/>
      <c r="AK874" s="19"/>
      <c r="AL874" s="18"/>
      <c r="AM874" s="18"/>
      <c r="AN874" s="18"/>
      <c r="AO874" s="18"/>
      <c r="AP874" s="18"/>
      <c r="AQ874" s="18"/>
      <c r="AR874" s="18"/>
      <c r="AS874" s="18"/>
      <c r="AT874" s="18"/>
      <c r="AU874" s="18"/>
      <c r="AV874" s="18"/>
      <c r="AW874" s="18"/>
      <c r="AX874" s="18"/>
      <c r="AY874" s="18"/>
      <c r="AZ874" s="18"/>
    </row>
    <row r="875" spans="1:52" x14ac:dyDescent="0.25">
      <c r="A875" s="20"/>
      <c r="B875" s="21"/>
      <c r="C875" s="112"/>
      <c r="D875" s="113"/>
      <c r="E875" s="118"/>
      <c r="F875" s="116"/>
      <c r="G875" s="24"/>
      <c r="H875" s="23"/>
      <c r="I875" s="23"/>
      <c r="J875" s="23"/>
      <c r="K875" s="23"/>
      <c r="L875" s="119"/>
      <c r="M875" s="23"/>
      <c r="N875" s="23"/>
      <c r="O875" s="23"/>
      <c r="P875" s="23"/>
      <c r="Q875" s="23"/>
      <c r="R875" s="311"/>
      <c r="S875" s="23"/>
      <c r="T875" s="23"/>
      <c r="U875" s="23"/>
      <c r="V875" s="23"/>
      <c r="W875" s="23"/>
      <c r="X875" s="23"/>
      <c r="Y875" s="23"/>
      <c r="Z875" s="23"/>
      <c r="AA875" s="22"/>
      <c r="AB875" s="23"/>
      <c r="AC875" s="23"/>
      <c r="AD875" s="23"/>
      <c r="AE875" s="23"/>
      <c r="AF875" s="23"/>
      <c r="AG875" s="119"/>
      <c r="AH875" s="18"/>
      <c r="AI875" s="19"/>
      <c r="AJ875" s="19"/>
      <c r="AK875" s="19"/>
      <c r="AL875" s="18"/>
      <c r="AM875" s="18"/>
      <c r="AN875" s="18"/>
      <c r="AO875" s="18"/>
      <c r="AP875" s="18"/>
      <c r="AQ875" s="18"/>
      <c r="AR875" s="18"/>
      <c r="AS875" s="18"/>
      <c r="AT875" s="18"/>
      <c r="AU875" s="18"/>
      <c r="AV875" s="18"/>
      <c r="AW875" s="18"/>
      <c r="AX875" s="18"/>
      <c r="AY875" s="18"/>
      <c r="AZ875" s="18"/>
    </row>
    <row r="876" spans="1:52" x14ac:dyDescent="0.25">
      <c r="A876" s="20"/>
      <c r="B876" s="21"/>
      <c r="C876" s="112"/>
      <c r="D876" s="113"/>
      <c r="E876" s="118"/>
      <c r="F876" s="116"/>
      <c r="G876" s="24"/>
      <c r="H876" s="23"/>
      <c r="I876" s="23"/>
      <c r="J876" s="23"/>
      <c r="K876" s="23"/>
      <c r="L876" s="119"/>
      <c r="M876" s="23"/>
      <c r="N876" s="23"/>
      <c r="O876" s="23"/>
      <c r="P876" s="23"/>
      <c r="Q876" s="23"/>
      <c r="R876" s="311"/>
      <c r="S876" s="23"/>
      <c r="T876" s="23"/>
      <c r="U876" s="23"/>
      <c r="V876" s="23"/>
      <c r="W876" s="23"/>
      <c r="X876" s="23"/>
      <c r="Y876" s="23"/>
      <c r="Z876" s="23"/>
      <c r="AA876" s="22"/>
      <c r="AB876" s="23"/>
      <c r="AC876" s="23"/>
      <c r="AD876" s="23"/>
      <c r="AE876" s="23"/>
      <c r="AF876" s="23"/>
      <c r="AG876" s="119"/>
      <c r="AH876" s="18"/>
      <c r="AI876" s="19"/>
      <c r="AJ876" s="19"/>
      <c r="AK876" s="19"/>
      <c r="AL876" s="18"/>
      <c r="AM876" s="18"/>
      <c r="AN876" s="18"/>
      <c r="AO876" s="18"/>
      <c r="AP876" s="18"/>
      <c r="AQ876" s="18"/>
      <c r="AR876" s="18"/>
      <c r="AS876" s="18"/>
      <c r="AT876" s="18"/>
      <c r="AU876" s="18"/>
      <c r="AV876" s="18"/>
      <c r="AW876" s="18"/>
      <c r="AX876" s="18"/>
      <c r="AY876" s="18"/>
      <c r="AZ876" s="18"/>
    </row>
    <row r="877" spans="1:52" x14ac:dyDescent="0.25">
      <c r="A877" s="20"/>
      <c r="B877" s="21"/>
      <c r="C877" s="112"/>
      <c r="D877" s="113"/>
      <c r="E877" s="118"/>
      <c r="F877" s="116"/>
      <c r="G877" s="24"/>
      <c r="H877" s="23"/>
      <c r="I877" s="23"/>
      <c r="J877" s="23"/>
      <c r="K877" s="23"/>
      <c r="L877" s="119"/>
      <c r="M877" s="23"/>
      <c r="N877" s="23"/>
      <c r="O877" s="23"/>
      <c r="P877" s="23"/>
      <c r="Q877" s="23"/>
      <c r="R877" s="311"/>
      <c r="S877" s="23"/>
      <c r="T877" s="23"/>
      <c r="U877" s="23"/>
      <c r="V877" s="23"/>
      <c r="W877" s="23"/>
      <c r="X877" s="23"/>
      <c r="Y877" s="23"/>
      <c r="Z877" s="23"/>
      <c r="AA877" s="22"/>
      <c r="AB877" s="23"/>
      <c r="AC877" s="23"/>
      <c r="AD877" s="23"/>
      <c r="AE877" s="23"/>
      <c r="AF877" s="23"/>
      <c r="AG877" s="119"/>
      <c r="AH877" s="18"/>
      <c r="AI877" s="19"/>
      <c r="AJ877" s="19"/>
      <c r="AK877" s="19"/>
      <c r="AL877" s="18"/>
      <c r="AM877" s="18"/>
      <c r="AN877" s="18"/>
      <c r="AO877" s="18"/>
      <c r="AP877" s="18"/>
      <c r="AQ877" s="18"/>
      <c r="AR877" s="18"/>
      <c r="AS877" s="18"/>
      <c r="AT877" s="18"/>
      <c r="AU877" s="18"/>
      <c r="AV877" s="18"/>
      <c r="AW877" s="18"/>
      <c r="AX877" s="18"/>
      <c r="AY877" s="18"/>
      <c r="AZ877" s="18"/>
    </row>
    <row r="878" spans="1:52" x14ac:dyDescent="0.25">
      <c r="A878" s="20"/>
      <c r="B878" s="21"/>
      <c r="C878" s="112"/>
      <c r="D878" s="113"/>
      <c r="E878" s="118"/>
      <c r="F878" s="116"/>
      <c r="G878" s="24"/>
      <c r="H878" s="23"/>
      <c r="I878" s="23"/>
      <c r="J878" s="23"/>
      <c r="K878" s="23"/>
      <c r="L878" s="119"/>
      <c r="M878" s="23"/>
      <c r="N878" s="23"/>
      <c r="O878" s="23"/>
      <c r="P878" s="23"/>
      <c r="Q878" s="23"/>
      <c r="R878" s="311"/>
      <c r="S878" s="23"/>
      <c r="T878" s="23"/>
      <c r="U878" s="23"/>
      <c r="V878" s="23"/>
      <c r="W878" s="23"/>
      <c r="X878" s="23"/>
      <c r="Y878" s="23"/>
      <c r="Z878" s="23"/>
      <c r="AA878" s="22"/>
      <c r="AB878" s="23"/>
      <c r="AC878" s="23"/>
      <c r="AD878" s="23"/>
      <c r="AE878" s="23"/>
      <c r="AF878" s="23"/>
      <c r="AG878" s="119"/>
      <c r="AH878" s="18"/>
      <c r="AI878" s="19"/>
      <c r="AJ878" s="19"/>
      <c r="AK878" s="19"/>
      <c r="AL878" s="18"/>
      <c r="AM878" s="18"/>
      <c r="AN878" s="18"/>
      <c r="AO878" s="18"/>
      <c r="AP878" s="18"/>
      <c r="AQ878" s="18"/>
      <c r="AR878" s="18"/>
      <c r="AS878" s="18"/>
      <c r="AT878" s="18"/>
      <c r="AU878" s="18"/>
      <c r="AV878" s="18"/>
      <c r="AW878" s="18"/>
      <c r="AX878" s="18"/>
      <c r="AY878" s="18"/>
      <c r="AZ878" s="18"/>
    </row>
    <row r="879" spans="1:52" x14ac:dyDescent="0.25">
      <c r="A879" s="20"/>
      <c r="B879" s="21"/>
      <c r="C879" s="112"/>
      <c r="D879" s="113"/>
      <c r="E879" s="118"/>
      <c r="F879" s="116"/>
      <c r="G879" s="24"/>
      <c r="H879" s="23"/>
      <c r="I879" s="23"/>
      <c r="J879" s="23"/>
      <c r="K879" s="23"/>
      <c r="L879" s="119"/>
      <c r="M879" s="23"/>
      <c r="N879" s="23"/>
      <c r="O879" s="23"/>
      <c r="P879" s="23"/>
      <c r="Q879" s="23"/>
      <c r="R879" s="311"/>
      <c r="S879" s="23"/>
      <c r="T879" s="23"/>
      <c r="U879" s="23"/>
      <c r="V879" s="23"/>
      <c r="W879" s="23"/>
      <c r="X879" s="23"/>
      <c r="Y879" s="23"/>
      <c r="Z879" s="23"/>
      <c r="AA879" s="22"/>
      <c r="AB879" s="23"/>
      <c r="AC879" s="23"/>
      <c r="AD879" s="23"/>
      <c r="AE879" s="23"/>
      <c r="AF879" s="23"/>
      <c r="AG879" s="119"/>
      <c r="AH879" s="18"/>
      <c r="AI879" s="19"/>
      <c r="AJ879" s="19"/>
      <c r="AK879" s="19"/>
      <c r="AL879" s="18"/>
      <c r="AM879" s="18"/>
      <c r="AN879" s="18"/>
      <c r="AO879" s="18"/>
      <c r="AP879" s="18"/>
      <c r="AQ879" s="18"/>
      <c r="AR879" s="18"/>
      <c r="AS879" s="18"/>
      <c r="AT879" s="18"/>
      <c r="AU879" s="18"/>
      <c r="AV879" s="18"/>
      <c r="AW879" s="18"/>
      <c r="AX879" s="18"/>
      <c r="AY879" s="18"/>
      <c r="AZ879" s="18"/>
    </row>
    <row r="880" spans="1:52" x14ac:dyDescent="0.25">
      <c r="A880" s="20"/>
      <c r="B880" s="21"/>
      <c r="C880" s="112"/>
      <c r="D880" s="113"/>
      <c r="E880" s="118"/>
      <c r="F880" s="116"/>
      <c r="G880" s="24"/>
      <c r="H880" s="23"/>
      <c r="I880" s="23"/>
      <c r="J880" s="23"/>
      <c r="K880" s="23"/>
      <c r="L880" s="119"/>
      <c r="M880" s="23"/>
      <c r="N880" s="23"/>
      <c r="O880" s="23"/>
      <c r="P880" s="23"/>
      <c r="Q880" s="23"/>
      <c r="R880" s="311"/>
      <c r="S880" s="23"/>
      <c r="T880" s="23"/>
      <c r="U880" s="23"/>
      <c r="V880" s="23"/>
      <c r="W880" s="23"/>
      <c r="X880" s="23"/>
      <c r="Y880" s="23"/>
      <c r="Z880" s="23"/>
      <c r="AA880" s="22"/>
      <c r="AB880" s="23"/>
      <c r="AC880" s="23"/>
      <c r="AD880" s="23"/>
      <c r="AE880" s="23"/>
      <c r="AF880" s="23"/>
      <c r="AG880" s="119"/>
      <c r="AH880" s="18"/>
      <c r="AI880" s="19"/>
      <c r="AJ880" s="19"/>
      <c r="AK880" s="19"/>
      <c r="AL880" s="18"/>
      <c r="AM880" s="18"/>
      <c r="AN880" s="18"/>
      <c r="AO880" s="18"/>
      <c r="AP880" s="18"/>
      <c r="AQ880" s="18"/>
      <c r="AR880" s="18"/>
      <c r="AS880" s="18"/>
      <c r="AT880" s="18"/>
      <c r="AU880" s="18"/>
      <c r="AV880" s="18"/>
      <c r="AW880" s="18"/>
      <c r="AX880" s="18"/>
      <c r="AY880" s="18"/>
      <c r="AZ880" s="18"/>
    </row>
    <row r="881" spans="1:52" x14ac:dyDescent="0.25">
      <c r="A881" s="20"/>
      <c r="B881" s="21"/>
      <c r="C881" s="112"/>
      <c r="D881" s="113"/>
      <c r="E881" s="118"/>
      <c r="F881" s="116"/>
      <c r="G881" s="24"/>
      <c r="H881" s="23"/>
      <c r="I881" s="23"/>
      <c r="J881" s="23"/>
      <c r="K881" s="23"/>
      <c r="L881" s="119"/>
      <c r="M881" s="23"/>
      <c r="N881" s="23"/>
      <c r="O881" s="23"/>
      <c r="P881" s="23"/>
      <c r="Q881" s="23"/>
      <c r="R881" s="311"/>
      <c r="S881" s="23"/>
      <c r="T881" s="23"/>
      <c r="U881" s="23"/>
      <c r="V881" s="23"/>
      <c r="W881" s="23"/>
      <c r="X881" s="23"/>
      <c r="Y881" s="23"/>
      <c r="Z881" s="23"/>
      <c r="AA881" s="22"/>
      <c r="AB881" s="23"/>
      <c r="AC881" s="23"/>
      <c r="AD881" s="23"/>
      <c r="AE881" s="23"/>
      <c r="AF881" s="23"/>
      <c r="AG881" s="119"/>
      <c r="AH881" s="18"/>
      <c r="AI881" s="19"/>
      <c r="AJ881" s="19"/>
      <c r="AK881" s="19"/>
      <c r="AL881" s="18"/>
      <c r="AM881" s="18"/>
      <c r="AN881" s="18"/>
      <c r="AO881" s="18"/>
      <c r="AP881" s="18"/>
      <c r="AQ881" s="18"/>
      <c r="AR881" s="18"/>
      <c r="AS881" s="18"/>
      <c r="AT881" s="18"/>
      <c r="AU881" s="18"/>
      <c r="AV881" s="18"/>
      <c r="AW881" s="18"/>
      <c r="AX881" s="18"/>
      <c r="AY881" s="18"/>
      <c r="AZ881" s="18"/>
    </row>
    <row r="882" spans="1:52" x14ac:dyDescent="0.25">
      <c r="A882" s="20"/>
      <c r="B882" s="21"/>
      <c r="C882" s="112"/>
      <c r="D882" s="113"/>
      <c r="E882" s="118"/>
      <c r="F882" s="116"/>
      <c r="G882" s="24"/>
      <c r="H882" s="23"/>
      <c r="I882" s="23"/>
      <c r="J882" s="23"/>
      <c r="K882" s="23"/>
      <c r="L882" s="119"/>
      <c r="M882" s="23"/>
      <c r="N882" s="23"/>
      <c r="O882" s="23"/>
      <c r="P882" s="23"/>
      <c r="Q882" s="23"/>
      <c r="R882" s="311"/>
      <c r="S882" s="23"/>
      <c r="T882" s="23"/>
      <c r="U882" s="23"/>
      <c r="V882" s="23"/>
      <c r="W882" s="23"/>
      <c r="X882" s="23"/>
      <c r="Y882" s="23"/>
      <c r="Z882" s="23"/>
      <c r="AA882" s="22"/>
      <c r="AB882" s="23"/>
      <c r="AC882" s="23"/>
      <c r="AD882" s="23"/>
      <c r="AE882" s="23"/>
      <c r="AF882" s="23"/>
      <c r="AG882" s="119"/>
      <c r="AH882" s="18"/>
      <c r="AI882" s="19"/>
      <c r="AJ882" s="19"/>
      <c r="AK882" s="19"/>
      <c r="AL882" s="18"/>
      <c r="AM882" s="18"/>
      <c r="AN882" s="18"/>
      <c r="AO882" s="18"/>
      <c r="AP882" s="18"/>
      <c r="AQ882" s="18"/>
      <c r="AR882" s="18"/>
      <c r="AS882" s="18"/>
      <c r="AT882" s="18"/>
      <c r="AU882" s="18"/>
      <c r="AV882" s="18"/>
      <c r="AW882" s="18"/>
      <c r="AX882" s="18"/>
      <c r="AY882" s="18"/>
      <c r="AZ882" s="18"/>
    </row>
    <row r="883" spans="1:52" x14ac:dyDescent="0.25">
      <c r="A883" s="20"/>
      <c r="B883" s="21"/>
      <c r="C883" s="112"/>
      <c r="D883" s="113"/>
      <c r="E883" s="118"/>
      <c r="F883" s="116"/>
      <c r="G883" s="24"/>
      <c r="H883" s="23"/>
      <c r="I883" s="23"/>
      <c r="J883" s="23"/>
      <c r="K883" s="23"/>
      <c r="L883" s="119"/>
      <c r="M883" s="23"/>
      <c r="N883" s="23"/>
      <c r="O883" s="23"/>
      <c r="P883" s="23"/>
      <c r="Q883" s="23"/>
      <c r="R883" s="311"/>
      <c r="S883" s="23"/>
      <c r="T883" s="23"/>
      <c r="U883" s="23"/>
      <c r="V883" s="23"/>
      <c r="W883" s="23"/>
      <c r="X883" s="23"/>
      <c r="Y883" s="23"/>
      <c r="Z883" s="23"/>
      <c r="AA883" s="22"/>
      <c r="AB883" s="23"/>
      <c r="AC883" s="23"/>
      <c r="AD883" s="23"/>
      <c r="AE883" s="23"/>
      <c r="AF883" s="23"/>
      <c r="AG883" s="119"/>
      <c r="AH883" s="18"/>
      <c r="AI883" s="19"/>
      <c r="AJ883" s="19"/>
      <c r="AK883" s="19"/>
      <c r="AL883" s="18"/>
      <c r="AM883" s="18"/>
      <c r="AN883" s="18"/>
      <c r="AO883" s="18"/>
      <c r="AP883" s="18"/>
      <c r="AQ883" s="18"/>
      <c r="AR883" s="18"/>
      <c r="AS883" s="18"/>
      <c r="AT883" s="18"/>
      <c r="AU883" s="18"/>
      <c r="AV883" s="18"/>
      <c r="AW883" s="18"/>
      <c r="AX883" s="18"/>
      <c r="AY883" s="18"/>
      <c r="AZ883" s="18"/>
    </row>
    <row r="884" spans="1:52" x14ac:dyDescent="0.25">
      <c r="A884" s="20"/>
      <c r="B884" s="21"/>
      <c r="C884" s="112"/>
      <c r="D884" s="113"/>
      <c r="E884" s="118"/>
      <c r="F884" s="116"/>
      <c r="G884" s="24"/>
      <c r="H884" s="23"/>
      <c r="I884" s="23"/>
      <c r="J884" s="23"/>
      <c r="K884" s="23"/>
      <c r="L884" s="119"/>
      <c r="M884" s="23"/>
      <c r="N884" s="23"/>
      <c r="O884" s="23"/>
      <c r="P884" s="23"/>
      <c r="Q884" s="23"/>
      <c r="R884" s="311"/>
      <c r="S884" s="23"/>
      <c r="T884" s="23"/>
      <c r="U884" s="23"/>
      <c r="V884" s="23"/>
      <c r="W884" s="23"/>
      <c r="X884" s="23"/>
      <c r="Y884" s="23"/>
      <c r="Z884" s="23"/>
      <c r="AA884" s="22"/>
      <c r="AB884" s="23"/>
      <c r="AC884" s="23"/>
      <c r="AD884" s="23"/>
      <c r="AE884" s="23"/>
      <c r="AF884" s="23"/>
      <c r="AG884" s="119"/>
      <c r="AH884" s="18"/>
      <c r="AI884" s="19"/>
      <c r="AJ884" s="19"/>
      <c r="AK884" s="19"/>
      <c r="AL884" s="18"/>
      <c r="AM884" s="18"/>
      <c r="AN884" s="18"/>
      <c r="AO884" s="18"/>
      <c r="AP884" s="18"/>
      <c r="AQ884" s="18"/>
      <c r="AR884" s="18"/>
      <c r="AS884" s="18"/>
      <c r="AT884" s="18"/>
      <c r="AU884" s="18"/>
      <c r="AV884" s="18"/>
      <c r="AW884" s="18"/>
      <c r="AX884" s="18"/>
      <c r="AY884" s="18"/>
      <c r="AZ884" s="18"/>
    </row>
    <row r="885" spans="1:52" x14ac:dyDescent="0.25">
      <c r="A885" s="20"/>
      <c r="B885" s="21"/>
      <c r="C885" s="112"/>
      <c r="D885" s="113"/>
      <c r="E885" s="118"/>
      <c r="F885" s="116"/>
      <c r="G885" s="24"/>
      <c r="H885" s="23"/>
      <c r="I885" s="23"/>
      <c r="J885" s="23"/>
      <c r="K885" s="23"/>
      <c r="L885" s="119"/>
      <c r="M885" s="23"/>
      <c r="N885" s="23"/>
      <c r="O885" s="23"/>
      <c r="P885" s="23"/>
      <c r="Q885" s="23"/>
      <c r="R885" s="311"/>
      <c r="S885" s="23"/>
      <c r="T885" s="23"/>
      <c r="U885" s="23"/>
      <c r="V885" s="23"/>
      <c r="W885" s="23"/>
      <c r="X885" s="23"/>
      <c r="Y885" s="23"/>
      <c r="Z885" s="23"/>
      <c r="AA885" s="22"/>
      <c r="AB885" s="23"/>
      <c r="AC885" s="23"/>
      <c r="AD885" s="23"/>
      <c r="AE885" s="23"/>
      <c r="AF885" s="23"/>
      <c r="AG885" s="119"/>
      <c r="AH885" s="18"/>
      <c r="AI885" s="19"/>
      <c r="AJ885" s="19"/>
      <c r="AK885" s="19"/>
      <c r="AL885" s="18"/>
      <c r="AM885" s="18"/>
      <c r="AN885" s="18"/>
      <c r="AO885" s="18"/>
      <c r="AP885" s="18"/>
      <c r="AQ885" s="18"/>
      <c r="AR885" s="18"/>
      <c r="AS885" s="18"/>
      <c r="AT885" s="18"/>
      <c r="AU885" s="18"/>
      <c r="AV885" s="18"/>
      <c r="AW885" s="18"/>
      <c r="AX885" s="18"/>
      <c r="AY885" s="18"/>
      <c r="AZ885" s="18"/>
    </row>
    <row r="886" spans="1:52" x14ac:dyDescent="0.25">
      <c r="A886" s="20"/>
      <c r="B886" s="21"/>
      <c r="C886" s="112"/>
      <c r="D886" s="113"/>
      <c r="E886" s="118"/>
      <c r="F886" s="116"/>
      <c r="G886" s="24"/>
      <c r="H886" s="23"/>
      <c r="I886" s="23"/>
      <c r="J886" s="23"/>
      <c r="K886" s="23"/>
      <c r="L886" s="119"/>
      <c r="M886" s="23"/>
      <c r="N886" s="23"/>
      <c r="O886" s="23"/>
      <c r="P886" s="23"/>
      <c r="Q886" s="23"/>
      <c r="R886" s="311"/>
      <c r="S886" s="23"/>
      <c r="T886" s="23"/>
      <c r="U886" s="23"/>
      <c r="V886" s="23"/>
      <c r="W886" s="23"/>
      <c r="X886" s="23"/>
      <c r="Y886" s="23"/>
      <c r="Z886" s="23"/>
      <c r="AA886" s="22"/>
      <c r="AB886" s="23"/>
      <c r="AC886" s="23"/>
      <c r="AD886" s="23"/>
      <c r="AE886" s="23"/>
      <c r="AF886" s="23"/>
      <c r="AG886" s="119"/>
      <c r="AH886" s="18"/>
      <c r="AI886" s="19"/>
      <c r="AJ886" s="19"/>
      <c r="AK886" s="19"/>
      <c r="AL886" s="18"/>
      <c r="AM886" s="18"/>
      <c r="AN886" s="18"/>
      <c r="AO886" s="18"/>
      <c r="AP886" s="18"/>
      <c r="AQ886" s="18"/>
      <c r="AR886" s="18"/>
      <c r="AS886" s="18"/>
      <c r="AT886" s="18"/>
      <c r="AU886" s="18"/>
      <c r="AV886" s="18"/>
      <c r="AW886" s="18"/>
      <c r="AX886" s="18"/>
      <c r="AY886" s="18"/>
      <c r="AZ886" s="18"/>
    </row>
    <row r="887" spans="1:52" x14ac:dyDescent="0.25">
      <c r="A887" s="20"/>
      <c r="B887" s="21"/>
      <c r="C887" s="112"/>
      <c r="D887" s="113"/>
      <c r="E887" s="118"/>
      <c r="F887" s="116"/>
      <c r="G887" s="24"/>
      <c r="H887" s="23"/>
      <c r="I887" s="23"/>
      <c r="J887" s="23"/>
      <c r="K887" s="23"/>
      <c r="L887" s="119"/>
      <c r="M887" s="23"/>
      <c r="N887" s="23"/>
      <c r="O887" s="23"/>
      <c r="P887" s="23"/>
      <c r="Q887" s="23"/>
      <c r="R887" s="311"/>
      <c r="S887" s="23"/>
      <c r="T887" s="23"/>
      <c r="U887" s="23"/>
      <c r="V887" s="23"/>
      <c r="W887" s="23"/>
      <c r="X887" s="23"/>
      <c r="Y887" s="23"/>
      <c r="Z887" s="23"/>
      <c r="AA887" s="22"/>
      <c r="AB887" s="23"/>
      <c r="AC887" s="23"/>
      <c r="AD887" s="23"/>
      <c r="AE887" s="23"/>
      <c r="AF887" s="23"/>
      <c r="AG887" s="119"/>
      <c r="AH887" s="18"/>
      <c r="AI887" s="19"/>
      <c r="AJ887" s="19"/>
      <c r="AK887" s="19"/>
      <c r="AL887" s="18"/>
      <c r="AM887" s="18"/>
      <c r="AN887" s="18"/>
      <c r="AO887" s="18"/>
      <c r="AP887" s="18"/>
      <c r="AQ887" s="18"/>
      <c r="AR887" s="18"/>
      <c r="AS887" s="18"/>
      <c r="AT887" s="18"/>
      <c r="AU887" s="18"/>
      <c r="AV887" s="18"/>
      <c r="AW887" s="18"/>
      <c r="AX887" s="18"/>
      <c r="AY887" s="18"/>
      <c r="AZ887" s="18"/>
    </row>
    <row r="888" spans="1:52" x14ac:dyDescent="0.25">
      <c r="A888" s="20"/>
      <c r="B888" s="21"/>
      <c r="C888" s="112"/>
      <c r="D888" s="113"/>
      <c r="E888" s="118"/>
      <c r="F888" s="116"/>
      <c r="G888" s="24"/>
      <c r="H888" s="23"/>
      <c r="I888" s="23"/>
      <c r="J888" s="23"/>
      <c r="K888" s="23"/>
      <c r="L888" s="119"/>
      <c r="M888" s="23"/>
      <c r="N888" s="23"/>
      <c r="O888" s="23"/>
      <c r="P888" s="23"/>
      <c r="Q888" s="23"/>
      <c r="R888" s="311"/>
      <c r="S888" s="23"/>
      <c r="T888" s="23"/>
      <c r="U888" s="23"/>
      <c r="V888" s="23"/>
      <c r="W888" s="23"/>
      <c r="X888" s="23"/>
      <c r="Y888" s="23"/>
      <c r="Z888" s="23"/>
      <c r="AA888" s="22"/>
      <c r="AB888" s="23"/>
      <c r="AC888" s="23"/>
      <c r="AD888" s="23"/>
      <c r="AE888" s="23"/>
      <c r="AF888" s="23"/>
      <c r="AG888" s="119"/>
      <c r="AH888" s="18"/>
      <c r="AI888" s="19"/>
      <c r="AJ888" s="19"/>
      <c r="AK888" s="19"/>
      <c r="AL888" s="18"/>
      <c r="AM888" s="18"/>
      <c r="AN888" s="18"/>
      <c r="AO888" s="18"/>
      <c r="AP888" s="18"/>
      <c r="AQ888" s="18"/>
      <c r="AR888" s="18"/>
      <c r="AS888" s="18"/>
      <c r="AT888" s="18"/>
      <c r="AU888" s="18"/>
      <c r="AV888" s="18"/>
      <c r="AW888" s="18"/>
      <c r="AX888" s="18"/>
      <c r="AY888" s="18"/>
      <c r="AZ888" s="18"/>
    </row>
    <row r="889" spans="1:52" x14ac:dyDescent="0.25">
      <c r="A889" s="20"/>
      <c r="B889" s="21"/>
      <c r="C889" s="112"/>
      <c r="D889" s="113"/>
      <c r="E889" s="118"/>
      <c r="F889" s="116"/>
      <c r="G889" s="24"/>
      <c r="H889" s="23"/>
      <c r="I889" s="23"/>
      <c r="J889" s="23"/>
      <c r="K889" s="23"/>
      <c r="L889" s="119"/>
      <c r="M889" s="23"/>
      <c r="N889" s="23"/>
      <c r="O889" s="23"/>
      <c r="P889" s="23"/>
      <c r="Q889" s="23"/>
      <c r="R889" s="311"/>
      <c r="S889" s="23"/>
      <c r="T889" s="23"/>
      <c r="U889" s="23"/>
      <c r="V889" s="23"/>
      <c r="W889" s="23"/>
      <c r="X889" s="23"/>
      <c r="Y889" s="23"/>
      <c r="Z889" s="23"/>
      <c r="AA889" s="22"/>
      <c r="AB889" s="23"/>
      <c r="AC889" s="23"/>
      <c r="AD889" s="23"/>
      <c r="AE889" s="23"/>
      <c r="AF889" s="23"/>
      <c r="AG889" s="119"/>
      <c r="AH889" s="18"/>
      <c r="AI889" s="19"/>
      <c r="AJ889" s="19"/>
      <c r="AK889" s="19"/>
      <c r="AL889" s="18"/>
      <c r="AM889" s="18"/>
      <c r="AN889" s="18"/>
      <c r="AO889" s="18"/>
      <c r="AP889" s="18"/>
      <c r="AQ889" s="18"/>
      <c r="AR889" s="18"/>
      <c r="AS889" s="18"/>
      <c r="AT889" s="18"/>
      <c r="AU889" s="18"/>
      <c r="AV889" s="18"/>
      <c r="AW889" s="18"/>
      <c r="AX889" s="18"/>
      <c r="AY889" s="18"/>
      <c r="AZ889" s="18"/>
    </row>
    <row r="890" spans="1:52" x14ac:dyDescent="0.25">
      <c r="A890" s="20"/>
      <c r="B890" s="21"/>
      <c r="C890" s="112"/>
      <c r="D890" s="113"/>
      <c r="E890" s="118"/>
      <c r="F890" s="116"/>
      <c r="G890" s="24"/>
      <c r="H890" s="23"/>
      <c r="I890" s="23"/>
      <c r="J890" s="23"/>
      <c r="K890" s="23"/>
      <c r="L890" s="119"/>
      <c r="M890" s="23"/>
      <c r="N890" s="23"/>
      <c r="O890" s="23"/>
      <c r="P890" s="23"/>
      <c r="Q890" s="23"/>
      <c r="R890" s="311"/>
      <c r="S890" s="23"/>
      <c r="T890" s="23"/>
      <c r="U890" s="23"/>
      <c r="V890" s="23"/>
      <c r="W890" s="23"/>
      <c r="X890" s="23"/>
      <c r="Y890" s="23"/>
      <c r="Z890" s="23"/>
      <c r="AA890" s="22"/>
      <c r="AB890" s="23"/>
      <c r="AC890" s="23"/>
      <c r="AD890" s="23"/>
      <c r="AE890" s="23"/>
      <c r="AF890" s="23"/>
      <c r="AG890" s="119"/>
      <c r="AH890" s="18"/>
      <c r="AI890" s="19"/>
      <c r="AJ890" s="19"/>
      <c r="AK890" s="19"/>
      <c r="AL890" s="18"/>
      <c r="AM890" s="18"/>
      <c r="AN890" s="18"/>
      <c r="AO890" s="18"/>
      <c r="AP890" s="18"/>
      <c r="AQ890" s="18"/>
      <c r="AR890" s="18"/>
      <c r="AS890" s="18"/>
      <c r="AT890" s="18"/>
      <c r="AU890" s="18"/>
      <c r="AV890" s="18"/>
      <c r="AW890" s="18"/>
      <c r="AX890" s="18"/>
      <c r="AY890" s="18"/>
      <c r="AZ890" s="18"/>
    </row>
    <row r="891" spans="1:52" x14ac:dyDescent="0.25">
      <c r="A891" s="20"/>
      <c r="B891" s="21"/>
      <c r="C891" s="112"/>
      <c r="D891" s="113"/>
      <c r="E891" s="118"/>
      <c r="F891" s="116"/>
      <c r="G891" s="24"/>
      <c r="H891" s="23"/>
      <c r="I891" s="23"/>
      <c r="J891" s="23"/>
      <c r="K891" s="23"/>
      <c r="L891" s="119"/>
      <c r="M891" s="23"/>
      <c r="N891" s="23"/>
      <c r="O891" s="23"/>
      <c r="P891" s="23"/>
      <c r="Q891" s="23"/>
      <c r="R891" s="311"/>
      <c r="S891" s="23"/>
      <c r="T891" s="23"/>
      <c r="U891" s="23"/>
      <c r="V891" s="23"/>
      <c r="W891" s="23"/>
      <c r="X891" s="23"/>
      <c r="Y891" s="23"/>
      <c r="Z891" s="23"/>
      <c r="AA891" s="22"/>
      <c r="AB891" s="23"/>
      <c r="AC891" s="23"/>
      <c r="AD891" s="23"/>
      <c r="AE891" s="23"/>
      <c r="AF891" s="23"/>
      <c r="AG891" s="119"/>
      <c r="AH891" s="18"/>
      <c r="AI891" s="19"/>
      <c r="AJ891" s="19"/>
      <c r="AK891" s="19"/>
      <c r="AL891" s="18"/>
      <c r="AM891" s="18"/>
      <c r="AN891" s="18"/>
      <c r="AO891" s="18"/>
      <c r="AP891" s="18"/>
      <c r="AQ891" s="18"/>
      <c r="AR891" s="18"/>
      <c r="AS891" s="18"/>
      <c r="AT891" s="18"/>
      <c r="AU891" s="18"/>
      <c r="AV891" s="18"/>
      <c r="AW891" s="18"/>
      <c r="AX891" s="18"/>
      <c r="AY891" s="18"/>
      <c r="AZ891" s="18"/>
    </row>
    <row r="892" spans="1:52" x14ac:dyDescent="0.25">
      <c r="A892" s="20"/>
      <c r="B892" s="21"/>
      <c r="C892" s="112"/>
      <c r="D892" s="113"/>
      <c r="E892" s="118"/>
      <c r="F892" s="116"/>
      <c r="G892" s="24"/>
      <c r="H892" s="23"/>
      <c r="I892" s="23"/>
      <c r="J892" s="23"/>
      <c r="K892" s="23"/>
      <c r="L892" s="119"/>
      <c r="M892" s="23"/>
      <c r="N892" s="23"/>
      <c r="O892" s="23"/>
      <c r="P892" s="23"/>
      <c r="Q892" s="23"/>
      <c r="R892" s="311"/>
      <c r="S892" s="23"/>
      <c r="T892" s="23"/>
      <c r="U892" s="23"/>
      <c r="V892" s="23"/>
      <c r="W892" s="23"/>
      <c r="X892" s="23"/>
      <c r="Y892" s="23"/>
      <c r="Z892" s="23"/>
      <c r="AA892" s="22"/>
      <c r="AB892" s="23"/>
      <c r="AC892" s="23"/>
      <c r="AD892" s="23"/>
      <c r="AE892" s="23"/>
      <c r="AF892" s="23"/>
      <c r="AG892" s="119"/>
      <c r="AH892" s="18"/>
      <c r="AI892" s="19"/>
      <c r="AJ892" s="19"/>
      <c r="AK892" s="19"/>
      <c r="AL892" s="18"/>
      <c r="AM892" s="18"/>
      <c r="AN892" s="18"/>
      <c r="AO892" s="18"/>
      <c r="AP892" s="18"/>
      <c r="AQ892" s="18"/>
      <c r="AR892" s="18"/>
      <c r="AS892" s="18"/>
      <c r="AT892" s="18"/>
      <c r="AU892" s="18"/>
      <c r="AV892" s="18"/>
      <c r="AW892" s="18"/>
      <c r="AX892" s="18"/>
      <c r="AY892" s="18"/>
      <c r="AZ892" s="18"/>
    </row>
    <row r="893" spans="1:52" x14ac:dyDescent="0.25">
      <c r="A893" s="20"/>
      <c r="B893" s="21"/>
      <c r="C893" s="112"/>
      <c r="D893" s="113"/>
      <c r="E893" s="118"/>
      <c r="F893" s="116"/>
      <c r="G893" s="24"/>
      <c r="H893" s="23"/>
      <c r="I893" s="23"/>
      <c r="J893" s="23"/>
      <c r="K893" s="23"/>
      <c r="L893" s="119"/>
      <c r="M893" s="23"/>
      <c r="N893" s="23"/>
      <c r="O893" s="23"/>
      <c r="P893" s="23"/>
      <c r="Q893" s="23"/>
      <c r="R893" s="311"/>
      <c r="S893" s="23"/>
      <c r="T893" s="23"/>
      <c r="U893" s="23"/>
      <c r="V893" s="23"/>
      <c r="W893" s="23"/>
      <c r="X893" s="23"/>
      <c r="Y893" s="23"/>
      <c r="Z893" s="23"/>
      <c r="AA893" s="22"/>
      <c r="AB893" s="23"/>
      <c r="AC893" s="23"/>
      <c r="AD893" s="23"/>
      <c r="AE893" s="23"/>
      <c r="AF893" s="23"/>
      <c r="AG893" s="119"/>
      <c r="AH893" s="18"/>
      <c r="AI893" s="19"/>
      <c r="AJ893" s="19"/>
      <c r="AK893" s="19"/>
      <c r="AL893" s="18"/>
      <c r="AM893" s="18"/>
      <c r="AN893" s="18"/>
      <c r="AO893" s="18"/>
      <c r="AP893" s="18"/>
      <c r="AQ893" s="18"/>
      <c r="AR893" s="18"/>
      <c r="AS893" s="18"/>
      <c r="AT893" s="18"/>
      <c r="AU893" s="18"/>
      <c r="AV893" s="18"/>
      <c r="AW893" s="18"/>
      <c r="AX893" s="18"/>
      <c r="AY893" s="18"/>
      <c r="AZ893" s="18"/>
    </row>
    <row r="894" spans="1:52" x14ac:dyDescent="0.25">
      <c r="A894" s="20"/>
      <c r="B894" s="21"/>
      <c r="C894" s="112"/>
      <c r="D894" s="113"/>
      <c r="E894" s="118"/>
      <c r="F894" s="116"/>
      <c r="G894" s="24"/>
      <c r="H894" s="23"/>
      <c r="I894" s="23"/>
      <c r="J894" s="23"/>
      <c r="K894" s="23"/>
      <c r="L894" s="119"/>
      <c r="M894" s="23"/>
      <c r="N894" s="23"/>
      <c r="O894" s="23"/>
      <c r="P894" s="23"/>
      <c r="Q894" s="23"/>
      <c r="R894" s="311"/>
      <c r="S894" s="23"/>
      <c r="T894" s="23"/>
      <c r="U894" s="23"/>
      <c r="V894" s="23"/>
      <c r="W894" s="23"/>
      <c r="X894" s="23"/>
      <c r="Y894" s="23"/>
      <c r="Z894" s="23"/>
      <c r="AA894" s="22"/>
      <c r="AB894" s="23"/>
      <c r="AC894" s="23"/>
      <c r="AD894" s="23"/>
      <c r="AE894" s="23"/>
      <c r="AF894" s="23"/>
      <c r="AG894" s="119"/>
      <c r="AH894" s="18"/>
      <c r="AI894" s="19"/>
      <c r="AJ894" s="19"/>
      <c r="AK894" s="19"/>
      <c r="AL894" s="18"/>
      <c r="AM894" s="18"/>
      <c r="AN894" s="18"/>
      <c r="AO894" s="18"/>
      <c r="AP894" s="18"/>
      <c r="AQ894" s="18"/>
      <c r="AR894" s="18"/>
      <c r="AS894" s="18"/>
      <c r="AT894" s="18"/>
      <c r="AU894" s="18"/>
      <c r="AV894" s="18"/>
      <c r="AW894" s="18"/>
      <c r="AX894" s="18"/>
      <c r="AY894" s="18"/>
      <c r="AZ894" s="18"/>
    </row>
    <row r="895" spans="1:52" x14ac:dyDescent="0.25">
      <c r="A895" s="20"/>
      <c r="B895" s="21"/>
      <c r="C895" s="112"/>
      <c r="D895" s="113"/>
      <c r="E895" s="118"/>
      <c r="F895" s="116"/>
      <c r="G895" s="24"/>
      <c r="H895" s="23"/>
      <c r="I895" s="23"/>
      <c r="J895" s="23"/>
      <c r="K895" s="23"/>
      <c r="L895" s="119"/>
      <c r="M895" s="23"/>
      <c r="N895" s="23"/>
      <c r="O895" s="23"/>
      <c r="P895" s="23"/>
      <c r="Q895" s="23"/>
      <c r="R895" s="311"/>
      <c r="S895" s="23"/>
      <c r="T895" s="23"/>
      <c r="U895" s="23"/>
      <c r="V895" s="23"/>
      <c r="W895" s="23"/>
      <c r="X895" s="23"/>
      <c r="Y895" s="23"/>
      <c r="Z895" s="23"/>
      <c r="AA895" s="22"/>
      <c r="AB895" s="23"/>
      <c r="AC895" s="23"/>
      <c r="AD895" s="23"/>
      <c r="AE895" s="23"/>
      <c r="AF895" s="23"/>
      <c r="AG895" s="119"/>
      <c r="AH895" s="18"/>
      <c r="AI895" s="19"/>
      <c r="AJ895" s="19"/>
      <c r="AK895" s="19"/>
      <c r="AL895" s="18"/>
      <c r="AM895" s="18"/>
      <c r="AN895" s="18"/>
      <c r="AO895" s="18"/>
      <c r="AP895" s="18"/>
      <c r="AQ895" s="18"/>
      <c r="AR895" s="18"/>
      <c r="AS895" s="18"/>
      <c r="AT895" s="18"/>
      <c r="AU895" s="18"/>
      <c r="AV895" s="18"/>
      <c r="AW895" s="18"/>
      <c r="AX895" s="18"/>
      <c r="AY895" s="18"/>
      <c r="AZ895" s="18"/>
    </row>
    <row r="896" spans="1:52" x14ac:dyDescent="0.25">
      <c r="A896" s="20"/>
      <c r="B896" s="21"/>
      <c r="C896" s="112"/>
      <c r="D896" s="113"/>
      <c r="E896" s="118"/>
      <c r="F896" s="116"/>
      <c r="G896" s="24"/>
      <c r="H896" s="23"/>
      <c r="I896" s="23"/>
      <c r="J896" s="23"/>
      <c r="K896" s="23"/>
      <c r="L896" s="119"/>
      <c r="M896" s="23"/>
      <c r="N896" s="23"/>
      <c r="O896" s="23"/>
      <c r="P896" s="23"/>
      <c r="Q896" s="23"/>
      <c r="R896" s="311"/>
      <c r="S896" s="23"/>
      <c r="T896" s="23"/>
      <c r="U896" s="23"/>
      <c r="V896" s="23"/>
      <c r="W896" s="23"/>
      <c r="X896" s="23"/>
      <c r="Y896" s="23"/>
      <c r="Z896" s="23"/>
      <c r="AA896" s="22"/>
      <c r="AB896" s="23"/>
      <c r="AC896" s="23"/>
      <c r="AD896" s="23"/>
      <c r="AE896" s="23"/>
      <c r="AF896" s="23"/>
      <c r="AG896" s="119"/>
      <c r="AH896" s="18"/>
      <c r="AI896" s="19"/>
      <c r="AJ896" s="19"/>
      <c r="AK896" s="19"/>
      <c r="AL896" s="18"/>
      <c r="AM896" s="18"/>
      <c r="AN896" s="18"/>
      <c r="AO896" s="18"/>
      <c r="AP896" s="18"/>
      <c r="AQ896" s="18"/>
      <c r="AR896" s="18"/>
      <c r="AS896" s="18"/>
      <c r="AT896" s="18"/>
      <c r="AU896" s="18"/>
      <c r="AV896" s="18"/>
      <c r="AW896" s="18"/>
      <c r="AX896" s="18"/>
      <c r="AY896" s="18"/>
      <c r="AZ896" s="18"/>
    </row>
    <row r="897" spans="1:52" x14ac:dyDescent="0.25">
      <c r="A897" s="20"/>
      <c r="B897" s="21"/>
      <c r="C897" s="112"/>
      <c r="D897" s="113"/>
      <c r="E897" s="118"/>
      <c r="F897" s="116"/>
      <c r="G897" s="24"/>
      <c r="H897" s="23"/>
      <c r="I897" s="23"/>
      <c r="J897" s="23"/>
      <c r="K897" s="23"/>
      <c r="L897" s="119"/>
      <c r="M897" s="23"/>
      <c r="N897" s="23"/>
      <c r="O897" s="23"/>
      <c r="P897" s="23"/>
      <c r="Q897" s="23"/>
      <c r="R897" s="311"/>
      <c r="S897" s="23"/>
      <c r="T897" s="23"/>
      <c r="U897" s="23"/>
      <c r="V897" s="23"/>
      <c r="W897" s="23"/>
      <c r="X897" s="23"/>
      <c r="Y897" s="23"/>
      <c r="Z897" s="23"/>
      <c r="AA897" s="22"/>
      <c r="AB897" s="23"/>
      <c r="AC897" s="23"/>
      <c r="AD897" s="23"/>
      <c r="AE897" s="23"/>
      <c r="AF897" s="23"/>
      <c r="AG897" s="119"/>
      <c r="AH897" s="18"/>
      <c r="AI897" s="19"/>
      <c r="AJ897" s="19"/>
      <c r="AK897" s="19"/>
      <c r="AL897" s="18"/>
      <c r="AM897" s="18"/>
      <c r="AN897" s="18"/>
      <c r="AO897" s="18"/>
      <c r="AP897" s="18"/>
      <c r="AQ897" s="18"/>
      <c r="AR897" s="18"/>
      <c r="AS897" s="18"/>
      <c r="AT897" s="18"/>
      <c r="AU897" s="18"/>
      <c r="AV897" s="18"/>
      <c r="AW897" s="18"/>
      <c r="AX897" s="18"/>
      <c r="AY897" s="18"/>
      <c r="AZ897" s="18"/>
    </row>
    <row r="898" spans="1:52" x14ac:dyDescent="0.25">
      <c r="A898" s="20"/>
      <c r="B898" s="21"/>
      <c r="C898" s="112"/>
      <c r="D898" s="113"/>
      <c r="E898" s="118"/>
      <c r="F898" s="116"/>
      <c r="G898" s="24"/>
      <c r="H898" s="23"/>
      <c r="I898" s="23"/>
      <c r="J898" s="23"/>
      <c r="K898" s="23"/>
      <c r="L898" s="119"/>
      <c r="M898" s="23"/>
      <c r="N898" s="23"/>
      <c r="O898" s="23"/>
      <c r="P898" s="23"/>
      <c r="Q898" s="23"/>
      <c r="R898" s="311"/>
      <c r="S898" s="23"/>
      <c r="T898" s="23"/>
      <c r="U898" s="23"/>
      <c r="V898" s="23"/>
      <c r="W898" s="23"/>
      <c r="X898" s="23"/>
      <c r="Y898" s="23"/>
      <c r="Z898" s="23"/>
      <c r="AA898" s="22"/>
      <c r="AB898" s="23"/>
      <c r="AC898" s="23"/>
      <c r="AD898" s="23"/>
      <c r="AE898" s="23"/>
      <c r="AF898" s="23"/>
      <c r="AG898" s="119"/>
      <c r="AH898" s="18"/>
      <c r="AI898" s="19"/>
      <c r="AJ898" s="19"/>
      <c r="AK898" s="19"/>
      <c r="AL898" s="18"/>
      <c r="AM898" s="18"/>
      <c r="AN898" s="18"/>
      <c r="AO898" s="18"/>
      <c r="AP898" s="18"/>
      <c r="AQ898" s="18"/>
      <c r="AR898" s="18"/>
      <c r="AS898" s="18"/>
      <c r="AT898" s="18"/>
      <c r="AU898" s="18"/>
      <c r="AV898" s="18"/>
      <c r="AW898" s="18"/>
      <c r="AX898" s="18"/>
      <c r="AY898" s="18"/>
      <c r="AZ898" s="18"/>
    </row>
    <row r="899" spans="1:52" x14ac:dyDescent="0.25">
      <c r="A899" s="20"/>
      <c r="B899" s="21"/>
      <c r="C899" s="112"/>
      <c r="D899" s="113"/>
      <c r="E899" s="118"/>
      <c r="F899" s="116"/>
      <c r="G899" s="24"/>
      <c r="H899" s="23"/>
      <c r="I899" s="23"/>
      <c r="J899" s="23"/>
      <c r="K899" s="23"/>
      <c r="L899" s="119"/>
      <c r="M899" s="23"/>
      <c r="N899" s="23"/>
      <c r="O899" s="23"/>
      <c r="P899" s="23"/>
      <c r="Q899" s="23"/>
      <c r="R899" s="311"/>
      <c r="S899" s="23"/>
      <c r="T899" s="23"/>
      <c r="U899" s="23"/>
      <c r="V899" s="23"/>
      <c r="W899" s="23"/>
      <c r="X899" s="23"/>
      <c r="Y899" s="23"/>
      <c r="Z899" s="23"/>
      <c r="AA899" s="22"/>
      <c r="AB899" s="23"/>
      <c r="AC899" s="23"/>
      <c r="AD899" s="23"/>
      <c r="AE899" s="23"/>
      <c r="AF899" s="23"/>
      <c r="AG899" s="119"/>
      <c r="AH899" s="18"/>
      <c r="AI899" s="19"/>
      <c r="AJ899" s="19"/>
      <c r="AK899" s="19"/>
      <c r="AL899" s="18"/>
      <c r="AM899" s="18"/>
      <c r="AN899" s="18"/>
      <c r="AO899" s="18"/>
      <c r="AP899" s="18"/>
      <c r="AQ899" s="18"/>
      <c r="AR899" s="18"/>
      <c r="AS899" s="18"/>
      <c r="AT899" s="18"/>
      <c r="AU899" s="18"/>
      <c r="AV899" s="18"/>
      <c r="AW899" s="18"/>
      <c r="AX899" s="18"/>
      <c r="AY899" s="18"/>
      <c r="AZ899" s="18"/>
    </row>
    <row r="900" spans="1:52" x14ac:dyDescent="0.25">
      <c r="A900" s="20"/>
      <c r="B900" s="21"/>
      <c r="C900" s="112"/>
      <c r="D900" s="113"/>
      <c r="E900" s="118"/>
      <c r="F900" s="116"/>
      <c r="G900" s="24"/>
      <c r="H900" s="23"/>
      <c r="I900" s="23"/>
      <c r="J900" s="23"/>
      <c r="K900" s="23"/>
      <c r="L900" s="119"/>
      <c r="M900" s="23"/>
      <c r="N900" s="23"/>
      <c r="O900" s="23"/>
      <c r="P900" s="23"/>
      <c r="Q900" s="23"/>
      <c r="R900" s="311"/>
      <c r="S900" s="23"/>
      <c r="T900" s="23"/>
      <c r="U900" s="23"/>
      <c r="V900" s="23"/>
      <c r="W900" s="23"/>
      <c r="X900" s="23"/>
      <c r="Y900" s="23"/>
      <c r="Z900" s="23"/>
      <c r="AA900" s="22"/>
      <c r="AB900" s="23"/>
      <c r="AC900" s="23"/>
      <c r="AD900" s="23"/>
      <c r="AE900" s="23"/>
      <c r="AF900" s="23"/>
      <c r="AG900" s="119"/>
      <c r="AH900" s="18"/>
      <c r="AI900" s="19"/>
      <c r="AJ900" s="19"/>
      <c r="AK900" s="19"/>
      <c r="AL900" s="18"/>
      <c r="AM900" s="18"/>
      <c r="AN900" s="18"/>
      <c r="AO900" s="18"/>
      <c r="AP900" s="18"/>
      <c r="AQ900" s="18"/>
      <c r="AR900" s="18"/>
      <c r="AS900" s="18"/>
      <c r="AT900" s="18"/>
      <c r="AU900" s="18"/>
      <c r="AV900" s="18"/>
      <c r="AW900" s="18"/>
      <c r="AX900" s="18"/>
      <c r="AY900" s="18"/>
      <c r="AZ900" s="18"/>
    </row>
    <row r="901" spans="1:52" x14ac:dyDescent="0.25">
      <c r="A901" s="20"/>
      <c r="B901" s="21"/>
      <c r="C901" s="112"/>
      <c r="D901" s="113"/>
      <c r="E901" s="118"/>
      <c r="F901" s="116"/>
      <c r="G901" s="24"/>
      <c r="H901" s="23"/>
      <c r="I901" s="23"/>
      <c r="J901" s="23"/>
      <c r="K901" s="23"/>
      <c r="L901" s="119"/>
      <c r="M901" s="23"/>
      <c r="N901" s="23"/>
      <c r="O901" s="23"/>
      <c r="P901" s="23"/>
      <c r="Q901" s="23"/>
      <c r="R901" s="311"/>
      <c r="S901" s="23"/>
      <c r="T901" s="23"/>
      <c r="U901" s="23"/>
      <c r="V901" s="23"/>
      <c r="W901" s="23"/>
      <c r="X901" s="23"/>
      <c r="Y901" s="23"/>
      <c r="Z901" s="23"/>
      <c r="AA901" s="22"/>
      <c r="AB901" s="23"/>
      <c r="AC901" s="23"/>
      <c r="AD901" s="23"/>
      <c r="AE901" s="23"/>
      <c r="AF901" s="23"/>
      <c r="AG901" s="119"/>
      <c r="AH901" s="18"/>
      <c r="AI901" s="19"/>
      <c r="AJ901" s="19"/>
      <c r="AK901" s="19"/>
      <c r="AL901" s="18"/>
      <c r="AM901" s="18"/>
      <c r="AN901" s="18"/>
      <c r="AO901" s="18"/>
      <c r="AP901" s="18"/>
      <c r="AQ901" s="18"/>
      <c r="AR901" s="18"/>
      <c r="AS901" s="18"/>
      <c r="AT901" s="18"/>
      <c r="AU901" s="18"/>
      <c r="AV901" s="18"/>
      <c r="AW901" s="18"/>
      <c r="AX901" s="18"/>
      <c r="AY901" s="18"/>
      <c r="AZ901" s="18"/>
    </row>
    <row r="902" spans="1:52" x14ac:dyDescent="0.25">
      <c r="A902" s="20"/>
      <c r="B902" s="21"/>
      <c r="C902" s="112"/>
      <c r="D902" s="113"/>
      <c r="E902" s="118"/>
      <c r="F902" s="116"/>
      <c r="G902" s="24"/>
      <c r="H902" s="23"/>
      <c r="I902" s="23"/>
      <c r="J902" s="23"/>
      <c r="K902" s="23"/>
      <c r="L902" s="119"/>
      <c r="M902" s="23"/>
      <c r="N902" s="23"/>
      <c r="O902" s="23"/>
      <c r="P902" s="23"/>
      <c r="Q902" s="23"/>
      <c r="R902" s="311"/>
      <c r="S902" s="23"/>
      <c r="T902" s="23"/>
      <c r="U902" s="23"/>
      <c r="V902" s="23"/>
      <c r="W902" s="23"/>
      <c r="X902" s="23"/>
      <c r="Y902" s="23"/>
      <c r="Z902" s="23"/>
      <c r="AA902" s="22"/>
      <c r="AB902" s="23"/>
      <c r="AC902" s="23"/>
      <c r="AD902" s="23"/>
      <c r="AE902" s="23"/>
      <c r="AF902" s="23"/>
      <c r="AG902" s="119"/>
      <c r="AH902" s="18"/>
      <c r="AI902" s="19"/>
      <c r="AJ902" s="19"/>
      <c r="AK902" s="19"/>
      <c r="AL902" s="18"/>
      <c r="AM902" s="18"/>
      <c r="AN902" s="18"/>
      <c r="AO902" s="18"/>
      <c r="AP902" s="18"/>
      <c r="AQ902" s="18"/>
      <c r="AR902" s="18"/>
      <c r="AS902" s="18"/>
      <c r="AT902" s="18"/>
      <c r="AU902" s="18"/>
      <c r="AV902" s="18"/>
      <c r="AW902" s="18"/>
      <c r="AX902" s="18"/>
      <c r="AY902" s="18"/>
      <c r="AZ902" s="18"/>
    </row>
    <row r="903" spans="1:52" x14ac:dyDescent="0.25">
      <c r="A903" s="20"/>
      <c r="B903" s="21"/>
      <c r="C903" s="112"/>
      <c r="D903" s="113"/>
      <c r="E903" s="118"/>
      <c r="F903" s="116"/>
      <c r="G903" s="24"/>
      <c r="H903" s="23"/>
      <c r="I903" s="23"/>
      <c r="J903" s="23"/>
      <c r="K903" s="23"/>
      <c r="L903" s="119"/>
      <c r="M903" s="23"/>
      <c r="N903" s="23"/>
      <c r="O903" s="23"/>
      <c r="P903" s="23"/>
      <c r="Q903" s="23"/>
      <c r="R903" s="311"/>
      <c r="S903" s="23"/>
      <c r="T903" s="23"/>
      <c r="U903" s="23"/>
      <c r="V903" s="23"/>
      <c r="W903" s="23"/>
      <c r="X903" s="23"/>
      <c r="Y903" s="23"/>
      <c r="Z903" s="23"/>
      <c r="AA903" s="22"/>
      <c r="AB903" s="23"/>
      <c r="AC903" s="23"/>
      <c r="AD903" s="23"/>
      <c r="AE903" s="23"/>
      <c r="AF903" s="23"/>
      <c r="AG903" s="119"/>
      <c r="AH903" s="18"/>
      <c r="AI903" s="19"/>
      <c r="AJ903" s="19"/>
      <c r="AK903" s="19"/>
      <c r="AL903" s="18"/>
      <c r="AM903" s="18"/>
      <c r="AN903" s="18"/>
      <c r="AO903" s="18"/>
      <c r="AP903" s="18"/>
      <c r="AQ903" s="18"/>
      <c r="AR903" s="18"/>
      <c r="AS903" s="18"/>
      <c r="AT903" s="18"/>
      <c r="AU903" s="18"/>
      <c r="AV903" s="18"/>
      <c r="AW903" s="18"/>
      <c r="AX903" s="18"/>
      <c r="AY903" s="18"/>
      <c r="AZ903" s="18"/>
    </row>
    <row r="904" spans="1:52" x14ac:dyDescent="0.25">
      <c r="A904" s="20"/>
      <c r="B904" s="21"/>
      <c r="C904" s="112"/>
      <c r="D904" s="113"/>
      <c r="E904" s="118"/>
      <c r="F904" s="116"/>
      <c r="G904" s="24"/>
      <c r="H904" s="23"/>
      <c r="I904" s="23"/>
      <c r="J904" s="23"/>
      <c r="K904" s="23"/>
      <c r="L904" s="119"/>
      <c r="M904" s="23"/>
      <c r="N904" s="23"/>
      <c r="O904" s="23"/>
      <c r="P904" s="23"/>
      <c r="Q904" s="23"/>
      <c r="R904" s="311"/>
      <c r="S904" s="23"/>
      <c r="T904" s="23"/>
      <c r="U904" s="23"/>
      <c r="V904" s="23"/>
      <c r="W904" s="23"/>
      <c r="X904" s="23"/>
      <c r="Y904" s="23"/>
      <c r="Z904" s="23"/>
      <c r="AA904" s="22"/>
      <c r="AB904" s="23"/>
      <c r="AC904" s="23"/>
      <c r="AD904" s="23"/>
      <c r="AE904" s="23"/>
      <c r="AF904" s="23"/>
      <c r="AG904" s="119"/>
      <c r="AH904" s="18"/>
      <c r="AI904" s="19"/>
      <c r="AJ904" s="19"/>
      <c r="AK904" s="19"/>
      <c r="AL904" s="18"/>
      <c r="AM904" s="18"/>
      <c r="AN904" s="18"/>
      <c r="AO904" s="18"/>
      <c r="AP904" s="18"/>
      <c r="AQ904" s="18"/>
      <c r="AR904" s="18"/>
      <c r="AS904" s="18"/>
      <c r="AT904" s="18"/>
      <c r="AU904" s="18"/>
      <c r="AV904" s="18"/>
      <c r="AW904" s="18"/>
      <c r="AX904" s="18"/>
      <c r="AY904" s="18"/>
      <c r="AZ904" s="18"/>
    </row>
    <row r="905" spans="1:52" x14ac:dyDescent="0.25">
      <c r="A905" s="20"/>
      <c r="B905" s="21"/>
      <c r="C905" s="112"/>
      <c r="D905" s="113"/>
      <c r="E905" s="118"/>
      <c r="F905" s="116"/>
      <c r="G905" s="24"/>
      <c r="H905" s="23"/>
      <c r="I905" s="23"/>
      <c r="J905" s="23"/>
      <c r="K905" s="23"/>
      <c r="L905" s="119"/>
      <c r="M905" s="23"/>
      <c r="N905" s="23"/>
      <c r="O905" s="23"/>
      <c r="P905" s="23"/>
      <c r="Q905" s="23"/>
      <c r="R905" s="311"/>
      <c r="S905" s="23"/>
      <c r="T905" s="23"/>
      <c r="U905" s="23"/>
      <c r="V905" s="23"/>
      <c r="W905" s="23"/>
      <c r="X905" s="23"/>
      <c r="Y905" s="23"/>
      <c r="Z905" s="23"/>
      <c r="AA905" s="22"/>
      <c r="AB905" s="23"/>
      <c r="AC905" s="23"/>
      <c r="AD905" s="23"/>
      <c r="AE905" s="23"/>
      <c r="AF905" s="23"/>
      <c r="AG905" s="119"/>
      <c r="AH905" s="18"/>
      <c r="AI905" s="19"/>
      <c r="AJ905" s="19"/>
      <c r="AK905" s="19"/>
      <c r="AL905" s="18"/>
      <c r="AM905" s="18"/>
      <c r="AN905" s="18"/>
      <c r="AO905" s="18"/>
      <c r="AP905" s="18"/>
      <c r="AQ905" s="18"/>
      <c r="AR905" s="18"/>
      <c r="AS905" s="18"/>
      <c r="AT905" s="18"/>
      <c r="AU905" s="18"/>
      <c r="AV905" s="18"/>
      <c r="AW905" s="18"/>
      <c r="AX905" s="18"/>
      <c r="AY905" s="18"/>
      <c r="AZ905" s="18"/>
    </row>
    <row r="906" spans="1:52" x14ac:dyDescent="0.25">
      <c r="A906" s="20"/>
      <c r="B906" s="21"/>
      <c r="C906" s="112"/>
      <c r="D906" s="113"/>
      <c r="E906" s="118"/>
      <c r="F906" s="116"/>
      <c r="G906" s="24"/>
      <c r="H906" s="23"/>
      <c r="I906" s="23"/>
      <c r="J906" s="23"/>
      <c r="K906" s="23"/>
      <c r="L906" s="119"/>
      <c r="M906" s="23"/>
      <c r="N906" s="23"/>
      <c r="O906" s="23"/>
      <c r="P906" s="23"/>
      <c r="Q906" s="23"/>
      <c r="R906" s="311"/>
      <c r="S906" s="23"/>
      <c r="T906" s="23"/>
      <c r="U906" s="23"/>
      <c r="V906" s="23"/>
      <c r="W906" s="23"/>
      <c r="X906" s="23"/>
      <c r="Y906" s="23"/>
      <c r="Z906" s="23"/>
      <c r="AA906" s="22"/>
      <c r="AB906" s="23"/>
      <c r="AC906" s="23"/>
      <c r="AD906" s="23"/>
      <c r="AE906" s="23"/>
      <c r="AF906" s="23"/>
      <c r="AG906" s="119"/>
      <c r="AH906" s="18"/>
      <c r="AI906" s="19"/>
      <c r="AJ906" s="19"/>
      <c r="AK906" s="19"/>
      <c r="AL906" s="18"/>
      <c r="AM906" s="18"/>
      <c r="AN906" s="18"/>
      <c r="AO906" s="18"/>
      <c r="AP906" s="18"/>
      <c r="AQ906" s="18"/>
      <c r="AR906" s="18"/>
      <c r="AS906" s="18"/>
      <c r="AT906" s="18"/>
      <c r="AU906" s="18"/>
      <c r="AV906" s="18"/>
      <c r="AW906" s="18"/>
      <c r="AX906" s="18"/>
      <c r="AY906" s="18"/>
      <c r="AZ906" s="18"/>
    </row>
    <row r="907" spans="1:52" x14ac:dyDescent="0.25">
      <c r="A907" s="20"/>
      <c r="B907" s="21"/>
      <c r="C907" s="112"/>
      <c r="D907" s="113"/>
      <c r="E907" s="118"/>
      <c r="F907" s="116"/>
      <c r="G907" s="24"/>
      <c r="H907" s="23"/>
      <c r="I907" s="23"/>
      <c r="J907" s="23"/>
      <c r="K907" s="23"/>
      <c r="L907" s="119"/>
      <c r="M907" s="23"/>
      <c r="N907" s="23"/>
      <c r="O907" s="23"/>
      <c r="P907" s="23"/>
      <c r="Q907" s="23"/>
      <c r="R907" s="311"/>
      <c r="S907" s="23"/>
      <c r="T907" s="23"/>
      <c r="U907" s="23"/>
      <c r="V907" s="23"/>
      <c r="W907" s="23"/>
      <c r="X907" s="23"/>
      <c r="Y907" s="23"/>
      <c r="Z907" s="23"/>
      <c r="AA907" s="22"/>
      <c r="AB907" s="23"/>
      <c r="AC907" s="23"/>
      <c r="AD907" s="23"/>
      <c r="AE907" s="23"/>
      <c r="AF907" s="23"/>
      <c r="AG907" s="119"/>
      <c r="AH907" s="18"/>
      <c r="AI907" s="19"/>
      <c r="AJ907" s="19"/>
      <c r="AK907" s="19"/>
      <c r="AL907" s="18"/>
      <c r="AM907" s="18"/>
      <c r="AN907" s="18"/>
      <c r="AO907" s="18"/>
      <c r="AP907" s="18"/>
      <c r="AQ907" s="18"/>
      <c r="AR907" s="18"/>
      <c r="AS907" s="18"/>
      <c r="AT907" s="18"/>
      <c r="AU907" s="18"/>
      <c r="AV907" s="18"/>
      <c r="AW907" s="18"/>
      <c r="AX907" s="18"/>
      <c r="AY907" s="18"/>
      <c r="AZ907" s="18"/>
    </row>
    <row r="908" spans="1:52" x14ac:dyDescent="0.25">
      <c r="A908" s="20"/>
      <c r="B908" s="21"/>
      <c r="C908" s="112"/>
      <c r="D908" s="113"/>
      <c r="E908" s="118"/>
      <c r="F908" s="116"/>
      <c r="G908" s="24"/>
      <c r="H908" s="23"/>
      <c r="I908" s="23"/>
      <c r="J908" s="23"/>
      <c r="K908" s="23"/>
      <c r="L908" s="119"/>
      <c r="M908" s="23"/>
      <c r="N908" s="23"/>
      <c r="O908" s="23"/>
      <c r="P908" s="23"/>
      <c r="Q908" s="23"/>
      <c r="R908" s="311"/>
      <c r="S908" s="23"/>
      <c r="T908" s="23"/>
      <c r="U908" s="23"/>
      <c r="V908" s="23"/>
      <c r="W908" s="23"/>
      <c r="X908" s="23"/>
      <c r="Y908" s="23"/>
      <c r="Z908" s="23"/>
      <c r="AA908" s="22"/>
      <c r="AB908" s="23"/>
      <c r="AC908" s="23"/>
      <c r="AD908" s="23"/>
      <c r="AE908" s="23"/>
      <c r="AF908" s="23"/>
      <c r="AG908" s="119"/>
      <c r="AH908" s="18"/>
      <c r="AI908" s="19"/>
      <c r="AJ908" s="19"/>
      <c r="AK908" s="19"/>
      <c r="AL908" s="18"/>
      <c r="AM908" s="18"/>
      <c r="AN908" s="18"/>
      <c r="AO908" s="18"/>
      <c r="AP908" s="18"/>
      <c r="AQ908" s="18"/>
      <c r="AR908" s="18"/>
      <c r="AS908" s="18"/>
      <c r="AT908" s="18"/>
      <c r="AU908" s="18"/>
      <c r="AV908" s="18"/>
      <c r="AW908" s="18"/>
      <c r="AX908" s="18"/>
      <c r="AY908" s="18"/>
      <c r="AZ908" s="18"/>
    </row>
    <row r="909" spans="1:52" x14ac:dyDescent="0.25">
      <c r="A909" s="20"/>
      <c r="B909" s="21"/>
      <c r="C909" s="112"/>
      <c r="D909" s="113"/>
      <c r="E909" s="118"/>
      <c r="F909" s="116"/>
      <c r="G909" s="24"/>
      <c r="H909" s="23"/>
      <c r="I909" s="23"/>
      <c r="J909" s="23"/>
      <c r="K909" s="23"/>
      <c r="L909" s="119"/>
      <c r="M909" s="23"/>
      <c r="N909" s="23"/>
      <c r="O909" s="23"/>
      <c r="P909" s="23"/>
      <c r="Q909" s="23"/>
      <c r="R909" s="311"/>
      <c r="S909" s="23"/>
      <c r="T909" s="23"/>
      <c r="U909" s="23"/>
      <c r="V909" s="23"/>
      <c r="W909" s="23"/>
      <c r="X909" s="23"/>
      <c r="Y909" s="23"/>
      <c r="Z909" s="23"/>
      <c r="AA909" s="22"/>
      <c r="AB909" s="23"/>
      <c r="AC909" s="23"/>
      <c r="AD909" s="23"/>
      <c r="AE909" s="23"/>
      <c r="AF909" s="23"/>
      <c r="AG909" s="119"/>
      <c r="AH909" s="18"/>
      <c r="AI909" s="19"/>
      <c r="AJ909" s="19"/>
      <c r="AK909" s="19"/>
      <c r="AL909" s="18"/>
      <c r="AM909" s="18"/>
      <c r="AN909" s="18"/>
      <c r="AO909" s="18"/>
      <c r="AP909" s="18"/>
      <c r="AQ909" s="18"/>
      <c r="AR909" s="18"/>
      <c r="AS909" s="18"/>
      <c r="AT909" s="18"/>
      <c r="AU909" s="18"/>
      <c r="AV909" s="18"/>
      <c r="AW909" s="18"/>
      <c r="AX909" s="18"/>
      <c r="AY909" s="18"/>
      <c r="AZ909" s="18"/>
    </row>
    <row r="910" spans="1:52" x14ac:dyDescent="0.25">
      <c r="A910" s="20"/>
      <c r="B910" s="21"/>
      <c r="C910" s="112"/>
      <c r="D910" s="113"/>
      <c r="E910" s="118"/>
      <c r="F910" s="116"/>
      <c r="G910" s="24"/>
      <c r="H910" s="23"/>
      <c r="I910" s="23"/>
      <c r="J910" s="23"/>
      <c r="K910" s="23"/>
      <c r="L910" s="119"/>
      <c r="M910" s="23"/>
      <c r="N910" s="23"/>
      <c r="O910" s="23"/>
      <c r="P910" s="23"/>
      <c r="Q910" s="23"/>
      <c r="R910" s="311"/>
      <c r="S910" s="23"/>
      <c r="T910" s="23"/>
      <c r="U910" s="23"/>
      <c r="V910" s="23"/>
      <c r="W910" s="23"/>
      <c r="X910" s="23"/>
      <c r="Y910" s="23"/>
      <c r="Z910" s="23"/>
      <c r="AA910" s="22"/>
      <c r="AB910" s="23"/>
      <c r="AC910" s="23"/>
      <c r="AD910" s="23"/>
      <c r="AE910" s="23"/>
      <c r="AF910" s="23"/>
      <c r="AG910" s="119"/>
      <c r="AH910" s="18"/>
      <c r="AI910" s="19"/>
      <c r="AJ910" s="19"/>
      <c r="AK910" s="19"/>
      <c r="AL910" s="18"/>
      <c r="AM910" s="18"/>
      <c r="AN910" s="18"/>
      <c r="AO910" s="18"/>
      <c r="AP910" s="18"/>
      <c r="AQ910" s="18"/>
      <c r="AR910" s="18"/>
      <c r="AS910" s="18"/>
      <c r="AT910" s="18"/>
      <c r="AU910" s="18"/>
      <c r="AV910" s="18"/>
      <c r="AW910" s="18"/>
      <c r="AX910" s="18"/>
      <c r="AY910" s="18"/>
      <c r="AZ910" s="18"/>
    </row>
    <row r="911" spans="1:52" x14ac:dyDescent="0.25">
      <c r="R911" s="311"/>
    </row>
    <row r="912" spans="1:52" x14ac:dyDescent="0.25">
      <c r="R912" s="311"/>
    </row>
    <row r="913" spans="18:18" x14ac:dyDescent="0.25">
      <c r="R913" s="311"/>
    </row>
    <row r="914" spans="18:18" x14ac:dyDescent="0.25">
      <c r="R914" s="311"/>
    </row>
    <row r="915" spans="18:18" x14ac:dyDescent="0.25">
      <c r="R915" s="311"/>
    </row>
    <row r="916" spans="18:18" x14ac:dyDescent="0.25">
      <c r="R916" s="311"/>
    </row>
    <row r="917" spans="18:18" x14ac:dyDescent="0.25">
      <c r="R917" s="311"/>
    </row>
    <row r="918" spans="18:18" x14ac:dyDescent="0.25">
      <c r="R918" s="311"/>
    </row>
    <row r="919" spans="18:18" x14ac:dyDescent="0.25">
      <c r="R919" s="311"/>
    </row>
    <row r="920" spans="18:18" x14ac:dyDescent="0.25">
      <c r="R920" s="311"/>
    </row>
    <row r="921" spans="18:18" x14ac:dyDescent="0.25">
      <c r="R921" s="311"/>
    </row>
    <row r="922" spans="18:18" x14ac:dyDescent="0.25">
      <c r="R922" s="311"/>
    </row>
    <row r="923" spans="18:18" x14ac:dyDescent="0.25">
      <c r="R923" s="311"/>
    </row>
    <row r="924" spans="18:18" x14ac:dyDescent="0.25">
      <c r="R924" s="311"/>
    </row>
    <row r="925" spans="18:18" x14ac:dyDescent="0.25">
      <c r="R925" s="311"/>
    </row>
    <row r="926" spans="18:18" x14ac:dyDescent="0.25">
      <c r="R926" s="311"/>
    </row>
    <row r="927" spans="18:18" x14ac:dyDescent="0.25">
      <c r="R927" s="311"/>
    </row>
    <row r="928" spans="18:18" x14ac:dyDescent="0.25">
      <c r="R928" s="311"/>
    </row>
    <row r="929" spans="18:18" x14ac:dyDescent="0.25">
      <c r="R929" s="311"/>
    </row>
    <row r="930" spans="18:18" x14ac:dyDescent="0.25">
      <c r="R930" s="311"/>
    </row>
    <row r="931" spans="18:18" x14ac:dyDescent="0.25">
      <c r="R931" s="311"/>
    </row>
    <row r="932" spans="18:18" x14ac:dyDescent="0.25">
      <c r="R932" s="311"/>
    </row>
    <row r="933" spans="18:18" x14ac:dyDescent="0.25">
      <c r="R933" s="311"/>
    </row>
    <row r="934" spans="18:18" x14ac:dyDescent="0.25">
      <c r="R934" s="311"/>
    </row>
    <row r="935" spans="18:18" x14ac:dyDescent="0.25">
      <c r="R935" s="311"/>
    </row>
    <row r="936" spans="18:18" x14ac:dyDescent="0.25">
      <c r="R936" s="311"/>
    </row>
    <row r="937" spans="18:18" x14ac:dyDescent="0.25">
      <c r="R937" s="311"/>
    </row>
    <row r="938" spans="18:18" x14ac:dyDescent="0.25">
      <c r="R938" s="311"/>
    </row>
    <row r="939" spans="18:18" x14ac:dyDescent="0.25">
      <c r="R939" s="311"/>
    </row>
    <row r="940" spans="18:18" x14ac:dyDescent="0.25">
      <c r="R940" s="311"/>
    </row>
    <row r="941" spans="18:18" x14ac:dyDescent="0.25">
      <c r="R941" s="311"/>
    </row>
    <row r="942" spans="18:18" x14ac:dyDescent="0.25">
      <c r="R942" s="311"/>
    </row>
    <row r="943" spans="18:18" x14ac:dyDescent="0.25">
      <c r="R943" s="311"/>
    </row>
    <row r="944" spans="18:18" x14ac:dyDescent="0.25">
      <c r="R944" s="311"/>
    </row>
    <row r="945" spans="18:18" x14ac:dyDescent="0.25">
      <c r="R945" s="311"/>
    </row>
    <row r="946" spans="18:18" x14ac:dyDescent="0.25">
      <c r="R946" s="311"/>
    </row>
    <row r="947" spans="18:18" x14ac:dyDescent="0.25">
      <c r="R947" s="311"/>
    </row>
    <row r="948" spans="18:18" x14ac:dyDescent="0.25">
      <c r="R948" s="311"/>
    </row>
    <row r="949" spans="18:18" x14ac:dyDescent="0.25">
      <c r="R949" s="311"/>
    </row>
    <row r="950" spans="18:18" x14ac:dyDescent="0.25">
      <c r="R950" s="311"/>
    </row>
    <row r="951" spans="18:18" x14ac:dyDescent="0.25">
      <c r="R951" s="311"/>
    </row>
    <row r="952" spans="18:18" x14ac:dyDescent="0.25">
      <c r="R952" s="311"/>
    </row>
    <row r="953" spans="18:18" x14ac:dyDescent="0.25">
      <c r="R953" s="311"/>
    </row>
    <row r="954" spans="18:18" x14ac:dyDescent="0.25">
      <c r="R954" s="311"/>
    </row>
    <row r="955" spans="18:18" x14ac:dyDescent="0.25">
      <c r="R955" s="311"/>
    </row>
    <row r="956" spans="18:18" x14ac:dyDescent="0.25">
      <c r="R956" s="311"/>
    </row>
    <row r="957" spans="18:18" x14ac:dyDescent="0.25">
      <c r="R957" s="311"/>
    </row>
    <row r="958" spans="18:18" x14ac:dyDescent="0.25">
      <c r="R958" s="311"/>
    </row>
    <row r="959" spans="18:18" x14ac:dyDescent="0.25">
      <c r="R959" s="311"/>
    </row>
    <row r="960" spans="18:18" x14ac:dyDescent="0.25">
      <c r="R960" s="311"/>
    </row>
    <row r="961" spans="18:18" x14ac:dyDescent="0.25">
      <c r="R961" s="311"/>
    </row>
    <row r="962" spans="18:18" x14ac:dyDescent="0.25">
      <c r="R962" s="311"/>
    </row>
    <row r="963" spans="18:18" x14ac:dyDescent="0.25">
      <c r="R963" s="311"/>
    </row>
    <row r="964" spans="18:18" x14ac:dyDescent="0.25">
      <c r="R964" s="311"/>
    </row>
    <row r="965" spans="18:18" x14ac:dyDescent="0.25">
      <c r="R965" s="311"/>
    </row>
    <row r="966" spans="18:18" x14ac:dyDescent="0.25">
      <c r="R966" s="311"/>
    </row>
    <row r="967" spans="18:18" x14ac:dyDescent="0.25">
      <c r="R967" s="311"/>
    </row>
    <row r="968" spans="18:18" x14ac:dyDescent="0.25">
      <c r="R968" s="311"/>
    </row>
    <row r="969" spans="18:18" x14ac:dyDescent="0.25">
      <c r="R969" s="311"/>
    </row>
    <row r="970" spans="18:18" x14ac:dyDescent="0.25">
      <c r="R970" s="311"/>
    </row>
    <row r="971" spans="18:18" x14ac:dyDescent="0.25">
      <c r="R971" s="311"/>
    </row>
    <row r="972" spans="18:18" x14ac:dyDescent="0.25">
      <c r="R972" s="311"/>
    </row>
    <row r="973" spans="18:18" x14ac:dyDescent="0.25">
      <c r="R973" s="311"/>
    </row>
    <row r="974" spans="18:18" x14ac:dyDescent="0.25">
      <c r="R974" s="311"/>
    </row>
    <row r="975" spans="18:18" x14ac:dyDescent="0.25">
      <c r="R975" s="311"/>
    </row>
    <row r="976" spans="18:18" x14ac:dyDescent="0.25">
      <c r="R976" s="311"/>
    </row>
    <row r="977" spans="18:18" x14ac:dyDescent="0.25">
      <c r="R977" s="311"/>
    </row>
    <row r="978" spans="18:18" x14ac:dyDescent="0.25">
      <c r="R978" s="311"/>
    </row>
    <row r="979" spans="18:18" x14ac:dyDescent="0.25">
      <c r="R979" s="311"/>
    </row>
    <row r="980" spans="18:18" x14ac:dyDescent="0.25">
      <c r="R980" s="311"/>
    </row>
    <row r="981" spans="18:18" x14ac:dyDescent="0.25">
      <c r="R981" s="311"/>
    </row>
    <row r="982" spans="18:18" x14ac:dyDescent="0.25">
      <c r="R982" s="311"/>
    </row>
    <row r="983" spans="18:18" x14ac:dyDescent="0.25">
      <c r="R983" s="311"/>
    </row>
    <row r="984" spans="18:18" x14ac:dyDescent="0.25">
      <c r="R984" s="311"/>
    </row>
    <row r="985" spans="18:18" x14ac:dyDescent="0.25">
      <c r="R985" s="311"/>
    </row>
    <row r="986" spans="18:18" x14ac:dyDescent="0.25">
      <c r="R986" s="311"/>
    </row>
    <row r="987" spans="18:18" x14ac:dyDescent="0.25">
      <c r="R987" s="311"/>
    </row>
    <row r="988" spans="18:18" x14ac:dyDescent="0.25">
      <c r="R988" s="311"/>
    </row>
    <row r="989" spans="18:18" x14ac:dyDescent="0.25">
      <c r="R989" s="311"/>
    </row>
    <row r="990" spans="18:18" x14ac:dyDescent="0.25">
      <c r="R990" s="311"/>
    </row>
    <row r="991" spans="18:18" x14ac:dyDescent="0.25">
      <c r="R991" s="311"/>
    </row>
    <row r="992" spans="18:18" x14ac:dyDescent="0.25">
      <c r="R992" s="311"/>
    </row>
    <row r="993" spans="18:18" x14ac:dyDescent="0.25">
      <c r="R993" s="311"/>
    </row>
    <row r="994" spans="18:18" x14ac:dyDescent="0.25">
      <c r="R994" s="311"/>
    </row>
    <row r="995" spans="18:18" x14ac:dyDescent="0.25">
      <c r="R995" s="311"/>
    </row>
    <row r="996" spans="18:18" x14ac:dyDescent="0.25">
      <c r="R996" s="311"/>
    </row>
    <row r="997" spans="18:18" x14ac:dyDescent="0.25">
      <c r="R997" s="311"/>
    </row>
    <row r="998" spans="18:18" x14ac:dyDescent="0.25">
      <c r="R998" s="311"/>
    </row>
    <row r="999" spans="18:18" x14ac:dyDescent="0.25">
      <c r="R999" s="311"/>
    </row>
    <row r="1000" spans="18:18" x14ac:dyDescent="0.25">
      <c r="R1000" s="311"/>
    </row>
    <row r="1001" spans="18:18" x14ac:dyDescent="0.25">
      <c r="R1001" s="311"/>
    </row>
    <row r="1002" spans="18:18" x14ac:dyDescent="0.25">
      <c r="R1002" s="311"/>
    </row>
    <row r="1003" spans="18:18" x14ac:dyDescent="0.25">
      <c r="R1003" s="311"/>
    </row>
    <row r="1004" spans="18:18" x14ac:dyDescent="0.25">
      <c r="R1004" s="311"/>
    </row>
    <row r="1005" spans="18:18" x14ac:dyDescent="0.25">
      <c r="R1005" s="311"/>
    </row>
    <row r="1006" spans="18:18" x14ac:dyDescent="0.25">
      <c r="R1006" s="311"/>
    </row>
    <row r="1007" spans="18:18" x14ac:dyDescent="0.25">
      <c r="R1007" s="311"/>
    </row>
    <row r="1008" spans="18:18" x14ac:dyDescent="0.25">
      <c r="R1008" s="311"/>
    </row>
    <row r="1009" spans="18:18" x14ac:dyDescent="0.25">
      <c r="R1009" s="311"/>
    </row>
    <row r="1010" spans="18:18" x14ac:dyDescent="0.25">
      <c r="R1010" s="311"/>
    </row>
    <row r="1011" spans="18:18" x14ac:dyDescent="0.25">
      <c r="R1011" s="311"/>
    </row>
    <row r="1012" spans="18:18" x14ac:dyDescent="0.25">
      <c r="R1012" s="311"/>
    </row>
    <row r="1013" spans="18:18" x14ac:dyDescent="0.25">
      <c r="R1013" s="311"/>
    </row>
    <row r="1014" spans="18:18" x14ac:dyDescent="0.25">
      <c r="R1014" s="311"/>
    </row>
    <row r="1015" spans="18:18" x14ac:dyDescent="0.25">
      <c r="R1015" s="311"/>
    </row>
    <row r="1016" spans="18:18" x14ac:dyDescent="0.25">
      <c r="R1016" s="311"/>
    </row>
  </sheetData>
  <autoFilter ref="A1:AZ229" xr:uid="{00000000-0009-0000-0000-000003000000}"/>
  <conditionalFormatting sqref="H211:L910 N211:Q910 H6:H9 M6:M9 F96:G110 F71:I72 G70 F76:I87 G73:G75 G88:G95 F120:I131 G111:H119 G132:G135 M70:M135 G24 M24 F136:Q136 F160:G910 H160:H210 M160:M910 S211:V910 W2:AG910 T136:V136 V1:V210 W1:Z1 AB1:AG1">
    <cfRule type="cellIs" dxfId="759" priority="404" operator="equal">
      <formula>"TRUE"</formula>
    </cfRule>
  </conditionalFormatting>
  <conditionalFormatting sqref="H211:L910 N211:Q910 H6:H9 M6:M9 F96:G110 F71:I72 G70 F76:I87 G73:G75 G88:G95 F120:I131 G111:H119 G132:G135 M70:M135 G24 M24 F136:Q136 F160:G910 H160:H210 M160:M910 S211:V910 W2:AG910 T136:V136 V1:V210 W1:Z1 AB1:AG1">
    <cfRule type="cellIs" dxfId="758" priority="405" operator="equal">
      <formula>"FALSE"</formula>
    </cfRule>
  </conditionalFormatting>
  <conditionalFormatting sqref="AF132:AF133 AC132:AD133">
    <cfRule type="cellIs" dxfId="757" priority="400" operator="equal">
      <formula>"TRUE"</formula>
    </cfRule>
  </conditionalFormatting>
  <conditionalFormatting sqref="L1:Q1 F1:H1">
    <cfRule type="cellIs" dxfId="756" priority="402" operator="equal">
      <formula>"TRUE"</formula>
    </cfRule>
  </conditionalFormatting>
  <conditionalFormatting sqref="L1:Q1 F1:H1">
    <cfRule type="cellIs" dxfId="755" priority="403" operator="equal">
      <formula>"FALSE"</formula>
    </cfRule>
  </conditionalFormatting>
  <conditionalFormatting sqref="AF132:AF133 AC132:AD133">
    <cfRule type="cellIs" dxfId="754" priority="401" operator="equal">
      <formula>"FALSE"</formula>
    </cfRule>
  </conditionalFormatting>
  <conditionalFormatting sqref="AF156 AC156:AD156">
    <cfRule type="cellIs" dxfId="753" priority="390" operator="equal">
      <formula>"TRUE"</formula>
    </cfRule>
  </conditionalFormatting>
  <conditionalFormatting sqref="AF156 AC156:AD156">
    <cfRule type="cellIs" dxfId="752" priority="391" operator="equal">
      <formula>"FALSE"</formula>
    </cfRule>
  </conditionalFormatting>
  <conditionalFormatting sqref="AD148:AF148 AD154:AF154 AD152:AD153 AF152:AF153 AD150:AF150 AD149 AF149 AE151 AC152:AC154 AC148:AC150">
    <cfRule type="cellIs" dxfId="751" priority="394" operator="equal">
      <formula>"TRUE"</formula>
    </cfRule>
  </conditionalFormatting>
  <conditionalFormatting sqref="AD148:AF148 AD154:AF154 AD152:AD153 AF152:AF153 AD150:AF150 AD149 AF149 AE151 AC152:AC154 AC148:AC150">
    <cfRule type="cellIs" dxfId="750" priority="395" operator="equal">
      <formula>"FALSE"</formula>
    </cfRule>
  </conditionalFormatting>
  <conditionalFormatting sqref="AF155 AC155:AD155">
    <cfRule type="cellIs" dxfId="749" priority="392" operator="equal">
      <formula>"TRUE"</formula>
    </cfRule>
  </conditionalFormatting>
  <conditionalFormatting sqref="AF155 AC155:AD155">
    <cfRule type="cellIs" dxfId="748" priority="393" operator="equal">
      <formula>"FALSE"</formula>
    </cfRule>
  </conditionalFormatting>
  <conditionalFormatting sqref="U1">
    <cfRule type="cellIs" dxfId="747" priority="292" operator="equal">
      <formula>"TRUE"</formula>
    </cfRule>
  </conditionalFormatting>
  <conditionalFormatting sqref="AF134 AC134:AD134">
    <cfRule type="cellIs" dxfId="746" priority="398" operator="equal">
      <formula>"TRUE"</formula>
    </cfRule>
  </conditionalFormatting>
  <conditionalFormatting sqref="AF134 AC134:AD134">
    <cfRule type="cellIs" dxfId="745" priority="399" operator="equal">
      <formula>"FALSE"</formula>
    </cfRule>
  </conditionalFormatting>
  <conditionalFormatting sqref="AF135 AC135:AD135 AC137:AD147 AF137:AF147">
    <cfRule type="cellIs" dxfId="744" priority="396" operator="equal">
      <formula>"TRUE"</formula>
    </cfRule>
  </conditionalFormatting>
  <conditionalFormatting sqref="AF135 AC135:AD135 AC137:AD147 AF137:AF147">
    <cfRule type="cellIs" dxfId="743" priority="397" operator="equal">
      <formula>"FALSE"</formula>
    </cfRule>
  </conditionalFormatting>
  <conditionalFormatting sqref="AF157:AF158 AC157:AD158">
    <cfRule type="cellIs" dxfId="742" priority="384" operator="equal">
      <formula>"TRUE"</formula>
    </cfRule>
  </conditionalFormatting>
  <conditionalFormatting sqref="AF157:AF158 AC157:AD158">
    <cfRule type="cellIs" dxfId="741" priority="385" operator="equal">
      <formula>"FALSE"</formula>
    </cfRule>
  </conditionalFormatting>
  <conditionalFormatting sqref="Y157:AA158">
    <cfRule type="cellIs" dxfId="740" priority="388" operator="equal">
      <formula>"TRUE"</formula>
    </cfRule>
  </conditionalFormatting>
  <conditionalFormatting sqref="Y157:AA158">
    <cfRule type="cellIs" dxfId="739" priority="389" operator="equal">
      <formula>"FALSE"</formula>
    </cfRule>
  </conditionalFormatting>
  <conditionalFormatting sqref="AF70 AC70:AD70">
    <cfRule type="cellIs" dxfId="738" priority="382" operator="equal">
      <formula>"TRUE"</formula>
    </cfRule>
  </conditionalFormatting>
  <conditionalFormatting sqref="AF70 AC70:AD70">
    <cfRule type="cellIs" dxfId="737" priority="383" operator="equal">
      <formula>"FALSE"</formula>
    </cfRule>
  </conditionalFormatting>
  <conditionalFormatting sqref="W48">
    <cfRule type="cellIs" dxfId="736" priority="378" operator="equal">
      <formula>"TRUE"</formula>
    </cfRule>
  </conditionalFormatting>
  <conditionalFormatting sqref="W48">
    <cfRule type="cellIs" dxfId="735" priority="379" operator="equal">
      <formula>"FALSE"</formula>
    </cfRule>
  </conditionalFormatting>
  <conditionalFormatting sqref="X48:AA48 AF48 AC48:AD48">
    <cfRule type="cellIs" dxfId="734" priority="376" operator="equal">
      <formula>"TRUE"</formula>
    </cfRule>
  </conditionalFormatting>
  <conditionalFormatting sqref="X48:AA48 AF48 AC48:AD48">
    <cfRule type="cellIs" dxfId="733" priority="377" operator="equal">
      <formula>"FALSE"</formula>
    </cfRule>
  </conditionalFormatting>
  <conditionalFormatting sqref="AB48:AC65 AB92:AC107 AB67:AC84">
    <cfRule type="cellIs" dxfId="732" priority="374" operator="equal">
      <formula>"TRUE"</formula>
    </cfRule>
  </conditionalFormatting>
  <conditionalFormatting sqref="AB48:AC65 AB92:AC107 AB67:AC84">
    <cfRule type="cellIs" dxfId="731" priority="375" operator="equal">
      <formula>"FALSE"</formula>
    </cfRule>
  </conditionalFormatting>
  <conditionalFormatting sqref="AE155:AE158">
    <cfRule type="cellIs" dxfId="730" priority="372" operator="equal">
      <formula>"TRUE"</formula>
    </cfRule>
  </conditionalFormatting>
  <conditionalFormatting sqref="AE155:AE158">
    <cfRule type="cellIs" dxfId="729" priority="373" operator="equal">
      <formula>"FALSE"</formula>
    </cfRule>
  </conditionalFormatting>
  <conditionalFormatting sqref="AE152:AE153">
    <cfRule type="cellIs" dxfId="728" priority="370" operator="equal">
      <formula>"TRUE"</formula>
    </cfRule>
  </conditionalFormatting>
  <conditionalFormatting sqref="AE152:AE153">
    <cfRule type="cellIs" dxfId="727" priority="371" operator="equal">
      <formula>"FALSE"</formula>
    </cfRule>
  </conditionalFormatting>
  <conditionalFormatting sqref="AE149">
    <cfRule type="cellIs" dxfId="726" priority="368" operator="equal">
      <formula>"TRUE"</formula>
    </cfRule>
  </conditionalFormatting>
  <conditionalFormatting sqref="AE149">
    <cfRule type="cellIs" dxfId="725" priority="369" operator="equal">
      <formula>"FALSE"</formula>
    </cfRule>
  </conditionalFormatting>
  <conditionalFormatting sqref="AE6:AE22 AE27:AE65 AE67:AE84">
    <cfRule type="cellIs" dxfId="724" priority="366" operator="equal">
      <formula>"TRUE"</formula>
    </cfRule>
  </conditionalFormatting>
  <conditionalFormatting sqref="AE6:AE22 AE27:AE65 AE67:AE84">
    <cfRule type="cellIs" dxfId="723" priority="367" operator="equal">
      <formula>"FALSE"</formula>
    </cfRule>
  </conditionalFormatting>
  <conditionalFormatting sqref="AF151">
    <cfRule type="cellIs" dxfId="722" priority="364" operator="equal">
      <formula>"TRUE"</formula>
    </cfRule>
  </conditionalFormatting>
  <conditionalFormatting sqref="AF151">
    <cfRule type="cellIs" dxfId="721" priority="365" operator="equal">
      <formula>"FALSE"</formula>
    </cfRule>
  </conditionalFormatting>
  <conditionalFormatting sqref="AC151">
    <cfRule type="cellIs" dxfId="720" priority="362" operator="equal">
      <formula>"TRUE"</formula>
    </cfRule>
  </conditionalFormatting>
  <conditionalFormatting sqref="AC151">
    <cfRule type="cellIs" dxfId="719" priority="363" operator="equal">
      <formula>"FALSE"</formula>
    </cfRule>
  </conditionalFormatting>
  <conditionalFormatting sqref="AD151">
    <cfRule type="cellIs" dxfId="718" priority="360" operator="equal">
      <formula>"TRUE"</formula>
    </cfRule>
  </conditionalFormatting>
  <conditionalFormatting sqref="AD151">
    <cfRule type="cellIs" dxfId="717" priority="361" operator="equal">
      <formula>"FALSE"</formula>
    </cfRule>
  </conditionalFormatting>
  <conditionalFormatting sqref="AG85">
    <cfRule type="cellIs" dxfId="716" priority="346" operator="equal">
      <formula>"TRUE"</formula>
    </cfRule>
  </conditionalFormatting>
  <conditionalFormatting sqref="AG85">
    <cfRule type="cellIs" dxfId="715" priority="347" operator="equal">
      <formula>"FALSE"</formula>
    </cfRule>
  </conditionalFormatting>
  <conditionalFormatting sqref="AG86:AG91">
    <cfRule type="cellIs" dxfId="714" priority="344" operator="equal">
      <formula>"TRUE"</formula>
    </cfRule>
  </conditionalFormatting>
  <conditionalFormatting sqref="AG86:AG91">
    <cfRule type="cellIs" dxfId="713" priority="345" operator="equal">
      <formula>"FALSE"</formula>
    </cfRule>
  </conditionalFormatting>
  <conditionalFormatting sqref="X85:AD85 AF85">
    <cfRule type="cellIs" dxfId="712" priority="356" operator="equal">
      <formula>"TRUE"</formula>
    </cfRule>
  </conditionalFormatting>
  <conditionalFormatting sqref="X85:AD85 AF85">
    <cfRule type="cellIs" dxfId="711" priority="357" operator="equal">
      <formula>"FALSE"</formula>
    </cfRule>
  </conditionalFormatting>
  <conditionalFormatting sqref="AE85">
    <cfRule type="cellIs" dxfId="710" priority="354" operator="equal">
      <formula>"TRUE"</formula>
    </cfRule>
  </conditionalFormatting>
  <conditionalFormatting sqref="AE85">
    <cfRule type="cellIs" dxfId="709" priority="355" operator="equal">
      <formula>"FALSE"</formula>
    </cfRule>
  </conditionalFormatting>
  <conditionalFormatting sqref="X86:AD91 AF86:AF91">
    <cfRule type="cellIs" dxfId="708" priority="350" operator="equal">
      <formula>"TRUE"</formula>
    </cfRule>
  </conditionalFormatting>
  <conditionalFormatting sqref="X86:AD91 AF86:AF91">
    <cfRule type="cellIs" dxfId="707" priority="351" operator="equal">
      <formula>"FALSE"</formula>
    </cfRule>
  </conditionalFormatting>
  <conditionalFormatting sqref="AG26">
    <cfRule type="cellIs" dxfId="706" priority="334" operator="equal">
      <formula>"TRUE"</formula>
    </cfRule>
  </conditionalFormatting>
  <conditionalFormatting sqref="AG26">
    <cfRule type="cellIs" dxfId="705" priority="335" operator="equal">
      <formula>"FALSE"</formula>
    </cfRule>
  </conditionalFormatting>
  <conditionalFormatting sqref="AE86:AE91">
    <cfRule type="cellIs" dxfId="704" priority="348" operator="equal">
      <formula>"TRUE"</formula>
    </cfRule>
  </conditionalFormatting>
  <conditionalFormatting sqref="AE86:AE91">
    <cfRule type="cellIs" dxfId="703" priority="349" operator="equal">
      <formula>"FALSE"</formula>
    </cfRule>
  </conditionalFormatting>
  <conditionalFormatting sqref="AG69">
    <cfRule type="cellIs" dxfId="702" priority="330" operator="equal">
      <formula>"TRUE"</formula>
    </cfRule>
  </conditionalFormatting>
  <conditionalFormatting sqref="AG69">
    <cfRule type="cellIs" dxfId="701" priority="331" operator="equal">
      <formula>"FALSE"</formula>
    </cfRule>
  </conditionalFormatting>
  <conditionalFormatting sqref="AG65">
    <cfRule type="cellIs" dxfId="700" priority="328" operator="equal">
      <formula>"TRUE"</formula>
    </cfRule>
  </conditionalFormatting>
  <conditionalFormatting sqref="AG65">
    <cfRule type="cellIs" dxfId="699" priority="329" operator="equal">
      <formula>"FALSE"</formula>
    </cfRule>
  </conditionalFormatting>
  <conditionalFormatting sqref="AF23 AF25:AF26">
    <cfRule type="cellIs" dxfId="698" priority="342" operator="equal">
      <formula>"TRUE"</formula>
    </cfRule>
  </conditionalFormatting>
  <conditionalFormatting sqref="AF23 AF25:AF26">
    <cfRule type="cellIs" dxfId="697" priority="343" operator="equal">
      <formula>"FALSE"</formula>
    </cfRule>
  </conditionalFormatting>
  <conditionalFormatting sqref="AE23 AE25:AE26">
    <cfRule type="cellIs" dxfId="696" priority="340" operator="equal">
      <formula>"TRUE"</formula>
    </cfRule>
  </conditionalFormatting>
  <conditionalFormatting sqref="AE23 AE25:AE26">
    <cfRule type="cellIs" dxfId="695" priority="341" operator="equal">
      <formula>"FALSE"</formula>
    </cfRule>
  </conditionalFormatting>
  <conditionalFormatting sqref="AG23">
    <cfRule type="cellIs" dxfId="694" priority="338" operator="equal">
      <formula>"TRUE"</formula>
    </cfRule>
  </conditionalFormatting>
  <conditionalFormatting sqref="AG23">
    <cfRule type="cellIs" dxfId="693" priority="339" operator="equal">
      <formula>"FALSE"</formula>
    </cfRule>
  </conditionalFormatting>
  <conditionalFormatting sqref="AG25">
    <cfRule type="cellIs" dxfId="692" priority="336" operator="equal">
      <formula>"TRUE"</formula>
    </cfRule>
  </conditionalFormatting>
  <conditionalFormatting sqref="AG25">
    <cfRule type="cellIs" dxfId="691" priority="337" operator="equal">
      <formula>"FALSE"</formula>
    </cfRule>
  </conditionalFormatting>
  <conditionalFormatting sqref="AG27:AG64 AG70:AG84 AG67:AG68">
    <cfRule type="cellIs" dxfId="690" priority="332" operator="equal">
      <formula>"TRUE"</formula>
    </cfRule>
  </conditionalFormatting>
  <conditionalFormatting sqref="AG27:AG64 AG70:AG84 AG67:AG68">
    <cfRule type="cellIs" dxfId="689" priority="333" operator="equal">
      <formula>"FALSE"</formula>
    </cfRule>
  </conditionalFormatting>
  <conditionalFormatting sqref="AF66 AC66:AD66">
    <cfRule type="cellIs" dxfId="688" priority="326" operator="equal">
      <formula>"TRUE"</formula>
    </cfRule>
  </conditionalFormatting>
  <conditionalFormatting sqref="AF66 AC66:AD66">
    <cfRule type="cellIs" dxfId="687" priority="327" operator="equal">
      <formula>"FALSE"</formula>
    </cfRule>
  </conditionalFormatting>
  <conditionalFormatting sqref="AB66:AC66">
    <cfRule type="cellIs" dxfId="686" priority="324" operator="equal">
      <formula>"TRUE"</formula>
    </cfRule>
  </conditionalFormatting>
  <conditionalFormatting sqref="AB66:AC66">
    <cfRule type="cellIs" dxfId="685" priority="325" operator="equal">
      <formula>"FALSE"</formula>
    </cfRule>
  </conditionalFormatting>
  <conditionalFormatting sqref="AE66">
    <cfRule type="cellIs" dxfId="684" priority="322" operator="equal">
      <formula>"TRUE"</formula>
    </cfRule>
  </conditionalFormatting>
  <conditionalFormatting sqref="AE66">
    <cfRule type="cellIs" dxfId="683" priority="323" operator="equal">
      <formula>"FALSE"</formula>
    </cfRule>
  </conditionalFormatting>
  <conditionalFormatting sqref="AG66">
    <cfRule type="cellIs" dxfId="682" priority="320" operator="equal">
      <formula>"TRUE"</formula>
    </cfRule>
  </conditionalFormatting>
  <conditionalFormatting sqref="AG66">
    <cfRule type="cellIs" dxfId="681" priority="321" operator="equal">
      <formula>"FALSE"</formula>
    </cfRule>
  </conditionalFormatting>
  <conditionalFormatting sqref="T2:U23 T131:U135 T137:U138 S157:U157 S181:U181 S177 U177 S178:T179 S180 U180 S183:U184 S185 U185 T25:U129 T141:U156 S159:U159 S162:U168 S171:U176 S186:T187 T182:U182 S188:U210">
    <cfRule type="cellIs" dxfId="680" priority="318" operator="equal">
      <formula>"TRUE"</formula>
    </cfRule>
  </conditionalFormatting>
  <conditionalFormatting sqref="T2:U23 T131:U135 T137:U138 S157:U157 S181:U181 S177 U177 S178:T179 S180 U180 S183:U184 S185 U185 T25:U129 T141:U156 S159:U159 S162:U168 S171:U176 S186:T187 T182:U182 S188:U210">
    <cfRule type="cellIs" dxfId="679" priority="319" operator="equal">
      <formula>"FALSE"</formula>
    </cfRule>
  </conditionalFormatting>
  <conditionalFormatting sqref="AF24">
    <cfRule type="cellIs" dxfId="678" priority="314" operator="equal">
      <formula>"TRUE"</formula>
    </cfRule>
  </conditionalFormatting>
  <conditionalFormatting sqref="AF24">
    <cfRule type="cellIs" dxfId="677" priority="315" operator="equal">
      <formula>"FALSE"</formula>
    </cfRule>
  </conditionalFormatting>
  <conditionalFormatting sqref="AE24">
    <cfRule type="cellIs" dxfId="676" priority="312" operator="equal">
      <formula>"TRUE"</formula>
    </cfRule>
  </conditionalFormatting>
  <conditionalFormatting sqref="AE24">
    <cfRule type="cellIs" dxfId="675" priority="313" operator="equal">
      <formula>"FALSE"</formula>
    </cfRule>
  </conditionalFormatting>
  <conditionalFormatting sqref="AG24">
    <cfRule type="cellIs" dxfId="674" priority="310" operator="equal">
      <formula>"TRUE"</formula>
    </cfRule>
  </conditionalFormatting>
  <conditionalFormatting sqref="AG24">
    <cfRule type="cellIs" dxfId="673" priority="311" operator="equal">
      <formula>"FALSE"</formula>
    </cfRule>
  </conditionalFormatting>
  <conditionalFormatting sqref="T24:U24">
    <cfRule type="cellIs" dxfId="672" priority="308" operator="equal">
      <formula>"TRUE"</formula>
    </cfRule>
  </conditionalFormatting>
  <conditionalFormatting sqref="T24:U24">
    <cfRule type="cellIs" dxfId="671" priority="309" operator="equal">
      <formula>"FALSE"</formula>
    </cfRule>
  </conditionalFormatting>
  <conditionalFormatting sqref="AF136 AC136:AD136">
    <cfRule type="cellIs" dxfId="670" priority="304" operator="equal">
      <formula>"TRUE"</formula>
    </cfRule>
  </conditionalFormatting>
  <conditionalFormatting sqref="AF136 AC136:AD136">
    <cfRule type="cellIs" dxfId="669" priority="305" operator="equal">
      <formula>"FALSE"</formula>
    </cfRule>
  </conditionalFormatting>
  <conditionalFormatting sqref="T136:U136">
    <cfRule type="cellIs" dxfId="668" priority="302" operator="equal">
      <formula>"TRUE"</formula>
    </cfRule>
  </conditionalFormatting>
  <conditionalFormatting sqref="T136:U136">
    <cfRule type="cellIs" dxfId="667" priority="303" operator="equal">
      <formula>"FALSE"</formula>
    </cfRule>
  </conditionalFormatting>
  <conditionalFormatting sqref="Z136:AA136">
    <cfRule type="cellIs" dxfId="666" priority="300" operator="equal">
      <formula>"TRUE"</formula>
    </cfRule>
  </conditionalFormatting>
  <conditionalFormatting sqref="Z136:AA136">
    <cfRule type="cellIs" dxfId="665" priority="301" operator="equal">
      <formula>"FALSE"</formula>
    </cfRule>
  </conditionalFormatting>
  <conditionalFormatting sqref="AF136">
    <cfRule type="cellIs" dxfId="664" priority="298" operator="equal">
      <formula>"TRUE"</formula>
    </cfRule>
  </conditionalFormatting>
  <conditionalFormatting sqref="AF136">
    <cfRule type="cellIs" dxfId="663" priority="299" operator="equal">
      <formula>"FALSE"</formula>
    </cfRule>
  </conditionalFormatting>
  <conditionalFormatting sqref="AG136">
    <cfRule type="cellIs" dxfId="662" priority="296" operator="equal">
      <formula>"TRUE"</formula>
    </cfRule>
  </conditionalFormatting>
  <conditionalFormatting sqref="AG136">
    <cfRule type="cellIs" dxfId="661" priority="297" operator="equal">
      <formula>"FALSE"</formula>
    </cfRule>
  </conditionalFormatting>
  <conditionalFormatting sqref="S1:T1">
    <cfRule type="cellIs" dxfId="660" priority="294" operator="equal">
      <formula>"TRUE"</formula>
    </cfRule>
  </conditionalFormatting>
  <conditionalFormatting sqref="S1:T1">
    <cfRule type="cellIs" dxfId="659" priority="295" operator="equal">
      <formula>"FALSE"</formula>
    </cfRule>
  </conditionalFormatting>
  <conditionalFormatting sqref="U1">
    <cfRule type="cellIs" dxfId="658" priority="293" operator="equal">
      <formula>"FALSE"</formula>
    </cfRule>
  </conditionalFormatting>
  <conditionalFormatting sqref="S2:S23 S137 S131:S135 S25:S129">
    <cfRule type="cellIs" dxfId="657" priority="290" operator="equal">
      <formula>"TRUE"</formula>
    </cfRule>
  </conditionalFormatting>
  <conditionalFormatting sqref="S2:S23 S137 S131:S135 S25:S129">
    <cfRule type="cellIs" dxfId="656" priority="291" operator="equal">
      <formula>"FALSE"</formula>
    </cfRule>
  </conditionalFormatting>
  <conditionalFormatting sqref="S24">
    <cfRule type="cellIs" dxfId="655" priority="288" operator="equal">
      <formula>"TRUE"</formula>
    </cfRule>
  </conditionalFormatting>
  <conditionalFormatting sqref="S24">
    <cfRule type="cellIs" dxfId="654" priority="289" operator="equal">
      <formula>"FALSE"</formula>
    </cfRule>
  </conditionalFormatting>
  <conditionalFormatting sqref="S136">
    <cfRule type="cellIs" dxfId="653" priority="286" operator="equal">
      <formula>"TRUE"</formula>
    </cfRule>
  </conditionalFormatting>
  <conditionalFormatting sqref="S136">
    <cfRule type="cellIs" dxfId="652" priority="287" operator="equal">
      <formula>"FALSE"</formula>
    </cfRule>
  </conditionalFormatting>
  <conditionalFormatting sqref="S136">
    <cfRule type="cellIs" dxfId="651" priority="284" operator="equal">
      <formula>"TRUE"</formula>
    </cfRule>
  </conditionalFormatting>
  <conditionalFormatting sqref="S136">
    <cfRule type="cellIs" dxfId="650" priority="285" operator="equal">
      <formula>"FALSE"</formula>
    </cfRule>
  </conditionalFormatting>
  <conditionalFormatting sqref="T130:U130">
    <cfRule type="cellIs" dxfId="649" priority="280" operator="equal">
      <formula>"TRUE"</formula>
    </cfRule>
  </conditionalFormatting>
  <conditionalFormatting sqref="T130:U130">
    <cfRule type="cellIs" dxfId="648" priority="281" operator="equal">
      <formula>"FALSE"</formula>
    </cfRule>
  </conditionalFormatting>
  <conditionalFormatting sqref="S130">
    <cfRule type="cellIs" dxfId="647" priority="278" operator="equal">
      <formula>"TRUE"</formula>
    </cfRule>
  </conditionalFormatting>
  <conditionalFormatting sqref="S130">
    <cfRule type="cellIs" dxfId="646" priority="279" operator="equal">
      <formula>"FALSE"</formula>
    </cfRule>
  </conditionalFormatting>
  <conditionalFormatting sqref="S144 S138 S141:S142">
    <cfRule type="cellIs" dxfId="645" priority="276" operator="equal">
      <formula>"TRUE"</formula>
    </cfRule>
  </conditionalFormatting>
  <conditionalFormatting sqref="S144 S138 S141:S142">
    <cfRule type="cellIs" dxfId="644" priority="277" operator="equal">
      <formula>"FALSE"</formula>
    </cfRule>
  </conditionalFormatting>
  <conditionalFormatting sqref="S143">
    <cfRule type="cellIs" dxfId="643" priority="274" operator="equal">
      <formula>"TRUE"</formula>
    </cfRule>
  </conditionalFormatting>
  <conditionalFormatting sqref="S143">
    <cfRule type="cellIs" dxfId="642" priority="275" operator="equal">
      <formula>"FALSE"</formula>
    </cfRule>
  </conditionalFormatting>
  <conditionalFormatting sqref="S143">
    <cfRule type="cellIs" dxfId="641" priority="272" operator="equal">
      <formula>"TRUE"</formula>
    </cfRule>
  </conditionalFormatting>
  <conditionalFormatting sqref="S143">
    <cfRule type="cellIs" dxfId="640" priority="273" operator="equal">
      <formula>"FALSE"</formula>
    </cfRule>
  </conditionalFormatting>
  <conditionalFormatting sqref="S150 S145:S148">
    <cfRule type="cellIs" dxfId="639" priority="270" operator="equal">
      <formula>"TRUE"</formula>
    </cfRule>
  </conditionalFormatting>
  <conditionalFormatting sqref="S150 S145:S148">
    <cfRule type="cellIs" dxfId="638" priority="271" operator="equal">
      <formula>"FALSE"</formula>
    </cfRule>
  </conditionalFormatting>
  <conditionalFormatting sqref="S149">
    <cfRule type="cellIs" dxfId="637" priority="268" operator="equal">
      <formula>"TRUE"</formula>
    </cfRule>
  </conditionalFormatting>
  <conditionalFormatting sqref="S149">
    <cfRule type="cellIs" dxfId="636" priority="269" operator="equal">
      <formula>"FALSE"</formula>
    </cfRule>
  </conditionalFormatting>
  <conditionalFormatting sqref="S149">
    <cfRule type="cellIs" dxfId="635" priority="266" operator="equal">
      <formula>"TRUE"</formula>
    </cfRule>
  </conditionalFormatting>
  <conditionalFormatting sqref="S149">
    <cfRule type="cellIs" dxfId="634" priority="267" operator="equal">
      <formula>"FALSE"</formula>
    </cfRule>
  </conditionalFormatting>
  <conditionalFormatting sqref="S156 S151:S154">
    <cfRule type="cellIs" dxfId="633" priority="264" operator="equal">
      <formula>"TRUE"</formula>
    </cfRule>
  </conditionalFormatting>
  <conditionalFormatting sqref="S156 S151:S154">
    <cfRule type="cellIs" dxfId="632" priority="265" operator="equal">
      <formula>"FALSE"</formula>
    </cfRule>
  </conditionalFormatting>
  <conditionalFormatting sqref="S155">
    <cfRule type="cellIs" dxfId="631" priority="262" operator="equal">
      <formula>"TRUE"</formula>
    </cfRule>
  </conditionalFormatting>
  <conditionalFormatting sqref="S155">
    <cfRule type="cellIs" dxfId="630" priority="263" operator="equal">
      <formula>"FALSE"</formula>
    </cfRule>
  </conditionalFormatting>
  <conditionalFormatting sqref="S155">
    <cfRule type="cellIs" dxfId="629" priority="260" operator="equal">
      <formula>"TRUE"</formula>
    </cfRule>
  </conditionalFormatting>
  <conditionalFormatting sqref="S155">
    <cfRule type="cellIs" dxfId="628" priority="261" operator="equal">
      <formula>"FALSE"</formula>
    </cfRule>
  </conditionalFormatting>
  <conditionalFormatting sqref="T177">
    <cfRule type="cellIs" dxfId="627" priority="258" operator="equal">
      <formula>"TRUE"</formula>
    </cfRule>
  </conditionalFormatting>
  <conditionalFormatting sqref="T177">
    <cfRule type="cellIs" dxfId="626" priority="259" operator="equal">
      <formula>"FALSE"</formula>
    </cfRule>
  </conditionalFormatting>
  <conditionalFormatting sqref="T180">
    <cfRule type="cellIs" dxfId="625" priority="256" operator="equal">
      <formula>"TRUE"</formula>
    </cfRule>
  </conditionalFormatting>
  <conditionalFormatting sqref="T180">
    <cfRule type="cellIs" dxfId="624" priority="257" operator="equal">
      <formula>"FALSE"</formula>
    </cfRule>
  </conditionalFormatting>
  <conditionalFormatting sqref="S182">
    <cfRule type="cellIs" dxfId="623" priority="254" operator="equal">
      <formula>"TRUE"</formula>
    </cfRule>
  </conditionalFormatting>
  <conditionalFormatting sqref="S182">
    <cfRule type="cellIs" dxfId="622" priority="255" operator="equal">
      <formula>"FALSE"</formula>
    </cfRule>
  </conditionalFormatting>
  <conditionalFormatting sqref="T185">
    <cfRule type="cellIs" dxfId="621" priority="252" operator="equal">
      <formula>"TRUE"</formula>
    </cfRule>
  </conditionalFormatting>
  <conditionalFormatting sqref="T185">
    <cfRule type="cellIs" dxfId="620" priority="253" operator="equal">
      <formula>"FALSE"</formula>
    </cfRule>
  </conditionalFormatting>
  <conditionalFormatting sqref="U186:U187">
    <cfRule type="cellIs" dxfId="619" priority="250" operator="equal">
      <formula>"TRUE"</formula>
    </cfRule>
  </conditionalFormatting>
  <conditionalFormatting sqref="U186:U187">
    <cfRule type="cellIs" dxfId="618" priority="251" operator="equal">
      <formula>"FALSE"</formula>
    </cfRule>
  </conditionalFormatting>
  <conditionalFormatting sqref="U178:U179">
    <cfRule type="cellIs" dxfId="617" priority="248" operator="equal">
      <formula>"TRUE"</formula>
    </cfRule>
  </conditionalFormatting>
  <conditionalFormatting sqref="U178:U179">
    <cfRule type="cellIs" dxfId="616" priority="249" operator="equal">
      <formula>"FALSE"</formula>
    </cfRule>
  </conditionalFormatting>
  <conditionalFormatting sqref="A211">
    <cfRule type="duplicateValues" dxfId="615" priority="406"/>
  </conditionalFormatting>
  <conditionalFormatting sqref="I49:I51 I6:I22 I67:I69 H10:H22 H29:I30 H92:I97 G2:G23 F159:H159 F56:H69 H41 I41:I47 M2:M5 H99:I110 I98 H27:H28 M10:M23 F25:G51 F2:F24 G52:G55 M25:M69 M137:M159 G137:G158">
    <cfRule type="cellIs" dxfId="614" priority="245" operator="equal">
      <formula>"TRUE"</formula>
    </cfRule>
  </conditionalFormatting>
  <conditionalFormatting sqref="I49:I51 I6:I22 I67:I69 H10:H22 H29:I30 H92:I97 G2:G23 F159:H159 F56:H69 H41 I41:I47 M2:M5 H99:I110 I98 H27:H28 M10:M23 F25:G51 F2:F24 G52:G55 M25:M69 M137:M159 G137:G158">
    <cfRule type="cellIs" dxfId="613" priority="246" operator="equal">
      <formula>"FALSE"</formula>
    </cfRule>
  </conditionalFormatting>
  <conditionalFormatting sqref="F132:I133">
    <cfRule type="cellIs" dxfId="612" priority="243" operator="equal">
      <formula>"TRUE"</formula>
    </cfRule>
  </conditionalFormatting>
  <conditionalFormatting sqref="F132:I133">
    <cfRule type="cellIs" dxfId="611" priority="244" operator="equal">
      <formula>"FALSE"</formula>
    </cfRule>
  </conditionalFormatting>
  <conditionalFormatting sqref="F134:I134">
    <cfRule type="cellIs" dxfId="610" priority="241" operator="equal">
      <formula>"TRUE"</formula>
    </cfRule>
  </conditionalFormatting>
  <conditionalFormatting sqref="F134:I134">
    <cfRule type="cellIs" dxfId="609" priority="242" operator="equal">
      <formula>"FALSE"</formula>
    </cfRule>
  </conditionalFormatting>
  <conditionalFormatting sqref="F135:I135 I137:I147 F137:G147">
    <cfRule type="cellIs" dxfId="608" priority="239" operator="equal">
      <formula>"TRUE"</formula>
    </cfRule>
  </conditionalFormatting>
  <conditionalFormatting sqref="F135:I135 I137:I147 F137:G147">
    <cfRule type="cellIs" dxfId="607" priority="240" operator="equal">
      <formula>"FALSE"</formula>
    </cfRule>
  </conditionalFormatting>
  <conditionalFormatting sqref="G152:I154 G148:I150">
    <cfRule type="cellIs" dxfId="606" priority="237" operator="equal">
      <formula>"TRUE"</formula>
    </cfRule>
  </conditionalFormatting>
  <conditionalFormatting sqref="G152:I154 G148:I150">
    <cfRule type="cellIs" dxfId="605" priority="238" operator="equal">
      <formula>"FALSE"</formula>
    </cfRule>
  </conditionalFormatting>
  <conditionalFormatting sqref="F155:I155">
    <cfRule type="cellIs" dxfId="604" priority="235" operator="equal">
      <formula>"TRUE"</formula>
    </cfRule>
  </conditionalFormatting>
  <conditionalFormatting sqref="F155:I155">
    <cfRule type="cellIs" dxfId="603" priority="236" operator="equal">
      <formula>"FALSE"</formula>
    </cfRule>
  </conditionalFormatting>
  <conditionalFormatting sqref="F156:I156">
    <cfRule type="cellIs" dxfId="602" priority="233" operator="equal">
      <formula>"TRUE"</formula>
    </cfRule>
  </conditionalFormatting>
  <conditionalFormatting sqref="F156:I156">
    <cfRule type="cellIs" dxfId="601" priority="234" operator="equal">
      <formula>"FALSE"</formula>
    </cfRule>
  </conditionalFormatting>
  <conditionalFormatting sqref="F157:F158">
    <cfRule type="cellIs" dxfId="600" priority="231" operator="equal">
      <formula>"TRUE"</formula>
    </cfRule>
  </conditionalFormatting>
  <conditionalFormatting sqref="F157:F158">
    <cfRule type="cellIs" dxfId="599" priority="232" operator="equal">
      <formula>"FALSE"</formula>
    </cfRule>
  </conditionalFormatting>
  <conditionalFormatting sqref="G157:G158">
    <cfRule type="cellIs" dxfId="598" priority="229" operator="equal">
      <formula>"TRUE"</formula>
    </cfRule>
  </conditionalFormatting>
  <conditionalFormatting sqref="G157:G158">
    <cfRule type="cellIs" dxfId="597" priority="230" operator="equal">
      <formula>"FALSE"</formula>
    </cfRule>
  </conditionalFormatting>
  <conditionalFormatting sqref="H157:H158">
    <cfRule type="cellIs" dxfId="596" priority="227" operator="equal">
      <formula>"TRUE"</formula>
    </cfRule>
  </conditionalFormatting>
  <conditionalFormatting sqref="H157:H158">
    <cfRule type="cellIs" dxfId="595" priority="228" operator="equal">
      <formula>"FALSE"</formula>
    </cfRule>
  </conditionalFormatting>
  <conditionalFormatting sqref="I157:I158">
    <cfRule type="cellIs" dxfId="594" priority="225" operator="equal">
      <formula>"TRUE"</formula>
    </cfRule>
  </conditionalFormatting>
  <conditionalFormatting sqref="I157:I158">
    <cfRule type="cellIs" dxfId="593" priority="226" operator="equal">
      <formula>"FALSE"</formula>
    </cfRule>
  </conditionalFormatting>
  <conditionalFormatting sqref="F148:F150 F152:F154">
    <cfRule type="cellIs" dxfId="592" priority="223" operator="equal">
      <formula>"TRUE"</formula>
    </cfRule>
  </conditionalFormatting>
  <conditionalFormatting sqref="F148:F150 F152:F154">
    <cfRule type="cellIs" dxfId="591" priority="224" operator="equal">
      <formula>"FALSE"</formula>
    </cfRule>
  </conditionalFormatting>
  <conditionalFormatting sqref="F70:I70">
    <cfRule type="cellIs" dxfId="590" priority="221" operator="equal">
      <formula>"TRUE"</formula>
    </cfRule>
  </conditionalFormatting>
  <conditionalFormatting sqref="F70:I70">
    <cfRule type="cellIs" dxfId="589" priority="222" operator="equal">
      <formula>"FALSE"</formula>
    </cfRule>
  </conditionalFormatting>
  <conditionalFormatting sqref="I48">
    <cfRule type="cellIs" dxfId="588" priority="219" operator="equal">
      <formula>"TRUE"</formula>
    </cfRule>
  </conditionalFormatting>
  <conditionalFormatting sqref="I48">
    <cfRule type="cellIs" dxfId="587" priority="220" operator="equal">
      <formula>"FALSE"</formula>
    </cfRule>
  </conditionalFormatting>
  <conditionalFormatting sqref="G151:I151">
    <cfRule type="cellIs" dxfId="586" priority="217" operator="equal">
      <formula>"TRUE"</formula>
    </cfRule>
  </conditionalFormatting>
  <conditionalFormatting sqref="G151:I151">
    <cfRule type="cellIs" dxfId="585" priority="218" operator="equal">
      <formula>"FALSE"</formula>
    </cfRule>
  </conditionalFormatting>
  <conditionalFormatting sqref="F151">
    <cfRule type="cellIs" dxfId="584" priority="215" operator="equal">
      <formula>"TRUE"</formula>
    </cfRule>
  </conditionalFormatting>
  <conditionalFormatting sqref="F151">
    <cfRule type="cellIs" dxfId="583" priority="216" operator="equal">
      <formula>"FALSE"</formula>
    </cfRule>
  </conditionalFormatting>
  <conditionalFormatting sqref="H23:I23 H25:I26">
    <cfRule type="cellIs" dxfId="582" priority="213" operator="equal">
      <formula>"TRUE"</formula>
    </cfRule>
  </conditionalFormatting>
  <conditionalFormatting sqref="H23:I23 H25:I26">
    <cfRule type="cellIs" dxfId="581" priority="214" operator="equal">
      <formula>"FALSE"</formula>
    </cfRule>
  </conditionalFormatting>
  <conditionalFormatting sqref="I66">
    <cfRule type="cellIs" dxfId="580" priority="211" operator="equal">
      <formula>"TRUE"</formula>
    </cfRule>
  </conditionalFormatting>
  <conditionalFormatting sqref="I66">
    <cfRule type="cellIs" dxfId="579" priority="212" operator="equal">
      <formula>"FALSE"</formula>
    </cfRule>
  </conditionalFormatting>
  <conditionalFormatting sqref="F111:F119">
    <cfRule type="cellIs" dxfId="578" priority="209" operator="equal">
      <formula>"TRUE"</formula>
    </cfRule>
  </conditionalFormatting>
  <conditionalFormatting sqref="F111:F119">
    <cfRule type="cellIs" dxfId="577" priority="210" operator="equal">
      <formula>"FALSE"</formula>
    </cfRule>
  </conditionalFormatting>
  <conditionalFormatting sqref="F88:F95">
    <cfRule type="cellIs" dxfId="576" priority="207" operator="equal">
      <formula>"TRUE"</formula>
    </cfRule>
  </conditionalFormatting>
  <conditionalFormatting sqref="F88:F95">
    <cfRule type="cellIs" dxfId="575" priority="208" operator="equal">
      <formula>"FALSE"</formula>
    </cfRule>
  </conditionalFormatting>
  <conditionalFormatting sqref="F73:F75">
    <cfRule type="cellIs" dxfId="574" priority="205" operator="equal">
      <formula>"TRUE"</formula>
    </cfRule>
  </conditionalFormatting>
  <conditionalFormatting sqref="F73:F75">
    <cfRule type="cellIs" dxfId="573" priority="206" operator="equal">
      <formula>"FALSE"</formula>
    </cfRule>
  </conditionalFormatting>
  <conditionalFormatting sqref="F52:F55">
    <cfRule type="cellIs" dxfId="572" priority="203" operator="equal">
      <formula>"TRUE"</formula>
    </cfRule>
  </conditionalFormatting>
  <conditionalFormatting sqref="F52:F55">
    <cfRule type="cellIs" dxfId="571" priority="204" operator="equal">
      <formula>"FALSE"</formula>
    </cfRule>
  </conditionalFormatting>
  <conditionalFormatting sqref="A2:A129 A137:A158 A131:A135">
    <cfRule type="duplicateValues" dxfId="570" priority="247"/>
  </conditionalFormatting>
  <conditionalFormatting sqref="H137:H147">
    <cfRule type="cellIs" dxfId="569" priority="201" operator="equal">
      <formula>"TRUE"</formula>
    </cfRule>
  </conditionalFormatting>
  <conditionalFormatting sqref="H137:H147">
    <cfRule type="cellIs" dxfId="568" priority="202" operator="equal">
      <formula>"FALSE"</formula>
    </cfRule>
  </conditionalFormatting>
  <conditionalFormatting sqref="I159 I171:I210 I162:I168">
    <cfRule type="cellIs" dxfId="567" priority="199" operator="equal">
      <formula>"TRUE"</formula>
    </cfRule>
  </conditionalFormatting>
  <conditionalFormatting sqref="I159 I171:I210 I162:I168">
    <cfRule type="cellIs" dxfId="566" priority="200" operator="equal">
      <formula>"FALSE"</formula>
    </cfRule>
  </conditionalFormatting>
  <conditionalFormatting sqref="I111:I119">
    <cfRule type="cellIs" dxfId="565" priority="197" operator="equal">
      <formula>"TRUE"</formula>
    </cfRule>
  </conditionalFormatting>
  <conditionalFormatting sqref="I111:I119">
    <cfRule type="cellIs" dxfId="564" priority="198" operator="equal">
      <formula>"FALSE"</formula>
    </cfRule>
  </conditionalFormatting>
  <conditionalFormatting sqref="I88:I91">
    <cfRule type="cellIs" dxfId="563" priority="195" operator="equal">
      <formula>"TRUE"</formula>
    </cfRule>
  </conditionalFormatting>
  <conditionalFormatting sqref="I88:I91">
    <cfRule type="cellIs" dxfId="562" priority="196" operator="equal">
      <formula>"FALSE"</formula>
    </cfRule>
  </conditionalFormatting>
  <conditionalFormatting sqref="H88:H91">
    <cfRule type="cellIs" dxfId="561" priority="193" operator="equal">
      <formula>"TRUE"</formula>
    </cfRule>
  </conditionalFormatting>
  <conditionalFormatting sqref="H88:H91">
    <cfRule type="cellIs" dxfId="560" priority="194" operator="equal">
      <formula>"FALSE"</formula>
    </cfRule>
  </conditionalFormatting>
  <conditionalFormatting sqref="H73:H75">
    <cfRule type="cellIs" dxfId="559" priority="191" operator="equal">
      <formula>"TRUE"</formula>
    </cfRule>
  </conditionalFormatting>
  <conditionalFormatting sqref="H73:H75">
    <cfRule type="cellIs" dxfId="558" priority="192" operator="equal">
      <formula>"FALSE"</formula>
    </cfRule>
  </conditionalFormatting>
  <conditionalFormatting sqref="I73:I75">
    <cfRule type="cellIs" dxfId="557" priority="189" operator="equal">
      <formula>"TRUE"</formula>
    </cfRule>
  </conditionalFormatting>
  <conditionalFormatting sqref="I73:I75">
    <cfRule type="cellIs" dxfId="556" priority="190" operator="equal">
      <formula>"FALSE"</formula>
    </cfRule>
  </conditionalFormatting>
  <conditionalFormatting sqref="H52:H55">
    <cfRule type="cellIs" dxfId="555" priority="187" operator="equal">
      <formula>"TRUE"</formula>
    </cfRule>
  </conditionalFormatting>
  <conditionalFormatting sqref="H52:H55">
    <cfRule type="cellIs" dxfId="554" priority="188" operator="equal">
      <formula>"FALSE"</formula>
    </cfRule>
  </conditionalFormatting>
  <conditionalFormatting sqref="I52:I55">
    <cfRule type="cellIs" dxfId="553" priority="185" operator="equal">
      <formula>"TRUE"</formula>
    </cfRule>
  </conditionalFormatting>
  <conditionalFormatting sqref="I52:I55">
    <cfRule type="cellIs" dxfId="552" priority="186" operator="equal">
      <formula>"FALSE"</formula>
    </cfRule>
  </conditionalFormatting>
  <conditionalFormatting sqref="H31:H40">
    <cfRule type="cellIs" dxfId="551" priority="183" operator="equal">
      <formula>"TRUE"</formula>
    </cfRule>
  </conditionalFormatting>
  <conditionalFormatting sqref="H31:H40">
    <cfRule type="cellIs" dxfId="550" priority="184" operator="equal">
      <formula>"FALSE"</formula>
    </cfRule>
  </conditionalFormatting>
  <conditionalFormatting sqref="I31:I40">
    <cfRule type="cellIs" dxfId="549" priority="181" operator="equal">
      <formula>"TRUE"</formula>
    </cfRule>
  </conditionalFormatting>
  <conditionalFormatting sqref="I31:I40">
    <cfRule type="cellIs" dxfId="548" priority="182" operator="equal">
      <formula>"FALSE"</formula>
    </cfRule>
  </conditionalFormatting>
  <conditionalFormatting sqref="H2:H5">
    <cfRule type="cellIs" dxfId="547" priority="179" operator="equal">
      <formula>"TRUE"</formula>
    </cfRule>
  </conditionalFormatting>
  <conditionalFormatting sqref="H2:H5">
    <cfRule type="cellIs" dxfId="546" priority="180" operator="equal">
      <formula>"FALSE"</formula>
    </cfRule>
  </conditionalFormatting>
  <conditionalFormatting sqref="I2:I5">
    <cfRule type="cellIs" dxfId="545" priority="177" operator="equal">
      <formula>"TRUE"</formula>
    </cfRule>
  </conditionalFormatting>
  <conditionalFormatting sqref="I2:I5">
    <cfRule type="cellIs" dxfId="544" priority="178" operator="equal">
      <formula>"FALSE"</formula>
    </cfRule>
  </conditionalFormatting>
  <conditionalFormatting sqref="H98">
    <cfRule type="cellIs" dxfId="543" priority="175" operator="equal">
      <formula>"TRUE"</formula>
    </cfRule>
  </conditionalFormatting>
  <conditionalFormatting sqref="H98">
    <cfRule type="cellIs" dxfId="542" priority="176" operator="equal">
      <formula>"FALSE"</formula>
    </cfRule>
  </conditionalFormatting>
  <conditionalFormatting sqref="H42:H51">
    <cfRule type="cellIs" dxfId="541" priority="173" operator="equal">
      <formula>"TRUE"</formula>
    </cfRule>
  </conditionalFormatting>
  <conditionalFormatting sqref="H42:H51">
    <cfRule type="cellIs" dxfId="540" priority="174" operator="equal">
      <formula>"FALSE"</formula>
    </cfRule>
  </conditionalFormatting>
  <conditionalFormatting sqref="I27:I28">
    <cfRule type="cellIs" dxfId="539" priority="171" operator="equal">
      <formula>"TRUE"</formula>
    </cfRule>
  </conditionalFormatting>
  <conditionalFormatting sqref="I27:I28">
    <cfRule type="cellIs" dxfId="538" priority="172" operator="equal">
      <formula>"FALSE"</formula>
    </cfRule>
  </conditionalFormatting>
  <conditionalFormatting sqref="I56:I65">
    <cfRule type="cellIs" dxfId="537" priority="169" operator="equal">
      <formula>"TRUE"</formula>
    </cfRule>
  </conditionalFormatting>
  <conditionalFormatting sqref="I56:I65">
    <cfRule type="cellIs" dxfId="536" priority="170" operator="equal">
      <formula>"FALSE"</formula>
    </cfRule>
  </conditionalFormatting>
  <conditionalFormatting sqref="K2:K23 K25:K135 K137:K159 K171:K210 K162:K168">
    <cfRule type="cellIs" dxfId="535" priority="167" operator="equal">
      <formula>"TRUE"</formula>
    </cfRule>
  </conditionalFormatting>
  <conditionalFormatting sqref="K2:K23 K25:K135 K137:K159 K171:K210 K162:K168">
    <cfRule type="cellIs" dxfId="534" priority="168" operator="equal">
      <formula>"FALSE"</formula>
    </cfRule>
  </conditionalFormatting>
  <conditionalFormatting sqref="J2:J23 J25:J135 J137:J159 J171:J210 J162:J168">
    <cfRule type="cellIs" dxfId="533" priority="165" operator="equal">
      <formula>"TRUE"</formula>
    </cfRule>
  </conditionalFormatting>
  <conditionalFormatting sqref="J2:J23 J25:J135 J137:J159 J171:J210 J162:J168">
    <cfRule type="cellIs" dxfId="532" priority="166" operator="equal">
      <formula>"FALSE"</formula>
    </cfRule>
  </conditionalFormatting>
  <conditionalFormatting sqref="L2:M23 L25:M135 L137:M159 L171:M210 L162:M168">
    <cfRule type="cellIs" dxfId="531" priority="163" operator="equal">
      <formula>"TRUE"</formula>
    </cfRule>
  </conditionalFormatting>
  <conditionalFormatting sqref="L2:M23 L25:M135 L137:M159 L171:M210 L162:M168">
    <cfRule type="cellIs" dxfId="530" priority="164" operator="equal">
      <formula>"FALSE"</formula>
    </cfRule>
  </conditionalFormatting>
  <conditionalFormatting sqref="N2:O23 N25:O135 N137:O159 N171:O210 N162:O168">
    <cfRule type="cellIs" dxfId="529" priority="161" operator="equal">
      <formula>"TRUE"</formula>
    </cfRule>
  </conditionalFormatting>
  <conditionalFormatting sqref="N2:O23 N25:O135 N137:O159 N171:O210 N162:O168">
    <cfRule type="cellIs" dxfId="528" priority="162" operator="equal">
      <formula>"FALSE"</formula>
    </cfRule>
  </conditionalFormatting>
  <conditionalFormatting sqref="P2:P23 P25:P135 P137:P159 P171:P210 P162:P168">
    <cfRule type="cellIs" dxfId="527" priority="159" operator="equal">
      <formula>"TRUE"</formula>
    </cfRule>
  </conditionalFormatting>
  <conditionalFormatting sqref="P2:P23 P25:P135 P137:P159 P171:P210 P162:P168">
    <cfRule type="cellIs" dxfId="526" priority="160" operator="equal">
      <formula>"FALSE"</formula>
    </cfRule>
  </conditionalFormatting>
  <conditionalFormatting sqref="Q2:Q23 Q25:Q135 Q137:Q159 Q171:Q210 Q162:Q168">
    <cfRule type="cellIs" dxfId="525" priority="157" operator="equal">
      <formula>"TRUE"</formula>
    </cfRule>
  </conditionalFormatting>
  <conditionalFormatting sqref="Q2:Q23 Q25:Q135 Q137:Q159 Q171:Q210 Q162:Q168">
    <cfRule type="cellIs" dxfId="524" priority="158" operator="equal">
      <formula>"FALSE"</formula>
    </cfRule>
  </conditionalFormatting>
  <conditionalFormatting sqref="O2:O23 O25:O135 O137:O159 O171:O210 O162:O168">
    <cfRule type="cellIs" dxfId="523" priority="155" operator="equal">
      <formula>"TRUE"</formula>
    </cfRule>
  </conditionalFormatting>
  <conditionalFormatting sqref="O2:O23 O25:O135 O137:O159 O171:O210 O162:O168">
    <cfRule type="cellIs" dxfId="522" priority="156" operator="equal">
      <formula>"FALSE"</formula>
    </cfRule>
  </conditionalFormatting>
  <conditionalFormatting sqref="H24:I24">
    <cfRule type="cellIs" dxfId="521" priority="151" operator="equal">
      <formula>"TRUE"</formula>
    </cfRule>
  </conditionalFormatting>
  <conditionalFormatting sqref="H24:I24">
    <cfRule type="cellIs" dxfId="520" priority="152" operator="equal">
      <formula>"FALSE"</formula>
    </cfRule>
  </conditionalFormatting>
  <conditionalFormatting sqref="K24">
    <cfRule type="cellIs" dxfId="519" priority="149" operator="equal">
      <formula>"TRUE"</formula>
    </cfRule>
  </conditionalFormatting>
  <conditionalFormatting sqref="K24">
    <cfRule type="cellIs" dxfId="518" priority="150" operator="equal">
      <formula>"FALSE"</formula>
    </cfRule>
  </conditionalFormatting>
  <conditionalFormatting sqref="J24">
    <cfRule type="cellIs" dxfId="517" priority="147" operator="equal">
      <formula>"TRUE"</formula>
    </cfRule>
  </conditionalFormatting>
  <conditionalFormatting sqref="J24">
    <cfRule type="cellIs" dxfId="516" priority="148" operator="equal">
      <formula>"FALSE"</formula>
    </cfRule>
  </conditionalFormatting>
  <conditionalFormatting sqref="L24:M24">
    <cfRule type="cellIs" dxfId="515" priority="145" operator="equal">
      <formula>"TRUE"</formula>
    </cfRule>
  </conditionalFormatting>
  <conditionalFormatting sqref="L24:M24">
    <cfRule type="cellIs" dxfId="514" priority="146" operator="equal">
      <formula>"FALSE"</formula>
    </cfRule>
  </conditionalFormatting>
  <conditionalFormatting sqref="N24:O24">
    <cfRule type="cellIs" dxfId="513" priority="143" operator="equal">
      <formula>"TRUE"</formula>
    </cfRule>
  </conditionalFormatting>
  <conditionalFormatting sqref="N24:O24">
    <cfRule type="cellIs" dxfId="512" priority="144" operator="equal">
      <formula>"FALSE"</formula>
    </cfRule>
  </conditionalFormatting>
  <conditionalFormatting sqref="P24">
    <cfRule type="cellIs" dxfId="511" priority="141" operator="equal">
      <formula>"TRUE"</formula>
    </cfRule>
  </conditionalFormatting>
  <conditionalFormatting sqref="P24">
    <cfRule type="cellIs" dxfId="510" priority="142" operator="equal">
      <formula>"FALSE"</formula>
    </cfRule>
  </conditionalFormatting>
  <conditionalFormatting sqref="Q24">
    <cfRule type="cellIs" dxfId="509" priority="139" operator="equal">
      <formula>"TRUE"</formula>
    </cfRule>
  </conditionalFormatting>
  <conditionalFormatting sqref="Q24">
    <cfRule type="cellIs" dxfId="508" priority="140" operator="equal">
      <formula>"FALSE"</formula>
    </cfRule>
  </conditionalFormatting>
  <conditionalFormatting sqref="O24">
    <cfRule type="cellIs" dxfId="507" priority="137" operator="equal">
      <formula>"TRUE"</formula>
    </cfRule>
  </conditionalFormatting>
  <conditionalFormatting sqref="O24">
    <cfRule type="cellIs" dxfId="506" priority="138" operator="equal">
      <formula>"FALSE"</formula>
    </cfRule>
  </conditionalFormatting>
  <conditionalFormatting sqref="F136:I136">
    <cfRule type="cellIs" dxfId="505" priority="132" operator="equal">
      <formula>"TRUE"</formula>
    </cfRule>
  </conditionalFormatting>
  <conditionalFormatting sqref="F136:I136">
    <cfRule type="cellIs" dxfId="504" priority="133" operator="equal">
      <formula>"FALSE"</formula>
    </cfRule>
  </conditionalFormatting>
  <conditionalFormatting sqref="A136">
    <cfRule type="duplicateValues" dxfId="503" priority="136"/>
  </conditionalFormatting>
  <conditionalFormatting sqref="K136">
    <cfRule type="cellIs" dxfId="502" priority="130" operator="equal">
      <formula>"TRUE"</formula>
    </cfRule>
  </conditionalFormatting>
  <conditionalFormatting sqref="K136">
    <cfRule type="cellIs" dxfId="501" priority="131" operator="equal">
      <formula>"FALSE"</formula>
    </cfRule>
  </conditionalFormatting>
  <conditionalFormatting sqref="J136">
    <cfRule type="cellIs" dxfId="500" priority="128" operator="equal">
      <formula>"TRUE"</formula>
    </cfRule>
  </conditionalFormatting>
  <conditionalFormatting sqref="J136">
    <cfRule type="cellIs" dxfId="499" priority="129" operator="equal">
      <formula>"FALSE"</formula>
    </cfRule>
  </conditionalFormatting>
  <conditionalFormatting sqref="L136:M136">
    <cfRule type="cellIs" dxfId="498" priority="126" operator="equal">
      <formula>"TRUE"</formula>
    </cfRule>
  </conditionalFormatting>
  <conditionalFormatting sqref="L136:M136">
    <cfRule type="cellIs" dxfId="497" priority="127" operator="equal">
      <formula>"FALSE"</formula>
    </cfRule>
  </conditionalFormatting>
  <conditionalFormatting sqref="N136:O136">
    <cfRule type="cellIs" dxfId="496" priority="124" operator="equal">
      <formula>"TRUE"</formula>
    </cfRule>
  </conditionalFormatting>
  <conditionalFormatting sqref="N136:O136">
    <cfRule type="cellIs" dxfId="495" priority="125" operator="equal">
      <formula>"FALSE"</formula>
    </cfRule>
  </conditionalFormatting>
  <conditionalFormatting sqref="P136">
    <cfRule type="cellIs" dxfId="494" priority="122" operator="equal">
      <formula>"TRUE"</formula>
    </cfRule>
  </conditionalFormatting>
  <conditionalFormatting sqref="P136">
    <cfRule type="cellIs" dxfId="493" priority="123" operator="equal">
      <formula>"FALSE"</formula>
    </cfRule>
  </conditionalFormatting>
  <conditionalFormatting sqref="Q136">
    <cfRule type="cellIs" dxfId="492" priority="120" operator="equal">
      <formula>"TRUE"</formula>
    </cfRule>
  </conditionalFormatting>
  <conditionalFormatting sqref="Q136">
    <cfRule type="cellIs" dxfId="491" priority="121" operator="equal">
      <formula>"FALSE"</formula>
    </cfRule>
  </conditionalFormatting>
  <conditionalFormatting sqref="O136">
    <cfRule type="cellIs" dxfId="490" priority="118" operator="equal">
      <formula>"TRUE"</formula>
    </cfRule>
  </conditionalFormatting>
  <conditionalFormatting sqref="O136">
    <cfRule type="cellIs" dxfId="489" priority="119" operator="equal">
      <formula>"FALSE"</formula>
    </cfRule>
  </conditionalFormatting>
  <conditionalFormatting sqref="L136:M136">
    <cfRule type="cellIs" dxfId="488" priority="116" operator="equal">
      <formula>"TRUE"</formula>
    </cfRule>
  </conditionalFormatting>
  <conditionalFormatting sqref="L136:M136">
    <cfRule type="cellIs" dxfId="487" priority="117" operator="equal">
      <formula>"FALSE"</formula>
    </cfRule>
  </conditionalFormatting>
  <conditionalFormatting sqref="A130">
    <cfRule type="duplicateValues" dxfId="486" priority="115"/>
  </conditionalFormatting>
  <conditionalFormatting sqref="S169 U169">
    <cfRule type="cellIs" dxfId="485" priority="111" operator="equal">
      <formula>"TRUE"</formula>
    </cfRule>
  </conditionalFormatting>
  <conditionalFormatting sqref="S169 U169">
    <cfRule type="cellIs" dxfId="484" priority="112" operator="equal">
      <formula>"FALSE"</formula>
    </cfRule>
  </conditionalFormatting>
  <conditionalFormatting sqref="T169">
    <cfRule type="cellIs" dxfId="483" priority="109" operator="equal">
      <formula>"TRUE"</formula>
    </cfRule>
  </conditionalFormatting>
  <conditionalFormatting sqref="T169">
    <cfRule type="cellIs" dxfId="482" priority="110" operator="equal">
      <formula>"FALSE"</formula>
    </cfRule>
  </conditionalFormatting>
  <conditionalFormatting sqref="I169">
    <cfRule type="cellIs" dxfId="481" priority="105" operator="equal">
      <formula>"TRUE"</formula>
    </cfRule>
  </conditionalFormatting>
  <conditionalFormatting sqref="I169">
    <cfRule type="cellIs" dxfId="480" priority="106" operator="equal">
      <formula>"FALSE"</formula>
    </cfRule>
  </conditionalFormatting>
  <conditionalFormatting sqref="K169">
    <cfRule type="cellIs" dxfId="479" priority="103" operator="equal">
      <formula>"TRUE"</formula>
    </cfRule>
  </conditionalFormatting>
  <conditionalFormatting sqref="K169">
    <cfRule type="cellIs" dxfId="478" priority="104" operator="equal">
      <formula>"FALSE"</formula>
    </cfRule>
  </conditionalFormatting>
  <conditionalFormatting sqref="J169">
    <cfRule type="cellIs" dxfId="477" priority="101" operator="equal">
      <formula>"TRUE"</formula>
    </cfRule>
  </conditionalFormatting>
  <conditionalFormatting sqref="J169">
    <cfRule type="cellIs" dxfId="476" priority="102" operator="equal">
      <formula>"FALSE"</formula>
    </cfRule>
  </conditionalFormatting>
  <conditionalFormatting sqref="L169:M169">
    <cfRule type="cellIs" dxfId="475" priority="99" operator="equal">
      <formula>"TRUE"</formula>
    </cfRule>
  </conditionalFormatting>
  <conditionalFormatting sqref="L169:M169">
    <cfRule type="cellIs" dxfId="474" priority="100" operator="equal">
      <formula>"FALSE"</formula>
    </cfRule>
  </conditionalFormatting>
  <conditionalFormatting sqref="N169:O169">
    <cfRule type="cellIs" dxfId="473" priority="97" operator="equal">
      <formula>"TRUE"</formula>
    </cfRule>
  </conditionalFormatting>
  <conditionalFormatting sqref="N169:O169">
    <cfRule type="cellIs" dxfId="472" priority="98" operator="equal">
      <formula>"FALSE"</formula>
    </cfRule>
  </conditionalFormatting>
  <conditionalFormatting sqref="P169">
    <cfRule type="cellIs" dxfId="471" priority="95" operator="equal">
      <formula>"TRUE"</formula>
    </cfRule>
  </conditionalFormatting>
  <conditionalFormatting sqref="P169">
    <cfRule type="cellIs" dxfId="470" priority="96" operator="equal">
      <formula>"FALSE"</formula>
    </cfRule>
  </conditionalFormatting>
  <conditionalFormatting sqref="Q169">
    <cfRule type="cellIs" dxfId="469" priority="93" operator="equal">
      <formula>"TRUE"</formula>
    </cfRule>
  </conditionalFormatting>
  <conditionalFormatting sqref="Q169">
    <cfRule type="cellIs" dxfId="468" priority="94" operator="equal">
      <formula>"FALSE"</formula>
    </cfRule>
  </conditionalFormatting>
  <conditionalFormatting sqref="O169">
    <cfRule type="cellIs" dxfId="467" priority="91" operator="equal">
      <formula>"TRUE"</formula>
    </cfRule>
  </conditionalFormatting>
  <conditionalFormatting sqref="O169">
    <cfRule type="cellIs" dxfId="466" priority="92" operator="equal">
      <formula>"FALSE"</formula>
    </cfRule>
  </conditionalFormatting>
  <conditionalFormatting sqref="S170 U170">
    <cfRule type="cellIs" dxfId="465" priority="87" operator="equal">
      <formula>"TRUE"</formula>
    </cfRule>
  </conditionalFormatting>
  <conditionalFormatting sqref="S170 U170">
    <cfRule type="cellIs" dxfId="464" priority="88" operator="equal">
      <formula>"FALSE"</formula>
    </cfRule>
  </conditionalFormatting>
  <conditionalFormatting sqref="T170">
    <cfRule type="cellIs" dxfId="463" priority="85" operator="equal">
      <formula>"TRUE"</formula>
    </cfRule>
  </conditionalFormatting>
  <conditionalFormatting sqref="T170">
    <cfRule type="cellIs" dxfId="462" priority="86" operator="equal">
      <formula>"FALSE"</formula>
    </cfRule>
  </conditionalFormatting>
  <conditionalFormatting sqref="I170">
    <cfRule type="cellIs" dxfId="461" priority="81" operator="equal">
      <formula>"TRUE"</formula>
    </cfRule>
  </conditionalFormatting>
  <conditionalFormatting sqref="I170">
    <cfRule type="cellIs" dxfId="460" priority="82" operator="equal">
      <formula>"FALSE"</formula>
    </cfRule>
  </conditionalFormatting>
  <conditionalFormatting sqref="K170">
    <cfRule type="cellIs" dxfId="459" priority="79" operator="equal">
      <formula>"TRUE"</formula>
    </cfRule>
  </conditionalFormatting>
  <conditionalFormatting sqref="K170">
    <cfRule type="cellIs" dxfId="458" priority="80" operator="equal">
      <formula>"FALSE"</formula>
    </cfRule>
  </conditionalFormatting>
  <conditionalFormatting sqref="J170">
    <cfRule type="cellIs" dxfId="457" priority="77" operator="equal">
      <formula>"TRUE"</formula>
    </cfRule>
  </conditionalFormatting>
  <conditionalFormatting sqref="J170">
    <cfRule type="cellIs" dxfId="456" priority="78" operator="equal">
      <formula>"FALSE"</formula>
    </cfRule>
  </conditionalFormatting>
  <conditionalFormatting sqref="L170:M170">
    <cfRule type="cellIs" dxfId="455" priority="75" operator="equal">
      <formula>"TRUE"</formula>
    </cfRule>
  </conditionalFormatting>
  <conditionalFormatting sqref="L170:M170">
    <cfRule type="cellIs" dxfId="454" priority="76" operator="equal">
      <formula>"FALSE"</formula>
    </cfRule>
  </conditionalFormatting>
  <conditionalFormatting sqref="N170:O170">
    <cfRule type="cellIs" dxfId="453" priority="73" operator="equal">
      <formula>"TRUE"</formula>
    </cfRule>
  </conditionalFormatting>
  <conditionalFormatting sqref="N170:O170">
    <cfRule type="cellIs" dxfId="452" priority="74" operator="equal">
      <formula>"FALSE"</formula>
    </cfRule>
  </conditionalFormatting>
  <conditionalFormatting sqref="P170">
    <cfRule type="cellIs" dxfId="451" priority="71" operator="equal">
      <formula>"TRUE"</formula>
    </cfRule>
  </conditionalFormatting>
  <conditionalFormatting sqref="P170">
    <cfRule type="cellIs" dxfId="450" priority="72" operator="equal">
      <formula>"FALSE"</formula>
    </cfRule>
  </conditionalFormatting>
  <conditionalFormatting sqref="Q170">
    <cfRule type="cellIs" dxfId="449" priority="69" operator="equal">
      <formula>"TRUE"</formula>
    </cfRule>
  </conditionalFormatting>
  <conditionalFormatting sqref="Q170">
    <cfRule type="cellIs" dxfId="448" priority="70" operator="equal">
      <formula>"FALSE"</formula>
    </cfRule>
  </conditionalFormatting>
  <conditionalFormatting sqref="O170">
    <cfRule type="cellIs" dxfId="447" priority="67" operator="equal">
      <formula>"TRUE"</formula>
    </cfRule>
  </conditionalFormatting>
  <conditionalFormatting sqref="O170">
    <cfRule type="cellIs" dxfId="446" priority="68" operator="equal">
      <formula>"FALSE"</formula>
    </cfRule>
  </conditionalFormatting>
  <conditionalFormatting sqref="S160 U160">
    <cfRule type="cellIs" dxfId="445" priority="63" operator="equal">
      <formula>"TRUE"</formula>
    </cfRule>
  </conditionalFormatting>
  <conditionalFormatting sqref="S160 U160">
    <cfRule type="cellIs" dxfId="444" priority="64" operator="equal">
      <formula>"FALSE"</formula>
    </cfRule>
  </conditionalFormatting>
  <conditionalFormatting sqref="T160">
    <cfRule type="cellIs" dxfId="443" priority="61" operator="equal">
      <formula>"TRUE"</formula>
    </cfRule>
  </conditionalFormatting>
  <conditionalFormatting sqref="T160">
    <cfRule type="cellIs" dxfId="442" priority="62" operator="equal">
      <formula>"FALSE"</formula>
    </cfRule>
  </conditionalFormatting>
  <conditionalFormatting sqref="I160">
    <cfRule type="cellIs" dxfId="441" priority="57" operator="equal">
      <formula>"TRUE"</formula>
    </cfRule>
  </conditionalFormatting>
  <conditionalFormatting sqref="I160">
    <cfRule type="cellIs" dxfId="440" priority="58" operator="equal">
      <formula>"FALSE"</formula>
    </cfRule>
  </conditionalFormatting>
  <conditionalFormatting sqref="K160">
    <cfRule type="cellIs" dxfId="439" priority="55" operator="equal">
      <formula>"TRUE"</formula>
    </cfRule>
  </conditionalFormatting>
  <conditionalFormatting sqref="K160">
    <cfRule type="cellIs" dxfId="438" priority="56" operator="equal">
      <formula>"FALSE"</formula>
    </cfRule>
  </conditionalFormatting>
  <conditionalFormatting sqref="J160">
    <cfRule type="cellIs" dxfId="437" priority="53" operator="equal">
      <formula>"TRUE"</formula>
    </cfRule>
  </conditionalFormatting>
  <conditionalFormatting sqref="J160">
    <cfRule type="cellIs" dxfId="436" priority="54" operator="equal">
      <formula>"FALSE"</formula>
    </cfRule>
  </conditionalFormatting>
  <conditionalFormatting sqref="L160:M160">
    <cfRule type="cellIs" dxfId="435" priority="51" operator="equal">
      <formula>"TRUE"</formula>
    </cfRule>
  </conditionalFormatting>
  <conditionalFormatting sqref="L160:M160">
    <cfRule type="cellIs" dxfId="434" priority="52" operator="equal">
      <formula>"FALSE"</formula>
    </cfRule>
  </conditionalFormatting>
  <conditionalFormatting sqref="N160:O160">
    <cfRule type="cellIs" dxfId="433" priority="49" operator="equal">
      <formula>"TRUE"</formula>
    </cfRule>
  </conditionalFormatting>
  <conditionalFormatting sqref="N160:O160">
    <cfRule type="cellIs" dxfId="432" priority="50" operator="equal">
      <formula>"FALSE"</formula>
    </cfRule>
  </conditionalFormatting>
  <conditionalFormatting sqref="P160">
    <cfRule type="cellIs" dxfId="431" priority="47" operator="equal">
      <formula>"TRUE"</formula>
    </cfRule>
  </conditionalFormatting>
  <conditionalFormatting sqref="P160">
    <cfRule type="cellIs" dxfId="430" priority="48" operator="equal">
      <formula>"FALSE"</formula>
    </cfRule>
  </conditionalFormatting>
  <conditionalFormatting sqref="Q160">
    <cfRule type="cellIs" dxfId="429" priority="45" operator="equal">
      <formula>"TRUE"</formula>
    </cfRule>
  </conditionalFormatting>
  <conditionalFormatting sqref="Q160">
    <cfRule type="cellIs" dxfId="428" priority="46" operator="equal">
      <formula>"FALSE"</formula>
    </cfRule>
  </conditionalFormatting>
  <conditionalFormatting sqref="O160">
    <cfRule type="cellIs" dxfId="427" priority="43" operator="equal">
      <formula>"TRUE"</formula>
    </cfRule>
  </conditionalFormatting>
  <conditionalFormatting sqref="O160">
    <cfRule type="cellIs" dxfId="426" priority="44" operator="equal">
      <formula>"FALSE"</formula>
    </cfRule>
  </conditionalFormatting>
  <conditionalFormatting sqref="S161 U161">
    <cfRule type="cellIs" dxfId="425" priority="39" operator="equal">
      <formula>"TRUE"</formula>
    </cfRule>
  </conditionalFormatting>
  <conditionalFormatting sqref="S161 U161">
    <cfRule type="cellIs" dxfId="424" priority="40" operator="equal">
      <formula>"FALSE"</formula>
    </cfRule>
  </conditionalFormatting>
  <conditionalFormatting sqref="T161">
    <cfRule type="cellIs" dxfId="423" priority="37" operator="equal">
      <formula>"TRUE"</formula>
    </cfRule>
  </conditionalFormatting>
  <conditionalFormatting sqref="T161">
    <cfRule type="cellIs" dxfId="422" priority="38" operator="equal">
      <formula>"FALSE"</formula>
    </cfRule>
  </conditionalFormatting>
  <conditionalFormatting sqref="I161">
    <cfRule type="cellIs" dxfId="421" priority="33" operator="equal">
      <formula>"TRUE"</formula>
    </cfRule>
  </conditionalFormatting>
  <conditionalFormatting sqref="I161">
    <cfRule type="cellIs" dxfId="420" priority="34" operator="equal">
      <formula>"FALSE"</formula>
    </cfRule>
  </conditionalFormatting>
  <conditionalFormatting sqref="K161">
    <cfRule type="cellIs" dxfId="419" priority="31" operator="equal">
      <formula>"TRUE"</formula>
    </cfRule>
  </conditionalFormatting>
  <conditionalFormatting sqref="K161">
    <cfRule type="cellIs" dxfId="418" priority="32" operator="equal">
      <formula>"FALSE"</formula>
    </cfRule>
  </conditionalFormatting>
  <conditionalFormatting sqref="J161">
    <cfRule type="cellIs" dxfId="417" priority="29" operator="equal">
      <formula>"TRUE"</formula>
    </cfRule>
  </conditionalFormatting>
  <conditionalFormatting sqref="J161">
    <cfRule type="cellIs" dxfId="416" priority="30" operator="equal">
      <formula>"FALSE"</formula>
    </cfRule>
  </conditionalFormatting>
  <conditionalFormatting sqref="L161:M161">
    <cfRule type="cellIs" dxfId="415" priority="27" operator="equal">
      <formula>"TRUE"</formula>
    </cfRule>
  </conditionalFormatting>
  <conditionalFormatting sqref="L161:M161">
    <cfRule type="cellIs" dxfId="414" priority="28" operator="equal">
      <formula>"FALSE"</formula>
    </cfRule>
  </conditionalFormatting>
  <conditionalFormatting sqref="N161:O161">
    <cfRule type="cellIs" dxfId="413" priority="25" operator="equal">
      <formula>"TRUE"</formula>
    </cfRule>
  </conditionalFormatting>
  <conditionalFormatting sqref="N161:O161">
    <cfRule type="cellIs" dxfId="412" priority="26" operator="equal">
      <formula>"FALSE"</formula>
    </cfRule>
  </conditionalFormatting>
  <conditionalFormatting sqref="P161">
    <cfRule type="cellIs" dxfId="411" priority="23" operator="equal">
      <formula>"TRUE"</formula>
    </cfRule>
  </conditionalFormatting>
  <conditionalFormatting sqref="P161">
    <cfRule type="cellIs" dxfId="410" priority="24" operator="equal">
      <formula>"FALSE"</formula>
    </cfRule>
  </conditionalFormatting>
  <conditionalFormatting sqref="Q161">
    <cfRule type="cellIs" dxfId="409" priority="21" operator="equal">
      <formula>"TRUE"</formula>
    </cfRule>
  </conditionalFormatting>
  <conditionalFormatting sqref="Q161">
    <cfRule type="cellIs" dxfId="408" priority="22" operator="equal">
      <formula>"FALSE"</formula>
    </cfRule>
  </conditionalFormatting>
  <conditionalFormatting sqref="O161">
    <cfRule type="cellIs" dxfId="407" priority="19" operator="equal">
      <formula>"TRUE"</formula>
    </cfRule>
  </conditionalFormatting>
  <conditionalFormatting sqref="O161">
    <cfRule type="cellIs" dxfId="406" priority="20" operator="equal">
      <formula>"FALSE"</formula>
    </cfRule>
  </conditionalFormatting>
  <conditionalFormatting sqref="M1">
    <cfRule type="cellIs" dxfId="405" priority="17" operator="equal">
      <formula>"TRUE"</formula>
    </cfRule>
  </conditionalFormatting>
  <conditionalFormatting sqref="M1">
    <cfRule type="cellIs" dxfId="404" priority="18" operator="equal">
      <formula>"FALSE"</formula>
    </cfRule>
  </conditionalFormatting>
  <conditionalFormatting sqref="S158">
    <cfRule type="cellIs" dxfId="403" priority="3" operator="equal">
      <formula>"TRUE"</formula>
    </cfRule>
  </conditionalFormatting>
  <conditionalFormatting sqref="R230:R1016 R1:R26">
    <cfRule type="cellIs" dxfId="402" priority="15" operator="equal">
      <formula>"TRUE"</formula>
    </cfRule>
  </conditionalFormatting>
  <conditionalFormatting sqref="R230:R1016 R1:R26">
    <cfRule type="cellIs" dxfId="401" priority="16" operator="equal">
      <formula>"FALSE"</formula>
    </cfRule>
  </conditionalFormatting>
  <conditionalFormatting sqref="R150:R229 R27:R148">
    <cfRule type="cellIs" dxfId="400" priority="11" operator="equal">
      <formula>"TRUE"</formula>
    </cfRule>
  </conditionalFormatting>
  <conditionalFormatting sqref="R149">
    <cfRule type="cellIs" dxfId="399" priority="13" operator="equal">
      <formula>"TRUE"</formula>
    </cfRule>
  </conditionalFormatting>
  <conditionalFormatting sqref="R149">
    <cfRule type="cellIs" dxfId="398" priority="14" operator="equal">
      <formula>"FALSE"</formula>
    </cfRule>
  </conditionalFormatting>
  <conditionalFormatting sqref="R150:R229 R27:R148">
    <cfRule type="cellIs" dxfId="397" priority="12" operator="equal">
      <formula>"FALSE"</formula>
    </cfRule>
  </conditionalFormatting>
  <conditionalFormatting sqref="T139:U140">
    <cfRule type="cellIs" dxfId="396" priority="9" operator="equal">
      <formula>"TRUE"</formula>
    </cfRule>
  </conditionalFormatting>
  <conditionalFormatting sqref="T139:U140">
    <cfRule type="cellIs" dxfId="395" priority="10" operator="equal">
      <formula>"FALSE"</formula>
    </cfRule>
  </conditionalFormatting>
  <conditionalFormatting sqref="S139:S140">
    <cfRule type="cellIs" dxfId="394" priority="7" operator="equal">
      <formula>"TRUE"</formula>
    </cfRule>
  </conditionalFormatting>
  <conditionalFormatting sqref="S139:S140">
    <cfRule type="cellIs" dxfId="393" priority="8" operator="equal">
      <formula>"FALSE"</formula>
    </cfRule>
  </conditionalFormatting>
  <conditionalFormatting sqref="T158:U158">
    <cfRule type="cellIs" dxfId="392" priority="5" operator="equal">
      <formula>"TRUE"</formula>
    </cfRule>
  </conditionalFormatting>
  <conditionalFormatting sqref="T158:U158">
    <cfRule type="cellIs" dxfId="391" priority="6" operator="equal">
      <formula>"FALSE"</formula>
    </cfRule>
  </conditionalFormatting>
  <conditionalFormatting sqref="S158">
    <cfRule type="cellIs" dxfId="390" priority="4" operator="equal">
      <formula>"FALSE"</formula>
    </cfRule>
  </conditionalFormatting>
  <conditionalFormatting sqref="AA1">
    <cfRule type="cellIs" dxfId="389" priority="1" operator="equal">
      <formula>"TRUE"</formula>
    </cfRule>
  </conditionalFormatting>
  <conditionalFormatting sqref="AA1">
    <cfRule type="cellIs" dxfId="388" priority="2" operator="equal">
      <formula>"FALSE"</formula>
    </cfRule>
  </conditionalFormatting>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Z910"/>
  <sheetViews>
    <sheetView zoomScale="90" zoomScaleNormal="90" workbookViewId="0">
      <pane xSplit="1" ySplit="1" topLeftCell="D2" activePane="bottomRight" state="frozen"/>
      <selection activeCell="A11" sqref="A11"/>
      <selection pane="topRight" activeCell="A11" sqref="A11"/>
      <selection pane="bottomLeft" activeCell="A11" sqref="A11"/>
      <selection pane="bottomRight" activeCell="A11" sqref="A11"/>
    </sheetView>
  </sheetViews>
  <sheetFormatPr defaultColWidth="14.453125" defaultRowHeight="12.5" x14ac:dyDescent="0.25"/>
  <cols>
    <col min="1" max="1" width="14.453125" style="16" customWidth="1"/>
    <col min="2" max="2" width="44.453125" style="122" customWidth="1"/>
    <col min="3" max="3" width="52.81640625" style="25" customWidth="1"/>
    <col min="4" max="4" width="21.81640625" style="25" customWidth="1"/>
    <col min="5" max="5" width="49" style="115" customWidth="1"/>
    <col min="6" max="6" width="12.1796875" style="117" customWidth="1"/>
    <col min="7" max="7" width="12.1796875" style="115" customWidth="1"/>
    <col min="8" max="12" width="12.1796875" style="16" customWidth="1"/>
    <col min="13" max="13" width="12.1796875" style="115" customWidth="1"/>
    <col min="14" max="21" width="12.1796875" style="16" customWidth="1"/>
    <col min="22" max="22" width="12.1796875" style="25" customWidth="1"/>
    <col min="23" max="32" width="12.1796875" style="16" customWidth="1"/>
    <col min="33" max="16384" width="14.453125" style="16"/>
  </cols>
  <sheetData>
    <row r="1" spans="1:52" s="17" customFormat="1" ht="52" x14ac:dyDescent="0.25">
      <c r="A1" s="134" t="s">
        <v>22</v>
      </c>
      <c r="B1" s="134" t="s">
        <v>23</v>
      </c>
      <c r="C1" s="135" t="s">
        <v>12</v>
      </c>
      <c r="D1" s="136" t="s">
        <v>243</v>
      </c>
      <c r="E1" s="135" t="s">
        <v>24</v>
      </c>
      <c r="F1" s="137" t="s">
        <v>218</v>
      </c>
      <c r="G1" s="138" t="s">
        <v>220</v>
      </c>
      <c r="H1" s="139" t="s">
        <v>221</v>
      </c>
      <c r="I1" s="139" t="s">
        <v>222</v>
      </c>
      <c r="J1" s="139" t="s">
        <v>223</v>
      </c>
      <c r="K1" s="139" t="s">
        <v>224</v>
      </c>
      <c r="L1" s="139" t="s">
        <v>374</v>
      </c>
      <c r="M1" s="139" t="s">
        <v>225</v>
      </c>
      <c r="N1" s="139" t="s">
        <v>375</v>
      </c>
      <c r="O1" s="140" t="s">
        <v>228</v>
      </c>
      <c r="P1" s="139" t="s">
        <v>226</v>
      </c>
      <c r="Q1" s="140" t="s">
        <v>227</v>
      </c>
      <c r="R1" s="173" t="s">
        <v>340</v>
      </c>
      <c r="S1" s="172" t="s">
        <v>341</v>
      </c>
      <c r="T1" s="175" t="s">
        <v>342</v>
      </c>
      <c r="U1" s="174" t="s">
        <v>229</v>
      </c>
      <c r="V1" s="141" t="s">
        <v>230</v>
      </c>
      <c r="W1" s="141" t="s">
        <v>231</v>
      </c>
      <c r="X1" s="141" t="s">
        <v>232</v>
      </c>
      <c r="Y1" s="141" t="s">
        <v>233</v>
      </c>
      <c r="Z1" s="141" t="s">
        <v>234</v>
      </c>
      <c r="AA1" s="141" t="s">
        <v>299</v>
      </c>
      <c r="AB1" s="141" t="s">
        <v>237</v>
      </c>
      <c r="AC1" s="141" t="s">
        <v>235</v>
      </c>
      <c r="AD1" s="141" t="s">
        <v>300</v>
      </c>
      <c r="AE1" s="141" t="s">
        <v>236</v>
      </c>
      <c r="AF1" s="142" t="s">
        <v>310</v>
      </c>
      <c r="AG1" s="15"/>
      <c r="AH1" s="15"/>
      <c r="AI1" s="15"/>
      <c r="AJ1" s="15"/>
      <c r="AK1" s="15"/>
      <c r="AL1" s="15"/>
      <c r="AM1" s="15"/>
      <c r="AN1" s="15"/>
      <c r="AO1" s="15"/>
      <c r="AP1" s="15"/>
      <c r="AQ1" s="15"/>
      <c r="AR1" s="15"/>
      <c r="AS1" s="15"/>
      <c r="AT1" s="15"/>
      <c r="AU1" s="15"/>
      <c r="AV1" s="15"/>
      <c r="AW1" s="15"/>
      <c r="AX1" s="15"/>
      <c r="AY1" s="15"/>
      <c r="AZ1" s="16"/>
    </row>
    <row r="2" spans="1:52" s="17" customFormat="1" ht="13" x14ac:dyDescent="0.25">
      <c r="A2" s="221" t="s">
        <v>376</v>
      </c>
      <c r="B2" s="159" t="s">
        <v>377</v>
      </c>
      <c r="C2" s="145"/>
      <c r="D2" s="146" t="s">
        <v>11</v>
      </c>
      <c r="E2" s="147"/>
      <c r="F2" s="148" t="s">
        <v>31</v>
      </c>
      <c r="G2" s="149" t="s">
        <v>31</v>
      </c>
      <c r="H2" s="150" t="s">
        <v>31</v>
      </c>
      <c r="I2" s="151" t="s">
        <v>31</v>
      </c>
      <c r="J2" s="151" t="s">
        <v>31</v>
      </c>
      <c r="K2" s="151" t="s">
        <v>31</v>
      </c>
      <c r="L2" s="151" t="s">
        <v>31</v>
      </c>
      <c r="M2" s="151" t="s">
        <v>31</v>
      </c>
      <c r="N2" s="151" t="s">
        <v>31</v>
      </c>
      <c r="O2" s="151" t="s">
        <v>31</v>
      </c>
      <c r="P2" s="151" t="s">
        <v>31</v>
      </c>
      <c r="Q2" s="152" t="s">
        <v>31</v>
      </c>
      <c r="R2" s="153" t="s">
        <v>31</v>
      </c>
      <c r="S2" s="151" t="s">
        <v>31</v>
      </c>
      <c r="T2" s="176" t="s">
        <v>31</v>
      </c>
      <c r="U2" s="149" t="s">
        <v>31</v>
      </c>
      <c r="V2" s="151" t="s">
        <v>31</v>
      </c>
      <c r="W2" s="151" t="s">
        <v>31</v>
      </c>
      <c r="X2" s="151" t="s">
        <v>31</v>
      </c>
      <c r="Y2" s="151" t="s">
        <v>31</v>
      </c>
      <c r="Z2" s="151" t="s">
        <v>31</v>
      </c>
      <c r="AA2" s="151" t="s">
        <v>31</v>
      </c>
      <c r="AB2" s="151" t="s">
        <v>31</v>
      </c>
      <c r="AC2" s="151" t="s">
        <v>31</v>
      </c>
      <c r="AD2" s="151" t="s">
        <v>31</v>
      </c>
      <c r="AE2" s="151" t="s">
        <v>31</v>
      </c>
      <c r="AF2" s="151" t="s">
        <v>31</v>
      </c>
      <c r="AG2" s="18"/>
      <c r="AH2" s="19"/>
      <c r="AI2" s="19"/>
      <c r="AJ2" s="19"/>
      <c r="AK2" s="18"/>
      <c r="AL2" s="18"/>
      <c r="AM2" s="18"/>
      <c r="AN2" s="18"/>
      <c r="AO2" s="18"/>
      <c r="AP2" s="18"/>
      <c r="AQ2" s="18"/>
      <c r="AR2" s="18"/>
      <c r="AS2" s="18"/>
      <c r="AT2" s="18"/>
      <c r="AU2" s="18"/>
      <c r="AV2" s="18"/>
      <c r="AW2" s="18"/>
      <c r="AX2" s="18"/>
      <c r="AY2" s="18"/>
      <c r="AZ2" s="16"/>
    </row>
    <row r="3" spans="1:52" s="17" customFormat="1" ht="13" x14ac:dyDescent="0.25">
      <c r="A3" s="221" t="s">
        <v>378</v>
      </c>
      <c r="B3" s="159" t="s">
        <v>379</v>
      </c>
      <c r="C3" s="145"/>
      <c r="D3" s="146" t="s">
        <v>11</v>
      </c>
      <c r="E3" s="147"/>
      <c r="F3" s="148" t="s">
        <v>31</v>
      </c>
      <c r="G3" s="149" t="s">
        <v>31</v>
      </c>
      <c r="H3" s="150" t="s">
        <v>31</v>
      </c>
      <c r="I3" s="151" t="s">
        <v>31</v>
      </c>
      <c r="J3" s="151" t="s">
        <v>31</v>
      </c>
      <c r="K3" s="151" t="s">
        <v>31</v>
      </c>
      <c r="L3" s="151" t="s">
        <v>31</v>
      </c>
      <c r="M3" s="151" t="s">
        <v>31</v>
      </c>
      <c r="N3" s="151" t="s">
        <v>31</v>
      </c>
      <c r="O3" s="151" t="s">
        <v>31</v>
      </c>
      <c r="P3" s="151" t="s">
        <v>31</v>
      </c>
      <c r="Q3" s="152" t="s">
        <v>31</v>
      </c>
      <c r="R3" s="153" t="s">
        <v>31</v>
      </c>
      <c r="S3" s="151" t="s">
        <v>31</v>
      </c>
      <c r="T3" s="176" t="s">
        <v>31</v>
      </c>
      <c r="U3" s="149" t="s">
        <v>31</v>
      </c>
      <c r="V3" s="151" t="s">
        <v>31</v>
      </c>
      <c r="W3" s="151" t="s">
        <v>31</v>
      </c>
      <c r="X3" s="151" t="s">
        <v>31</v>
      </c>
      <c r="Y3" s="151" t="s">
        <v>31</v>
      </c>
      <c r="Z3" s="151" t="s">
        <v>31</v>
      </c>
      <c r="AA3" s="151" t="s">
        <v>31</v>
      </c>
      <c r="AB3" s="151" t="s">
        <v>31</v>
      </c>
      <c r="AC3" s="151" t="s">
        <v>31</v>
      </c>
      <c r="AD3" s="151" t="s">
        <v>31</v>
      </c>
      <c r="AE3" s="151" t="s">
        <v>31</v>
      </c>
      <c r="AF3" s="151" t="s">
        <v>31</v>
      </c>
      <c r="AG3" s="18"/>
      <c r="AH3" s="19"/>
      <c r="AI3" s="19"/>
      <c r="AJ3" s="19"/>
      <c r="AK3" s="18"/>
      <c r="AL3" s="18"/>
      <c r="AM3" s="18"/>
      <c r="AN3" s="18"/>
      <c r="AO3" s="18"/>
      <c r="AP3" s="18"/>
      <c r="AQ3" s="18"/>
      <c r="AR3" s="18"/>
      <c r="AS3" s="18"/>
      <c r="AT3" s="18"/>
      <c r="AU3" s="18"/>
      <c r="AV3" s="18"/>
      <c r="AW3" s="18"/>
      <c r="AX3" s="18"/>
      <c r="AY3" s="18"/>
      <c r="AZ3" s="16"/>
    </row>
    <row r="4" spans="1:52" s="17" customFormat="1" ht="13" x14ac:dyDescent="0.25">
      <c r="A4" s="143" t="s">
        <v>380</v>
      </c>
      <c r="B4" s="144" t="s">
        <v>381</v>
      </c>
      <c r="C4" s="145"/>
      <c r="D4" s="146" t="s">
        <v>11</v>
      </c>
      <c r="E4" s="147"/>
      <c r="F4" s="148" t="s">
        <v>31</v>
      </c>
      <c r="G4" s="149" t="s">
        <v>31</v>
      </c>
      <c r="H4" s="150" t="s">
        <v>31</v>
      </c>
      <c r="I4" s="151" t="s">
        <v>31</v>
      </c>
      <c r="J4" s="151" t="s">
        <v>31</v>
      </c>
      <c r="K4" s="151" t="s">
        <v>31</v>
      </c>
      <c r="L4" s="151" t="s">
        <v>31</v>
      </c>
      <c r="M4" s="151" t="s">
        <v>31</v>
      </c>
      <c r="N4" s="151" t="s">
        <v>31</v>
      </c>
      <c r="O4" s="151" t="s">
        <v>31</v>
      </c>
      <c r="P4" s="151" t="s">
        <v>31</v>
      </c>
      <c r="Q4" s="152" t="s">
        <v>31</v>
      </c>
      <c r="R4" s="153" t="s">
        <v>31</v>
      </c>
      <c r="S4" s="151" t="s">
        <v>31</v>
      </c>
      <c r="T4" s="176" t="s">
        <v>31</v>
      </c>
      <c r="U4" s="149" t="s">
        <v>31</v>
      </c>
      <c r="V4" s="151" t="s">
        <v>31</v>
      </c>
      <c r="W4" s="151" t="s">
        <v>31</v>
      </c>
      <c r="X4" s="151" t="s">
        <v>31</v>
      </c>
      <c r="Y4" s="151" t="s">
        <v>31</v>
      </c>
      <c r="Z4" s="151" t="s">
        <v>31</v>
      </c>
      <c r="AA4" s="151" t="s">
        <v>31</v>
      </c>
      <c r="AB4" s="151" t="s">
        <v>31</v>
      </c>
      <c r="AC4" s="151" t="s">
        <v>31</v>
      </c>
      <c r="AD4" s="151" t="s">
        <v>31</v>
      </c>
      <c r="AE4" s="151" t="s">
        <v>31</v>
      </c>
      <c r="AF4" s="151" t="s">
        <v>31</v>
      </c>
      <c r="AG4" s="18"/>
      <c r="AH4" s="19"/>
      <c r="AI4" s="19"/>
      <c r="AJ4" s="19"/>
      <c r="AK4" s="18"/>
      <c r="AL4" s="18"/>
      <c r="AM4" s="18"/>
      <c r="AN4" s="18"/>
      <c r="AO4" s="18"/>
      <c r="AP4" s="18"/>
      <c r="AQ4" s="18"/>
      <c r="AR4" s="18"/>
      <c r="AS4" s="18"/>
      <c r="AT4" s="18"/>
      <c r="AU4" s="18"/>
      <c r="AV4" s="18"/>
      <c r="AW4" s="18"/>
      <c r="AX4" s="18"/>
      <c r="AY4" s="18"/>
      <c r="AZ4" s="16"/>
    </row>
    <row r="5" spans="1:52" s="17" customFormat="1" ht="13" x14ac:dyDescent="0.25">
      <c r="A5" s="143" t="s">
        <v>382</v>
      </c>
      <c r="B5" s="144" t="s">
        <v>383</v>
      </c>
      <c r="C5" s="145"/>
      <c r="D5" s="146" t="s">
        <v>10</v>
      </c>
      <c r="E5" s="147"/>
      <c r="F5" s="148" t="s">
        <v>31</v>
      </c>
      <c r="G5" s="149" t="s">
        <v>31</v>
      </c>
      <c r="H5" s="150" t="s">
        <v>31</v>
      </c>
      <c r="I5" s="151" t="s">
        <v>31</v>
      </c>
      <c r="J5" s="151" t="s">
        <v>31</v>
      </c>
      <c r="K5" s="151" t="s">
        <v>31</v>
      </c>
      <c r="L5" s="151" t="s">
        <v>31</v>
      </c>
      <c r="M5" s="151" t="s">
        <v>31</v>
      </c>
      <c r="N5" s="151" t="s">
        <v>31</v>
      </c>
      <c r="O5" s="151" t="s">
        <v>31</v>
      </c>
      <c r="P5" s="151" t="s">
        <v>31</v>
      </c>
      <c r="Q5" s="152" t="s">
        <v>31</v>
      </c>
      <c r="R5" s="153" t="s">
        <v>31</v>
      </c>
      <c r="S5" s="151" t="s">
        <v>31</v>
      </c>
      <c r="T5" s="176" t="s">
        <v>31</v>
      </c>
      <c r="U5" s="149" t="s">
        <v>31</v>
      </c>
      <c r="V5" s="151" t="s">
        <v>31</v>
      </c>
      <c r="W5" s="151" t="s">
        <v>31</v>
      </c>
      <c r="X5" s="151" t="s">
        <v>31</v>
      </c>
      <c r="Y5" s="151" t="s">
        <v>31</v>
      </c>
      <c r="Z5" s="151" t="s">
        <v>31</v>
      </c>
      <c r="AA5" s="151" t="s">
        <v>31</v>
      </c>
      <c r="AB5" s="151" t="s">
        <v>31</v>
      </c>
      <c r="AC5" s="151" t="s">
        <v>31</v>
      </c>
      <c r="AD5" s="151" t="s">
        <v>31</v>
      </c>
      <c r="AE5" s="151" t="s">
        <v>31</v>
      </c>
      <c r="AF5" s="151" t="s">
        <v>31</v>
      </c>
      <c r="AG5" s="18"/>
      <c r="AH5" s="19"/>
      <c r="AI5" s="19"/>
      <c r="AJ5" s="19"/>
      <c r="AK5" s="18"/>
      <c r="AL5" s="18"/>
      <c r="AM5" s="18"/>
      <c r="AN5" s="18"/>
      <c r="AO5" s="18"/>
      <c r="AP5" s="18"/>
      <c r="AQ5" s="18"/>
      <c r="AR5" s="18"/>
      <c r="AS5" s="18"/>
      <c r="AT5" s="18"/>
      <c r="AU5" s="18"/>
      <c r="AV5" s="18"/>
      <c r="AW5" s="18"/>
      <c r="AX5" s="18"/>
      <c r="AY5" s="18"/>
      <c r="AZ5" s="16"/>
    </row>
    <row r="6" spans="1:52" s="17" customFormat="1" ht="26" x14ac:dyDescent="0.25">
      <c r="A6" s="143" t="s">
        <v>27</v>
      </c>
      <c r="B6" s="154" t="s">
        <v>28</v>
      </c>
      <c r="C6" s="155" t="s">
        <v>29</v>
      </c>
      <c r="D6" s="146" t="s">
        <v>240</v>
      </c>
      <c r="E6" s="156" t="s">
        <v>30</v>
      </c>
      <c r="F6" s="157" t="s">
        <v>25</v>
      </c>
      <c r="G6" s="149" t="s">
        <v>31</v>
      </c>
      <c r="H6" s="158" t="s">
        <v>31</v>
      </c>
      <c r="I6" s="158" t="s">
        <v>31</v>
      </c>
      <c r="J6" s="158" t="s">
        <v>31</v>
      </c>
      <c r="K6" s="151" t="s">
        <v>31</v>
      </c>
      <c r="L6" s="151" t="s">
        <v>31</v>
      </c>
      <c r="M6" s="151" t="s">
        <v>31</v>
      </c>
      <c r="N6" s="151" t="s">
        <v>31</v>
      </c>
      <c r="O6" s="151" t="s">
        <v>31</v>
      </c>
      <c r="P6" s="151" t="s">
        <v>31</v>
      </c>
      <c r="Q6" s="152" t="s">
        <v>31</v>
      </c>
      <c r="R6" s="153" t="s">
        <v>31</v>
      </c>
      <c r="S6" s="151" t="s">
        <v>31</v>
      </c>
      <c r="T6" s="176" t="s">
        <v>31</v>
      </c>
      <c r="U6" s="149" t="s">
        <v>31</v>
      </c>
      <c r="V6" s="151" t="s">
        <v>31</v>
      </c>
      <c r="W6" s="151" t="s">
        <v>31</v>
      </c>
      <c r="X6" s="151" t="s">
        <v>31</v>
      </c>
      <c r="Y6" s="151" t="s">
        <v>31</v>
      </c>
      <c r="Z6" s="151" t="s">
        <v>31</v>
      </c>
      <c r="AA6" s="151" t="s">
        <v>31</v>
      </c>
      <c r="AB6" s="151" t="s">
        <v>31</v>
      </c>
      <c r="AC6" s="151" t="s">
        <v>31</v>
      </c>
      <c r="AD6" s="151" t="s">
        <v>31</v>
      </c>
      <c r="AE6" s="151" t="s">
        <v>31</v>
      </c>
      <c r="AF6" s="151" t="s">
        <v>31</v>
      </c>
      <c r="AG6" s="18"/>
      <c r="AH6" s="19"/>
      <c r="AI6" s="19"/>
      <c r="AJ6" s="19"/>
      <c r="AK6" s="18"/>
      <c r="AL6" s="18"/>
      <c r="AM6" s="18"/>
      <c r="AN6" s="18"/>
      <c r="AO6" s="18"/>
      <c r="AP6" s="18"/>
      <c r="AQ6" s="18"/>
      <c r="AR6" s="18"/>
      <c r="AS6" s="18"/>
      <c r="AT6" s="18"/>
      <c r="AU6" s="18"/>
      <c r="AV6" s="18"/>
      <c r="AW6" s="18"/>
      <c r="AX6" s="18"/>
      <c r="AY6" s="18"/>
      <c r="AZ6" s="16"/>
    </row>
    <row r="7" spans="1:52" s="17" customFormat="1" ht="26" x14ac:dyDescent="0.25">
      <c r="A7" s="221" t="s">
        <v>253</v>
      </c>
      <c r="B7" s="159" t="s">
        <v>266</v>
      </c>
      <c r="C7" s="160"/>
      <c r="D7" s="146" t="s">
        <v>240</v>
      </c>
      <c r="E7" s="161"/>
      <c r="F7" s="162" t="s">
        <v>31</v>
      </c>
      <c r="G7" s="149" t="s">
        <v>31</v>
      </c>
      <c r="H7" s="151" t="s">
        <v>31</v>
      </c>
      <c r="I7" s="151" t="s">
        <v>31</v>
      </c>
      <c r="J7" s="151" t="s">
        <v>31</v>
      </c>
      <c r="K7" s="151" t="s">
        <v>31</v>
      </c>
      <c r="L7" s="151" t="s">
        <v>31</v>
      </c>
      <c r="M7" s="151" t="s">
        <v>31</v>
      </c>
      <c r="N7" s="151" t="s">
        <v>31</v>
      </c>
      <c r="O7" s="151" t="s">
        <v>31</v>
      </c>
      <c r="P7" s="151" t="s">
        <v>31</v>
      </c>
      <c r="Q7" s="152" t="s">
        <v>31</v>
      </c>
      <c r="R7" s="153" t="s">
        <v>31</v>
      </c>
      <c r="S7" s="151" t="s">
        <v>31</v>
      </c>
      <c r="T7" s="176" t="s">
        <v>31</v>
      </c>
      <c r="U7" s="149" t="s">
        <v>31</v>
      </c>
      <c r="V7" s="151" t="s">
        <v>31</v>
      </c>
      <c r="W7" s="151" t="s">
        <v>31</v>
      </c>
      <c r="X7" s="151" t="s">
        <v>31</v>
      </c>
      <c r="Y7" s="151" t="s">
        <v>31</v>
      </c>
      <c r="Z7" s="151" t="s">
        <v>31</v>
      </c>
      <c r="AA7" s="151" t="s">
        <v>31</v>
      </c>
      <c r="AB7" s="151" t="s">
        <v>31</v>
      </c>
      <c r="AC7" s="151" t="s">
        <v>31</v>
      </c>
      <c r="AD7" s="151" t="s">
        <v>31</v>
      </c>
      <c r="AE7" s="151" t="s">
        <v>31</v>
      </c>
      <c r="AF7" s="151" t="s">
        <v>31</v>
      </c>
      <c r="AG7" s="18"/>
      <c r="AH7" s="19"/>
      <c r="AI7" s="19"/>
      <c r="AJ7" s="19"/>
      <c r="AK7" s="18"/>
      <c r="AL7" s="18"/>
      <c r="AM7" s="18"/>
      <c r="AN7" s="18"/>
      <c r="AO7" s="18"/>
      <c r="AP7" s="18"/>
      <c r="AQ7" s="18"/>
      <c r="AR7" s="18"/>
      <c r="AS7" s="18"/>
      <c r="AT7" s="18"/>
      <c r="AU7" s="18"/>
      <c r="AV7" s="18"/>
      <c r="AW7" s="18"/>
      <c r="AX7" s="18"/>
      <c r="AY7" s="18"/>
      <c r="AZ7" s="16"/>
    </row>
    <row r="8" spans="1:52" s="17" customFormat="1" ht="26" x14ac:dyDescent="0.25">
      <c r="A8" s="143" t="s">
        <v>32</v>
      </c>
      <c r="B8" s="154" t="s">
        <v>33</v>
      </c>
      <c r="C8" s="155" t="s">
        <v>34</v>
      </c>
      <c r="D8" s="146" t="s">
        <v>240</v>
      </c>
      <c r="E8" s="161" t="s">
        <v>30</v>
      </c>
      <c r="F8" s="162" t="s">
        <v>322</v>
      </c>
      <c r="G8" s="149" t="s">
        <v>31</v>
      </c>
      <c r="H8" s="151" t="s">
        <v>31</v>
      </c>
      <c r="I8" s="151" t="s">
        <v>31</v>
      </c>
      <c r="J8" s="151" t="s">
        <v>31</v>
      </c>
      <c r="K8" s="151" t="s">
        <v>31</v>
      </c>
      <c r="L8" s="151" t="s">
        <v>31</v>
      </c>
      <c r="M8" s="151" t="s">
        <v>31</v>
      </c>
      <c r="N8" s="151" t="s">
        <v>31</v>
      </c>
      <c r="O8" s="151" t="s">
        <v>31</v>
      </c>
      <c r="P8" s="151" t="s">
        <v>31</v>
      </c>
      <c r="Q8" s="152" t="s">
        <v>31</v>
      </c>
      <c r="R8" s="153" t="s">
        <v>31</v>
      </c>
      <c r="S8" s="151" t="s">
        <v>31</v>
      </c>
      <c r="T8" s="176" t="s">
        <v>31</v>
      </c>
      <c r="U8" s="149" t="s">
        <v>31</v>
      </c>
      <c r="V8" s="151" t="s">
        <v>31</v>
      </c>
      <c r="W8" s="151" t="s">
        <v>31</v>
      </c>
      <c r="X8" s="151" t="s">
        <v>31</v>
      </c>
      <c r="Y8" s="151" t="s">
        <v>31</v>
      </c>
      <c r="Z8" s="151" t="s">
        <v>31</v>
      </c>
      <c r="AA8" s="151" t="s">
        <v>31</v>
      </c>
      <c r="AB8" s="151" t="s">
        <v>31</v>
      </c>
      <c r="AC8" s="151" t="s">
        <v>31</v>
      </c>
      <c r="AD8" s="151" t="s">
        <v>31</v>
      </c>
      <c r="AE8" s="151" t="s">
        <v>31</v>
      </c>
      <c r="AF8" s="151" t="s">
        <v>31</v>
      </c>
      <c r="AG8" s="18"/>
      <c r="AH8" s="19"/>
      <c r="AI8" s="19"/>
      <c r="AJ8" s="19"/>
      <c r="AK8" s="18"/>
      <c r="AL8" s="18"/>
      <c r="AM8" s="18"/>
      <c r="AN8" s="18"/>
      <c r="AO8" s="18"/>
      <c r="AP8" s="18"/>
      <c r="AQ8" s="18"/>
      <c r="AR8" s="18"/>
      <c r="AS8" s="18"/>
      <c r="AT8" s="18"/>
      <c r="AU8" s="18"/>
      <c r="AV8" s="18"/>
      <c r="AW8" s="18"/>
      <c r="AX8" s="18"/>
      <c r="AY8" s="18"/>
      <c r="AZ8" s="16"/>
    </row>
    <row r="9" spans="1:52" s="17" customFormat="1" ht="13" x14ac:dyDescent="0.25">
      <c r="A9" s="221" t="s">
        <v>254</v>
      </c>
      <c r="B9" s="159" t="s">
        <v>267</v>
      </c>
      <c r="C9" s="160"/>
      <c r="D9" s="146" t="s">
        <v>240</v>
      </c>
      <c r="E9" s="161"/>
      <c r="F9" s="162" t="s">
        <v>31</v>
      </c>
      <c r="G9" s="149" t="s">
        <v>31</v>
      </c>
      <c r="H9" s="151" t="s">
        <v>31</v>
      </c>
      <c r="I9" s="151" t="s">
        <v>31</v>
      </c>
      <c r="J9" s="151" t="s">
        <v>31</v>
      </c>
      <c r="K9" s="151" t="s">
        <v>31</v>
      </c>
      <c r="L9" s="151" t="s">
        <v>31</v>
      </c>
      <c r="M9" s="151" t="s">
        <v>31</v>
      </c>
      <c r="N9" s="151" t="s">
        <v>31</v>
      </c>
      <c r="O9" s="151" t="s">
        <v>31</v>
      </c>
      <c r="P9" s="151" t="s">
        <v>31</v>
      </c>
      <c r="Q9" s="152" t="s">
        <v>31</v>
      </c>
      <c r="R9" s="153" t="s">
        <v>31</v>
      </c>
      <c r="S9" s="151" t="s">
        <v>31</v>
      </c>
      <c r="T9" s="176" t="s">
        <v>31</v>
      </c>
      <c r="U9" s="149" t="s">
        <v>31</v>
      </c>
      <c r="V9" s="151" t="s">
        <v>31</v>
      </c>
      <c r="W9" s="151" t="s">
        <v>31</v>
      </c>
      <c r="X9" s="151" t="s">
        <v>31</v>
      </c>
      <c r="Y9" s="151" t="s">
        <v>31</v>
      </c>
      <c r="Z9" s="151" t="s">
        <v>31</v>
      </c>
      <c r="AA9" s="151" t="s">
        <v>31</v>
      </c>
      <c r="AB9" s="151" t="s">
        <v>31</v>
      </c>
      <c r="AC9" s="151" t="s">
        <v>31</v>
      </c>
      <c r="AD9" s="151" t="s">
        <v>31</v>
      </c>
      <c r="AE9" s="151" t="s">
        <v>31</v>
      </c>
      <c r="AF9" s="151" t="s">
        <v>31</v>
      </c>
      <c r="AG9" s="18"/>
      <c r="AH9" s="19"/>
      <c r="AI9" s="19"/>
      <c r="AJ9" s="19"/>
      <c r="AK9" s="18"/>
      <c r="AL9" s="18"/>
      <c r="AM9" s="18"/>
      <c r="AN9" s="18"/>
      <c r="AO9" s="18"/>
      <c r="AP9" s="18"/>
      <c r="AQ9" s="18"/>
      <c r="AR9" s="18"/>
      <c r="AS9" s="18"/>
      <c r="AT9" s="18"/>
      <c r="AU9" s="18"/>
      <c r="AV9" s="18"/>
      <c r="AW9" s="18"/>
      <c r="AX9" s="18"/>
      <c r="AY9" s="18"/>
      <c r="AZ9" s="16"/>
    </row>
    <row r="10" spans="1:52" s="17" customFormat="1" ht="13" x14ac:dyDescent="0.25">
      <c r="A10" s="143" t="s">
        <v>36</v>
      </c>
      <c r="B10" s="154" t="s">
        <v>384</v>
      </c>
      <c r="C10" s="155" t="s">
        <v>37</v>
      </c>
      <c r="D10" s="146" t="s">
        <v>240</v>
      </c>
      <c r="E10" s="161" t="s">
        <v>38</v>
      </c>
      <c r="F10" s="162" t="s">
        <v>31</v>
      </c>
      <c r="G10" s="149" t="s">
        <v>25</v>
      </c>
      <c r="H10" s="151" t="s">
        <v>31</v>
      </c>
      <c r="I10" s="151" t="s">
        <v>31</v>
      </c>
      <c r="J10" s="151" t="s">
        <v>31</v>
      </c>
      <c r="K10" s="151" t="s">
        <v>31</v>
      </c>
      <c r="L10" s="151" t="s">
        <v>31</v>
      </c>
      <c r="M10" s="151" t="s">
        <v>31</v>
      </c>
      <c r="N10" s="151" t="s">
        <v>31</v>
      </c>
      <c r="O10" s="151" t="s">
        <v>31</v>
      </c>
      <c r="P10" s="151" t="s">
        <v>31</v>
      </c>
      <c r="Q10" s="152" t="s">
        <v>31</v>
      </c>
      <c r="R10" s="153" t="s">
        <v>31</v>
      </c>
      <c r="S10" s="151" t="s">
        <v>31</v>
      </c>
      <c r="T10" s="176" t="s">
        <v>31</v>
      </c>
      <c r="U10" s="149" t="s">
        <v>31</v>
      </c>
      <c r="V10" s="151" t="s">
        <v>31</v>
      </c>
      <c r="W10" s="151" t="s">
        <v>31</v>
      </c>
      <c r="X10" s="151" t="s">
        <v>31</v>
      </c>
      <c r="Y10" s="151" t="s">
        <v>31</v>
      </c>
      <c r="Z10" s="151" t="s">
        <v>31</v>
      </c>
      <c r="AA10" s="151" t="s">
        <v>31</v>
      </c>
      <c r="AB10" s="151" t="s">
        <v>31</v>
      </c>
      <c r="AC10" s="151" t="s">
        <v>31</v>
      </c>
      <c r="AD10" s="151" t="s">
        <v>31</v>
      </c>
      <c r="AE10" s="151" t="s">
        <v>31</v>
      </c>
      <c r="AF10" s="151" t="s">
        <v>31</v>
      </c>
      <c r="AG10" s="18"/>
      <c r="AH10" s="19"/>
      <c r="AI10" s="19"/>
      <c r="AJ10" s="19"/>
      <c r="AK10" s="18"/>
      <c r="AL10" s="18"/>
      <c r="AM10" s="18"/>
      <c r="AN10" s="18"/>
      <c r="AO10" s="18"/>
      <c r="AP10" s="18"/>
      <c r="AQ10" s="18"/>
      <c r="AR10" s="18"/>
      <c r="AS10" s="18"/>
      <c r="AT10" s="18"/>
      <c r="AU10" s="18"/>
      <c r="AV10" s="18"/>
      <c r="AW10" s="18"/>
      <c r="AX10" s="18"/>
      <c r="AY10" s="18"/>
      <c r="AZ10" s="16"/>
    </row>
    <row r="11" spans="1:52" s="17" customFormat="1" ht="13" x14ac:dyDescent="0.25">
      <c r="A11" s="143" t="s">
        <v>39</v>
      </c>
      <c r="B11" s="154" t="s">
        <v>40</v>
      </c>
      <c r="C11" s="155" t="s">
        <v>41</v>
      </c>
      <c r="D11" s="146" t="s">
        <v>240</v>
      </c>
      <c r="E11" s="161" t="s">
        <v>38</v>
      </c>
      <c r="F11" s="162" t="s">
        <v>322</v>
      </c>
      <c r="G11" s="149" t="s">
        <v>31</v>
      </c>
      <c r="H11" s="151" t="s">
        <v>31</v>
      </c>
      <c r="I11" s="151" t="s">
        <v>31</v>
      </c>
      <c r="J11" s="151" t="s">
        <v>31</v>
      </c>
      <c r="K11" s="151" t="s">
        <v>31</v>
      </c>
      <c r="L11" s="151" t="s">
        <v>31</v>
      </c>
      <c r="M11" s="151" t="s">
        <v>31</v>
      </c>
      <c r="N11" s="151" t="s">
        <v>31</v>
      </c>
      <c r="O11" s="151" t="s">
        <v>31</v>
      </c>
      <c r="P11" s="151" t="s">
        <v>31</v>
      </c>
      <c r="Q11" s="152" t="s">
        <v>31</v>
      </c>
      <c r="R11" s="153" t="s">
        <v>31</v>
      </c>
      <c r="S11" s="151" t="s">
        <v>31</v>
      </c>
      <c r="T11" s="176" t="s">
        <v>31</v>
      </c>
      <c r="U11" s="149" t="s">
        <v>31</v>
      </c>
      <c r="V11" s="151" t="s">
        <v>31</v>
      </c>
      <c r="W11" s="151" t="s">
        <v>31</v>
      </c>
      <c r="X11" s="151" t="s">
        <v>31</v>
      </c>
      <c r="Y11" s="151" t="s">
        <v>31</v>
      </c>
      <c r="Z11" s="151" t="s">
        <v>31</v>
      </c>
      <c r="AA11" s="151" t="s">
        <v>31</v>
      </c>
      <c r="AB11" s="151" t="s">
        <v>31</v>
      </c>
      <c r="AC11" s="151" t="s">
        <v>31</v>
      </c>
      <c r="AD11" s="151" t="s">
        <v>31</v>
      </c>
      <c r="AE11" s="151" t="s">
        <v>31</v>
      </c>
      <c r="AF11" s="151" t="s">
        <v>31</v>
      </c>
      <c r="AG11" s="18"/>
      <c r="AH11" s="19"/>
      <c r="AI11" s="19"/>
      <c r="AJ11" s="19"/>
      <c r="AK11" s="18"/>
      <c r="AL11" s="18"/>
      <c r="AM11" s="18"/>
      <c r="AN11" s="18"/>
      <c r="AO11" s="18"/>
      <c r="AP11" s="18"/>
      <c r="AQ11" s="18"/>
      <c r="AR11" s="18"/>
      <c r="AS11" s="18"/>
      <c r="AT11" s="18"/>
      <c r="AU11" s="18"/>
      <c r="AV11" s="18"/>
      <c r="AW11" s="18"/>
      <c r="AX11" s="18"/>
      <c r="AY11" s="18"/>
      <c r="AZ11" s="16"/>
    </row>
    <row r="12" spans="1:52" s="17" customFormat="1" ht="26" x14ac:dyDescent="0.25">
      <c r="A12" s="221" t="s">
        <v>258</v>
      </c>
      <c r="B12" s="159" t="s">
        <v>271</v>
      </c>
      <c r="C12" s="160"/>
      <c r="D12" s="146" t="s">
        <v>240</v>
      </c>
      <c r="E12" s="161"/>
      <c r="F12" s="162" t="s">
        <v>31</v>
      </c>
      <c r="G12" s="149" t="s">
        <v>31</v>
      </c>
      <c r="H12" s="151" t="s">
        <v>31</v>
      </c>
      <c r="I12" s="151" t="s">
        <v>31</v>
      </c>
      <c r="J12" s="151" t="s">
        <v>31</v>
      </c>
      <c r="K12" s="151" t="s">
        <v>31</v>
      </c>
      <c r="L12" s="151" t="s">
        <v>31</v>
      </c>
      <c r="M12" s="151" t="s">
        <v>31</v>
      </c>
      <c r="N12" s="151" t="s">
        <v>31</v>
      </c>
      <c r="O12" s="151" t="s">
        <v>31</v>
      </c>
      <c r="P12" s="151" t="s">
        <v>31</v>
      </c>
      <c r="Q12" s="152" t="s">
        <v>31</v>
      </c>
      <c r="R12" s="153" t="s">
        <v>31</v>
      </c>
      <c r="S12" s="151" t="s">
        <v>31</v>
      </c>
      <c r="T12" s="176" t="s">
        <v>31</v>
      </c>
      <c r="U12" s="149" t="s">
        <v>31</v>
      </c>
      <c r="V12" s="151" t="s">
        <v>31</v>
      </c>
      <c r="W12" s="151" t="s">
        <v>31</v>
      </c>
      <c r="X12" s="151" t="s">
        <v>31</v>
      </c>
      <c r="Y12" s="151" t="s">
        <v>31</v>
      </c>
      <c r="Z12" s="151" t="s">
        <v>31</v>
      </c>
      <c r="AA12" s="151" t="s">
        <v>31</v>
      </c>
      <c r="AB12" s="151" t="s">
        <v>31</v>
      </c>
      <c r="AC12" s="151" t="s">
        <v>31</v>
      </c>
      <c r="AD12" s="151" t="s">
        <v>31</v>
      </c>
      <c r="AE12" s="151" t="s">
        <v>31</v>
      </c>
      <c r="AF12" s="151" t="s">
        <v>31</v>
      </c>
      <c r="AG12" s="18"/>
      <c r="AH12" s="19"/>
      <c r="AI12" s="19"/>
      <c r="AJ12" s="19"/>
      <c r="AK12" s="18"/>
      <c r="AL12" s="18"/>
      <c r="AM12" s="18"/>
      <c r="AN12" s="18"/>
      <c r="AO12" s="18"/>
      <c r="AP12" s="18"/>
      <c r="AQ12" s="18"/>
      <c r="AR12" s="18"/>
      <c r="AS12" s="18"/>
      <c r="AT12" s="18"/>
      <c r="AU12" s="18"/>
      <c r="AV12" s="18"/>
      <c r="AW12" s="18"/>
      <c r="AX12" s="18"/>
      <c r="AY12" s="18"/>
      <c r="AZ12" s="16"/>
    </row>
    <row r="13" spans="1:52" s="17" customFormat="1" ht="13" x14ac:dyDescent="0.25">
      <c r="A13" s="143" t="s">
        <v>43</v>
      </c>
      <c r="B13" s="154" t="s">
        <v>44</v>
      </c>
      <c r="C13" s="155" t="s">
        <v>45</v>
      </c>
      <c r="D13" s="146" t="s">
        <v>240</v>
      </c>
      <c r="E13" s="161" t="s">
        <v>38</v>
      </c>
      <c r="F13" s="162" t="s">
        <v>31</v>
      </c>
      <c r="G13" s="149" t="s">
        <v>25</v>
      </c>
      <c r="H13" s="151" t="s">
        <v>31</v>
      </c>
      <c r="I13" s="151" t="s">
        <v>31</v>
      </c>
      <c r="J13" s="151" t="s">
        <v>31</v>
      </c>
      <c r="K13" s="151" t="s">
        <v>31</v>
      </c>
      <c r="L13" s="151" t="s">
        <v>31</v>
      </c>
      <c r="M13" s="151" t="s">
        <v>31</v>
      </c>
      <c r="N13" s="151" t="s">
        <v>31</v>
      </c>
      <c r="O13" s="151" t="s">
        <v>31</v>
      </c>
      <c r="P13" s="151" t="s">
        <v>31</v>
      </c>
      <c r="Q13" s="152" t="s">
        <v>31</v>
      </c>
      <c r="R13" s="153" t="s">
        <v>31</v>
      </c>
      <c r="S13" s="151" t="s">
        <v>31</v>
      </c>
      <c r="T13" s="176" t="s">
        <v>31</v>
      </c>
      <c r="U13" s="149" t="s">
        <v>31</v>
      </c>
      <c r="V13" s="151" t="s">
        <v>31</v>
      </c>
      <c r="W13" s="151" t="s">
        <v>31</v>
      </c>
      <c r="X13" s="151" t="s">
        <v>31</v>
      </c>
      <c r="Y13" s="151" t="s">
        <v>31</v>
      </c>
      <c r="Z13" s="151" t="s">
        <v>31</v>
      </c>
      <c r="AA13" s="151" t="s">
        <v>31</v>
      </c>
      <c r="AB13" s="151" t="s">
        <v>31</v>
      </c>
      <c r="AC13" s="151" t="s">
        <v>31</v>
      </c>
      <c r="AD13" s="151" t="s">
        <v>31</v>
      </c>
      <c r="AE13" s="151" t="s">
        <v>31</v>
      </c>
      <c r="AF13" s="151" t="s">
        <v>31</v>
      </c>
      <c r="AG13" s="18"/>
      <c r="AH13" s="19"/>
      <c r="AI13" s="19"/>
      <c r="AJ13" s="19"/>
      <c r="AK13" s="18"/>
      <c r="AL13" s="18"/>
      <c r="AM13" s="18"/>
      <c r="AN13" s="18"/>
      <c r="AO13" s="18"/>
      <c r="AP13" s="18"/>
      <c r="AQ13" s="18"/>
      <c r="AR13" s="18"/>
      <c r="AS13" s="18"/>
      <c r="AT13" s="18"/>
      <c r="AU13" s="18"/>
      <c r="AV13" s="18"/>
      <c r="AW13" s="18"/>
      <c r="AX13" s="18"/>
      <c r="AY13" s="18"/>
      <c r="AZ13" s="16"/>
    </row>
    <row r="14" spans="1:52" s="17" customFormat="1" ht="13" x14ac:dyDescent="0.25">
      <c r="A14" s="221" t="s">
        <v>257</v>
      </c>
      <c r="B14" s="159" t="s">
        <v>270</v>
      </c>
      <c r="C14" s="160"/>
      <c r="D14" s="146" t="s">
        <v>240</v>
      </c>
      <c r="E14" s="161"/>
      <c r="F14" s="162" t="s">
        <v>31</v>
      </c>
      <c r="G14" s="149" t="s">
        <v>31</v>
      </c>
      <c r="H14" s="151" t="s">
        <v>31</v>
      </c>
      <c r="I14" s="151" t="s">
        <v>31</v>
      </c>
      <c r="J14" s="151" t="s">
        <v>31</v>
      </c>
      <c r="K14" s="151" t="s">
        <v>31</v>
      </c>
      <c r="L14" s="151" t="s">
        <v>31</v>
      </c>
      <c r="M14" s="151" t="s">
        <v>31</v>
      </c>
      <c r="N14" s="151" t="s">
        <v>31</v>
      </c>
      <c r="O14" s="151" t="s">
        <v>31</v>
      </c>
      <c r="P14" s="151" t="s">
        <v>31</v>
      </c>
      <c r="Q14" s="152" t="s">
        <v>31</v>
      </c>
      <c r="R14" s="153" t="s">
        <v>31</v>
      </c>
      <c r="S14" s="151" t="s">
        <v>31</v>
      </c>
      <c r="T14" s="176" t="s">
        <v>31</v>
      </c>
      <c r="U14" s="149" t="s">
        <v>31</v>
      </c>
      <c r="V14" s="151" t="s">
        <v>31</v>
      </c>
      <c r="W14" s="151" t="s">
        <v>31</v>
      </c>
      <c r="X14" s="151" t="s">
        <v>31</v>
      </c>
      <c r="Y14" s="151" t="s">
        <v>31</v>
      </c>
      <c r="Z14" s="151" t="s">
        <v>31</v>
      </c>
      <c r="AA14" s="151" t="s">
        <v>31</v>
      </c>
      <c r="AB14" s="151" t="s">
        <v>31</v>
      </c>
      <c r="AC14" s="151" t="s">
        <v>31</v>
      </c>
      <c r="AD14" s="151" t="s">
        <v>31</v>
      </c>
      <c r="AE14" s="151" t="s">
        <v>31</v>
      </c>
      <c r="AF14" s="151" t="s">
        <v>31</v>
      </c>
      <c r="AG14" s="18"/>
      <c r="AH14" s="19"/>
      <c r="AI14" s="19"/>
      <c r="AJ14" s="19"/>
      <c r="AK14" s="18"/>
      <c r="AL14" s="18"/>
      <c r="AM14" s="18"/>
      <c r="AN14" s="18"/>
      <c r="AO14" s="18"/>
      <c r="AP14" s="18"/>
      <c r="AQ14" s="18"/>
      <c r="AR14" s="18"/>
      <c r="AS14" s="18"/>
      <c r="AT14" s="18"/>
      <c r="AU14" s="18"/>
      <c r="AV14" s="18"/>
      <c r="AW14" s="18"/>
      <c r="AX14" s="18"/>
      <c r="AY14" s="18"/>
      <c r="AZ14" s="16"/>
    </row>
    <row r="15" spans="1:52" s="17" customFormat="1" ht="26" x14ac:dyDescent="0.25">
      <c r="A15" s="221" t="s">
        <v>259</v>
      </c>
      <c r="B15" s="159" t="s">
        <v>272</v>
      </c>
      <c r="C15" s="160"/>
      <c r="D15" s="146" t="s">
        <v>240</v>
      </c>
      <c r="E15" s="161"/>
      <c r="F15" s="162" t="s">
        <v>31</v>
      </c>
      <c r="G15" s="149" t="s">
        <v>31</v>
      </c>
      <c r="H15" s="151" t="s">
        <v>31</v>
      </c>
      <c r="I15" s="151" t="s">
        <v>31</v>
      </c>
      <c r="J15" s="151" t="s">
        <v>31</v>
      </c>
      <c r="K15" s="151" t="s">
        <v>31</v>
      </c>
      <c r="L15" s="151" t="s">
        <v>31</v>
      </c>
      <c r="M15" s="151" t="s">
        <v>31</v>
      </c>
      <c r="N15" s="151" t="s">
        <v>31</v>
      </c>
      <c r="O15" s="151" t="s">
        <v>31</v>
      </c>
      <c r="P15" s="151" t="s">
        <v>31</v>
      </c>
      <c r="Q15" s="152" t="s">
        <v>31</v>
      </c>
      <c r="R15" s="153" t="s">
        <v>31</v>
      </c>
      <c r="S15" s="151" t="s">
        <v>31</v>
      </c>
      <c r="T15" s="176" t="s">
        <v>31</v>
      </c>
      <c r="U15" s="149" t="s">
        <v>31</v>
      </c>
      <c r="V15" s="151" t="s">
        <v>31</v>
      </c>
      <c r="W15" s="151" t="s">
        <v>31</v>
      </c>
      <c r="X15" s="151" t="s">
        <v>31</v>
      </c>
      <c r="Y15" s="151" t="s">
        <v>31</v>
      </c>
      <c r="Z15" s="151" t="s">
        <v>31</v>
      </c>
      <c r="AA15" s="151" t="s">
        <v>31</v>
      </c>
      <c r="AB15" s="151" t="s">
        <v>31</v>
      </c>
      <c r="AC15" s="151" t="s">
        <v>31</v>
      </c>
      <c r="AD15" s="151" t="s">
        <v>31</v>
      </c>
      <c r="AE15" s="151" t="s">
        <v>31</v>
      </c>
      <c r="AF15" s="151" t="s">
        <v>31</v>
      </c>
      <c r="AG15" s="18"/>
      <c r="AH15" s="19"/>
      <c r="AI15" s="19"/>
      <c r="AJ15" s="19"/>
      <c r="AK15" s="18"/>
      <c r="AL15" s="18"/>
      <c r="AM15" s="18"/>
      <c r="AN15" s="18"/>
      <c r="AO15" s="18"/>
      <c r="AP15" s="18"/>
      <c r="AQ15" s="18"/>
      <c r="AR15" s="18"/>
      <c r="AS15" s="18"/>
      <c r="AT15" s="18"/>
      <c r="AU15" s="18"/>
      <c r="AV15" s="18"/>
      <c r="AW15" s="18"/>
      <c r="AX15" s="18"/>
      <c r="AY15" s="18"/>
      <c r="AZ15" s="16"/>
    </row>
    <row r="16" spans="1:52" s="17" customFormat="1" ht="13" x14ac:dyDescent="0.25">
      <c r="A16" s="221" t="s">
        <v>262</v>
      </c>
      <c r="B16" s="159" t="s">
        <v>275</v>
      </c>
      <c r="C16" s="160"/>
      <c r="D16" s="146" t="s">
        <v>240</v>
      </c>
      <c r="E16" s="161"/>
      <c r="F16" s="162" t="s">
        <v>31</v>
      </c>
      <c r="G16" s="149" t="s">
        <v>31</v>
      </c>
      <c r="H16" s="151" t="s">
        <v>31</v>
      </c>
      <c r="I16" s="151" t="s">
        <v>31</v>
      </c>
      <c r="J16" s="151" t="s">
        <v>31</v>
      </c>
      <c r="K16" s="151" t="s">
        <v>31</v>
      </c>
      <c r="L16" s="151" t="s">
        <v>31</v>
      </c>
      <c r="M16" s="151" t="s">
        <v>31</v>
      </c>
      <c r="N16" s="151" t="s">
        <v>31</v>
      </c>
      <c r="O16" s="151" t="s">
        <v>31</v>
      </c>
      <c r="P16" s="151" t="s">
        <v>31</v>
      </c>
      <c r="Q16" s="152" t="s">
        <v>31</v>
      </c>
      <c r="R16" s="153" t="s">
        <v>31</v>
      </c>
      <c r="S16" s="151" t="s">
        <v>31</v>
      </c>
      <c r="T16" s="176" t="s">
        <v>31</v>
      </c>
      <c r="U16" s="149" t="s">
        <v>31</v>
      </c>
      <c r="V16" s="151" t="s">
        <v>31</v>
      </c>
      <c r="W16" s="151" t="s">
        <v>31</v>
      </c>
      <c r="X16" s="151" t="s">
        <v>31</v>
      </c>
      <c r="Y16" s="151" t="s">
        <v>31</v>
      </c>
      <c r="Z16" s="151" t="s">
        <v>31</v>
      </c>
      <c r="AA16" s="151" t="s">
        <v>31</v>
      </c>
      <c r="AB16" s="151" t="s">
        <v>31</v>
      </c>
      <c r="AC16" s="151" t="s">
        <v>31</v>
      </c>
      <c r="AD16" s="151" t="s">
        <v>31</v>
      </c>
      <c r="AE16" s="151" t="s">
        <v>31</v>
      </c>
      <c r="AF16" s="151" t="s">
        <v>31</v>
      </c>
      <c r="AG16" s="18"/>
      <c r="AH16" s="19"/>
      <c r="AI16" s="19"/>
      <c r="AJ16" s="19"/>
      <c r="AK16" s="18"/>
      <c r="AL16" s="18"/>
      <c r="AM16" s="18"/>
      <c r="AN16" s="18"/>
      <c r="AO16" s="18"/>
      <c r="AP16" s="18"/>
      <c r="AQ16" s="18"/>
      <c r="AR16" s="18"/>
      <c r="AS16" s="18"/>
      <c r="AT16" s="18"/>
      <c r="AU16" s="18"/>
      <c r="AV16" s="18"/>
      <c r="AW16" s="18"/>
      <c r="AX16" s="18"/>
      <c r="AY16" s="18"/>
      <c r="AZ16" s="16"/>
    </row>
    <row r="17" spans="1:52" s="17" customFormat="1" ht="13" x14ac:dyDescent="0.25">
      <c r="A17" s="143" t="s">
        <v>46</v>
      </c>
      <c r="B17" s="154" t="s">
        <v>47</v>
      </c>
      <c r="C17" s="155" t="s">
        <v>48</v>
      </c>
      <c r="D17" s="146" t="s">
        <v>240</v>
      </c>
      <c r="E17" s="161" t="s">
        <v>38</v>
      </c>
      <c r="F17" s="162" t="s">
        <v>31</v>
      </c>
      <c r="G17" s="149" t="s">
        <v>25</v>
      </c>
      <c r="H17" s="151" t="s">
        <v>31</v>
      </c>
      <c r="I17" s="151" t="s">
        <v>31</v>
      </c>
      <c r="J17" s="151" t="s">
        <v>31</v>
      </c>
      <c r="K17" s="151" t="s">
        <v>31</v>
      </c>
      <c r="L17" s="151" t="s">
        <v>31</v>
      </c>
      <c r="M17" s="151" t="s">
        <v>31</v>
      </c>
      <c r="N17" s="151" t="s">
        <v>31</v>
      </c>
      <c r="O17" s="151" t="s">
        <v>31</v>
      </c>
      <c r="P17" s="151" t="s">
        <v>31</v>
      </c>
      <c r="Q17" s="152" t="s">
        <v>31</v>
      </c>
      <c r="R17" s="153" t="s">
        <v>31</v>
      </c>
      <c r="S17" s="151" t="s">
        <v>31</v>
      </c>
      <c r="T17" s="176" t="s">
        <v>31</v>
      </c>
      <c r="U17" s="149" t="s">
        <v>31</v>
      </c>
      <c r="V17" s="151" t="s">
        <v>31</v>
      </c>
      <c r="W17" s="151" t="s">
        <v>31</v>
      </c>
      <c r="X17" s="151" t="s">
        <v>31</v>
      </c>
      <c r="Y17" s="151" t="s">
        <v>31</v>
      </c>
      <c r="Z17" s="151" t="s">
        <v>31</v>
      </c>
      <c r="AA17" s="151" t="s">
        <v>31</v>
      </c>
      <c r="AB17" s="151" t="s">
        <v>31</v>
      </c>
      <c r="AC17" s="151" t="s">
        <v>31</v>
      </c>
      <c r="AD17" s="151" t="s">
        <v>31</v>
      </c>
      <c r="AE17" s="151" t="s">
        <v>31</v>
      </c>
      <c r="AF17" s="151" t="s">
        <v>31</v>
      </c>
      <c r="AG17" s="18"/>
      <c r="AH17" s="19"/>
      <c r="AI17" s="19"/>
      <c r="AJ17" s="19"/>
      <c r="AK17" s="18"/>
      <c r="AL17" s="18"/>
      <c r="AM17" s="18"/>
      <c r="AN17" s="18"/>
      <c r="AO17" s="18"/>
      <c r="AP17" s="18"/>
      <c r="AQ17" s="18"/>
      <c r="AR17" s="18"/>
      <c r="AS17" s="18"/>
      <c r="AT17" s="18"/>
      <c r="AU17" s="18"/>
      <c r="AV17" s="18"/>
      <c r="AW17" s="18"/>
      <c r="AX17" s="18"/>
      <c r="AY17" s="18"/>
      <c r="AZ17" s="16"/>
    </row>
    <row r="18" spans="1:52" s="17" customFormat="1" ht="13" x14ac:dyDescent="0.25">
      <c r="A18" s="143" t="s">
        <v>49</v>
      </c>
      <c r="B18" s="154" t="s">
        <v>50</v>
      </c>
      <c r="C18" s="155" t="s">
        <v>51</v>
      </c>
      <c r="D18" s="146" t="s">
        <v>240</v>
      </c>
      <c r="E18" s="161" t="s">
        <v>38</v>
      </c>
      <c r="F18" s="162" t="s">
        <v>31</v>
      </c>
      <c r="G18" s="149" t="s">
        <v>25</v>
      </c>
      <c r="H18" s="151" t="s">
        <v>31</v>
      </c>
      <c r="I18" s="151" t="s">
        <v>31</v>
      </c>
      <c r="J18" s="151" t="s">
        <v>31</v>
      </c>
      <c r="K18" s="151" t="s">
        <v>31</v>
      </c>
      <c r="L18" s="151" t="s">
        <v>31</v>
      </c>
      <c r="M18" s="151" t="s">
        <v>31</v>
      </c>
      <c r="N18" s="151" t="s">
        <v>31</v>
      </c>
      <c r="O18" s="151" t="s">
        <v>31</v>
      </c>
      <c r="P18" s="151" t="s">
        <v>31</v>
      </c>
      <c r="Q18" s="152" t="s">
        <v>31</v>
      </c>
      <c r="R18" s="153" t="s">
        <v>31</v>
      </c>
      <c r="S18" s="151" t="s">
        <v>31</v>
      </c>
      <c r="T18" s="176" t="s">
        <v>31</v>
      </c>
      <c r="U18" s="149" t="s">
        <v>31</v>
      </c>
      <c r="V18" s="151" t="s">
        <v>31</v>
      </c>
      <c r="W18" s="151" t="s">
        <v>31</v>
      </c>
      <c r="X18" s="151" t="s">
        <v>31</v>
      </c>
      <c r="Y18" s="151" t="s">
        <v>31</v>
      </c>
      <c r="Z18" s="151" t="s">
        <v>31</v>
      </c>
      <c r="AA18" s="151" t="s">
        <v>31</v>
      </c>
      <c r="AB18" s="151" t="s">
        <v>31</v>
      </c>
      <c r="AC18" s="151" t="s">
        <v>31</v>
      </c>
      <c r="AD18" s="151" t="s">
        <v>31</v>
      </c>
      <c r="AE18" s="151" t="s">
        <v>31</v>
      </c>
      <c r="AF18" s="151" t="s">
        <v>31</v>
      </c>
      <c r="AG18" s="18"/>
      <c r="AH18" s="19"/>
      <c r="AI18" s="19"/>
      <c r="AJ18" s="19"/>
      <c r="AK18" s="18"/>
      <c r="AL18" s="18"/>
      <c r="AM18" s="18"/>
      <c r="AN18" s="18"/>
      <c r="AO18" s="18"/>
      <c r="AP18" s="18"/>
      <c r="AQ18" s="18"/>
      <c r="AR18" s="18"/>
      <c r="AS18" s="18"/>
      <c r="AT18" s="18"/>
      <c r="AU18" s="18"/>
      <c r="AV18" s="18"/>
      <c r="AW18" s="18"/>
      <c r="AX18" s="18"/>
      <c r="AY18" s="18"/>
      <c r="AZ18" s="16"/>
    </row>
    <row r="19" spans="1:52" s="17" customFormat="1" ht="13" x14ac:dyDescent="0.25">
      <c r="A19" s="221" t="s">
        <v>261</v>
      </c>
      <c r="B19" s="159" t="s">
        <v>274</v>
      </c>
      <c r="C19" s="160"/>
      <c r="D19" s="146" t="s">
        <v>240</v>
      </c>
      <c r="E19" s="161"/>
      <c r="F19" s="162" t="s">
        <v>31</v>
      </c>
      <c r="G19" s="149" t="s">
        <v>31</v>
      </c>
      <c r="H19" s="151" t="s">
        <v>31</v>
      </c>
      <c r="I19" s="151" t="s">
        <v>31</v>
      </c>
      <c r="J19" s="151" t="s">
        <v>31</v>
      </c>
      <c r="K19" s="151" t="s">
        <v>31</v>
      </c>
      <c r="L19" s="151" t="s">
        <v>31</v>
      </c>
      <c r="M19" s="151" t="s">
        <v>31</v>
      </c>
      <c r="N19" s="151" t="s">
        <v>31</v>
      </c>
      <c r="O19" s="151" t="s">
        <v>31</v>
      </c>
      <c r="P19" s="151" t="s">
        <v>31</v>
      </c>
      <c r="Q19" s="152" t="s">
        <v>31</v>
      </c>
      <c r="R19" s="153" t="s">
        <v>31</v>
      </c>
      <c r="S19" s="151" t="s">
        <v>31</v>
      </c>
      <c r="T19" s="176" t="s">
        <v>31</v>
      </c>
      <c r="U19" s="149" t="s">
        <v>31</v>
      </c>
      <c r="V19" s="151" t="s">
        <v>31</v>
      </c>
      <c r="W19" s="151" t="s">
        <v>31</v>
      </c>
      <c r="X19" s="151" t="s">
        <v>31</v>
      </c>
      <c r="Y19" s="151" t="s">
        <v>31</v>
      </c>
      <c r="Z19" s="151" t="s">
        <v>31</v>
      </c>
      <c r="AA19" s="151" t="s">
        <v>31</v>
      </c>
      <c r="AB19" s="151" t="s">
        <v>31</v>
      </c>
      <c r="AC19" s="151" t="s">
        <v>31</v>
      </c>
      <c r="AD19" s="151" t="s">
        <v>31</v>
      </c>
      <c r="AE19" s="151" t="s">
        <v>31</v>
      </c>
      <c r="AF19" s="151" t="s">
        <v>31</v>
      </c>
      <c r="AG19" s="18"/>
      <c r="AH19" s="19"/>
      <c r="AI19" s="19"/>
      <c r="AJ19" s="19"/>
      <c r="AK19" s="18"/>
      <c r="AL19" s="18"/>
      <c r="AM19" s="18"/>
      <c r="AN19" s="18"/>
      <c r="AO19" s="18"/>
      <c r="AP19" s="18"/>
      <c r="AQ19" s="18"/>
      <c r="AR19" s="18"/>
      <c r="AS19" s="18"/>
      <c r="AT19" s="18"/>
      <c r="AU19" s="18"/>
      <c r="AV19" s="18"/>
      <c r="AW19" s="18"/>
      <c r="AX19" s="18"/>
      <c r="AY19" s="18"/>
      <c r="AZ19" s="16"/>
    </row>
    <row r="20" spans="1:52" s="17" customFormat="1" ht="13" x14ac:dyDescent="0.25">
      <c r="A20" s="221" t="s">
        <v>260</v>
      </c>
      <c r="B20" s="159" t="s">
        <v>273</v>
      </c>
      <c r="C20" s="160"/>
      <c r="D20" s="146" t="s">
        <v>240</v>
      </c>
      <c r="E20" s="161"/>
      <c r="F20" s="162" t="s">
        <v>31</v>
      </c>
      <c r="G20" s="149" t="s">
        <v>31</v>
      </c>
      <c r="H20" s="151" t="s">
        <v>31</v>
      </c>
      <c r="I20" s="151" t="s">
        <v>31</v>
      </c>
      <c r="J20" s="151" t="s">
        <v>31</v>
      </c>
      <c r="K20" s="151" t="s">
        <v>31</v>
      </c>
      <c r="L20" s="151" t="s">
        <v>31</v>
      </c>
      <c r="M20" s="151" t="s">
        <v>31</v>
      </c>
      <c r="N20" s="151" t="s">
        <v>31</v>
      </c>
      <c r="O20" s="151" t="s">
        <v>31</v>
      </c>
      <c r="P20" s="151" t="s">
        <v>31</v>
      </c>
      <c r="Q20" s="152" t="s">
        <v>31</v>
      </c>
      <c r="R20" s="153" t="s">
        <v>31</v>
      </c>
      <c r="S20" s="151" t="s">
        <v>31</v>
      </c>
      <c r="T20" s="176" t="s">
        <v>31</v>
      </c>
      <c r="U20" s="149" t="s">
        <v>31</v>
      </c>
      <c r="V20" s="151" t="s">
        <v>31</v>
      </c>
      <c r="W20" s="151" t="s">
        <v>31</v>
      </c>
      <c r="X20" s="151" t="s">
        <v>31</v>
      </c>
      <c r="Y20" s="151" t="s">
        <v>31</v>
      </c>
      <c r="Z20" s="151" t="s">
        <v>31</v>
      </c>
      <c r="AA20" s="151" t="s">
        <v>31</v>
      </c>
      <c r="AB20" s="151" t="s">
        <v>31</v>
      </c>
      <c r="AC20" s="151" t="s">
        <v>31</v>
      </c>
      <c r="AD20" s="151" t="s">
        <v>31</v>
      </c>
      <c r="AE20" s="151" t="s">
        <v>31</v>
      </c>
      <c r="AF20" s="151" t="s">
        <v>31</v>
      </c>
      <c r="AG20" s="18"/>
      <c r="AH20" s="19"/>
      <c r="AI20" s="19"/>
      <c r="AJ20" s="19"/>
      <c r="AK20" s="18"/>
      <c r="AL20" s="18"/>
      <c r="AM20" s="18"/>
      <c r="AN20" s="18"/>
      <c r="AO20" s="18"/>
      <c r="AP20" s="18"/>
      <c r="AQ20" s="18"/>
      <c r="AR20" s="18"/>
      <c r="AS20" s="18"/>
      <c r="AT20" s="18"/>
      <c r="AU20" s="18"/>
      <c r="AV20" s="18"/>
      <c r="AW20" s="18"/>
      <c r="AX20" s="18"/>
      <c r="AY20" s="18"/>
      <c r="AZ20" s="16"/>
    </row>
    <row r="21" spans="1:52" s="17" customFormat="1" ht="13" x14ac:dyDescent="0.25">
      <c r="A21" s="143" t="s">
        <v>52</v>
      </c>
      <c r="B21" s="154" t="s">
        <v>53</v>
      </c>
      <c r="C21" s="155" t="s">
        <v>37</v>
      </c>
      <c r="D21" s="146" t="s">
        <v>240</v>
      </c>
      <c r="E21" s="161" t="s">
        <v>38</v>
      </c>
      <c r="F21" s="162" t="s">
        <v>31</v>
      </c>
      <c r="G21" s="149" t="s">
        <v>25</v>
      </c>
      <c r="H21" s="151" t="s">
        <v>31</v>
      </c>
      <c r="I21" s="151" t="s">
        <v>31</v>
      </c>
      <c r="J21" s="151" t="s">
        <v>31</v>
      </c>
      <c r="K21" s="151" t="s">
        <v>31</v>
      </c>
      <c r="L21" s="151" t="s">
        <v>31</v>
      </c>
      <c r="M21" s="151" t="s">
        <v>31</v>
      </c>
      <c r="N21" s="151" t="s">
        <v>31</v>
      </c>
      <c r="O21" s="151" t="s">
        <v>31</v>
      </c>
      <c r="P21" s="151" t="s">
        <v>31</v>
      </c>
      <c r="Q21" s="152" t="s">
        <v>31</v>
      </c>
      <c r="R21" s="153" t="s">
        <v>31</v>
      </c>
      <c r="S21" s="151" t="s">
        <v>31</v>
      </c>
      <c r="T21" s="176" t="s">
        <v>31</v>
      </c>
      <c r="U21" s="149" t="s">
        <v>31</v>
      </c>
      <c r="V21" s="151" t="s">
        <v>31</v>
      </c>
      <c r="W21" s="151" t="s">
        <v>31</v>
      </c>
      <c r="X21" s="151" t="s">
        <v>31</v>
      </c>
      <c r="Y21" s="151" t="s">
        <v>31</v>
      </c>
      <c r="Z21" s="151" t="s">
        <v>31</v>
      </c>
      <c r="AA21" s="151" t="s">
        <v>31</v>
      </c>
      <c r="AB21" s="151" t="s">
        <v>31</v>
      </c>
      <c r="AC21" s="151" t="s">
        <v>31</v>
      </c>
      <c r="AD21" s="151" t="s">
        <v>31</v>
      </c>
      <c r="AE21" s="151" t="s">
        <v>31</v>
      </c>
      <c r="AF21" s="151" t="s">
        <v>31</v>
      </c>
      <c r="AG21" s="18"/>
      <c r="AH21" s="19"/>
      <c r="AI21" s="19"/>
      <c r="AJ21" s="19"/>
      <c r="AK21" s="18"/>
      <c r="AL21" s="18"/>
      <c r="AM21" s="18"/>
      <c r="AN21" s="18"/>
      <c r="AO21" s="18"/>
      <c r="AP21" s="18"/>
      <c r="AQ21" s="18"/>
      <c r="AR21" s="18"/>
      <c r="AS21" s="18"/>
      <c r="AT21" s="18"/>
      <c r="AU21" s="18"/>
      <c r="AV21" s="18"/>
      <c r="AW21" s="18"/>
      <c r="AX21" s="18"/>
      <c r="AY21" s="18"/>
      <c r="AZ21" s="16"/>
    </row>
    <row r="22" spans="1:52" s="17" customFormat="1" ht="26" x14ac:dyDescent="0.25">
      <c r="A22" s="143" t="s">
        <v>54</v>
      </c>
      <c r="B22" s="154" t="s">
        <v>55</v>
      </c>
      <c r="C22" s="155" t="s">
        <v>31</v>
      </c>
      <c r="D22" s="146" t="s">
        <v>11</v>
      </c>
      <c r="E22" s="161" t="s">
        <v>56</v>
      </c>
      <c r="F22" s="162" t="s">
        <v>325</v>
      </c>
      <c r="G22" s="149" t="s">
        <v>31</v>
      </c>
      <c r="H22" s="151" t="s">
        <v>31</v>
      </c>
      <c r="I22" s="151" t="s">
        <v>31</v>
      </c>
      <c r="J22" s="151" t="s">
        <v>31</v>
      </c>
      <c r="K22" s="151" t="s">
        <v>31</v>
      </c>
      <c r="L22" s="151" t="s">
        <v>31</v>
      </c>
      <c r="M22" s="151" t="s">
        <v>31</v>
      </c>
      <c r="N22" s="151" t="s">
        <v>31</v>
      </c>
      <c r="O22" s="151" t="s">
        <v>31</v>
      </c>
      <c r="P22" s="151" t="s">
        <v>31</v>
      </c>
      <c r="Q22" s="152" t="s">
        <v>31</v>
      </c>
      <c r="R22" s="153" t="s">
        <v>31</v>
      </c>
      <c r="S22" s="151" t="s">
        <v>31</v>
      </c>
      <c r="T22" s="176" t="s">
        <v>31</v>
      </c>
      <c r="U22" s="149" t="s">
        <v>31</v>
      </c>
      <c r="V22" s="151" t="s">
        <v>31</v>
      </c>
      <c r="W22" s="151" t="s">
        <v>31</v>
      </c>
      <c r="X22" s="151" t="s">
        <v>31</v>
      </c>
      <c r="Y22" s="151" t="s">
        <v>31</v>
      </c>
      <c r="Z22" s="151" t="s">
        <v>31</v>
      </c>
      <c r="AA22" s="151" t="s">
        <v>31</v>
      </c>
      <c r="AB22" s="151" t="s">
        <v>31</v>
      </c>
      <c r="AC22" s="151" t="s">
        <v>31</v>
      </c>
      <c r="AD22" s="151" t="s">
        <v>31</v>
      </c>
      <c r="AE22" s="151" t="s">
        <v>31</v>
      </c>
      <c r="AF22" s="151" t="s">
        <v>31</v>
      </c>
      <c r="AG22" s="18"/>
      <c r="AH22" s="19"/>
      <c r="AI22" s="19"/>
      <c r="AJ22" s="19"/>
      <c r="AK22" s="18"/>
      <c r="AL22" s="18"/>
      <c r="AM22" s="18"/>
      <c r="AN22" s="18"/>
      <c r="AO22" s="18"/>
      <c r="AP22" s="18"/>
      <c r="AQ22" s="18"/>
      <c r="AR22" s="18"/>
      <c r="AS22" s="18"/>
      <c r="AT22" s="18"/>
      <c r="AU22" s="18"/>
      <c r="AV22" s="18"/>
      <c r="AW22" s="18"/>
      <c r="AX22" s="18"/>
      <c r="AY22" s="18"/>
      <c r="AZ22" s="16"/>
    </row>
    <row r="23" spans="1:52" s="17" customFormat="1" ht="13" x14ac:dyDescent="0.25">
      <c r="A23" s="221" t="s">
        <v>315</v>
      </c>
      <c r="B23" s="159" t="s">
        <v>319</v>
      </c>
      <c r="C23" s="155"/>
      <c r="D23" s="146" t="s">
        <v>11</v>
      </c>
      <c r="E23" s="161"/>
      <c r="F23" s="162" t="s">
        <v>31</v>
      </c>
      <c r="G23" s="149" t="s">
        <v>31</v>
      </c>
      <c r="H23" s="151" t="s">
        <v>31</v>
      </c>
      <c r="I23" s="151" t="s">
        <v>31</v>
      </c>
      <c r="J23" s="151" t="s">
        <v>31</v>
      </c>
      <c r="K23" s="151" t="s">
        <v>31</v>
      </c>
      <c r="L23" s="151" t="s">
        <v>31</v>
      </c>
      <c r="M23" s="151" t="s">
        <v>31</v>
      </c>
      <c r="N23" s="151" t="s">
        <v>31</v>
      </c>
      <c r="O23" s="151" t="s">
        <v>31</v>
      </c>
      <c r="P23" s="151" t="s">
        <v>31</v>
      </c>
      <c r="Q23" s="152" t="s">
        <v>31</v>
      </c>
      <c r="R23" s="153" t="s">
        <v>31</v>
      </c>
      <c r="S23" s="151" t="s">
        <v>31</v>
      </c>
      <c r="T23" s="176" t="s">
        <v>31</v>
      </c>
      <c r="U23" s="149" t="s">
        <v>31</v>
      </c>
      <c r="V23" s="151" t="s">
        <v>31</v>
      </c>
      <c r="W23" s="151" t="s">
        <v>31</v>
      </c>
      <c r="X23" s="151" t="s">
        <v>31</v>
      </c>
      <c r="Y23" s="151" t="s">
        <v>31</v>
      </c>
      <c r="Z23" s="151" t="s">
        <v>31</v>
      </c>
      <c r="AA23" s="151" t="s">
        <v>31</v>
      </c>
      <c r="AB23" s="151" t="s">
        <v>31</v>
      </c>
      <c r="AC23" s="151" t="s">
        <v>31</v>
      </c>
      <c r="AD23" s="151" t="s">
        <v>31</v>
      </c>
      <c r="AE23" s="151" t="s">
        <v>31</v>
      </c>
      <c r="AF23" s="151" t="s">
        <v>31</v>
      </c>
      <c r="AG23" s="18"/>
      <c r="AH23" s="19"/>
      <c r="AI23" s="19"/>
      <c r="AJ23" s="19"/>
      <c r="AK23" s="18"/>
      <c r="AL23" s="18"/>
      <c r="AM23" s="18"/>
      <c r="AN23" s="18"/>
      <c r="AO23" s="18"/>
      <c r="AP23" s="18"/>
      <c r="AQ23" s="18"/>
      <c r="AR23" s="18"/>
      <c r="AS23" s="18"/>
      <c r="AT23" s="18"/>
      <c r="AU23" s="18"/>
      <c r="AV23" s="18"/>
      <c r="AW23" s="18"/>
      <c r="AX23" s="18"/>
      <c r="AY23" s="18"/>
      <c r="AZ23" s="16"/>
    </row>
    <row r="24" spans="1:52" s="17" customFormat="1" ht="13" x14ac:dyDescent="0.25">
      <c r="A24" s="222" t="s">
        <v>385</v>
      </c>
      <c r="B24" s="144" t="s">
        <v>386</v>
      </c>
      <c r="C24" s="155"/>
      <c r="D24" s="146" t="s">
        <v>11</v>
      </c>
      <c r="E24" s="161"/>
      <c r="F24" s="162" t="s">
        <v>31</v>
      </c>
      <c r="G24" s="149" t="s">
        <v>31</v>
      </c>
      <c r="H24" s="151" t="s">
        <v>31</v>
      </c>
      <c r="I24" s="151" t="s">
        <v>31</v>
      </c>
      <c r="J24" s="151" t="s">
        <v>31</v>
      </c>
      <c r="K24" s="151" t="s">
        <v>31</v>
      </c>
      <c r="L24" s="151" t="s">
        <v>31</v>
      </c>
      <c r="M24" s="151" t="s">
        <v>31</v>
      </c>
      <c r="N24" s="151" t="s">
        <v>31</v>
      </c>
      <c r="O24" s="151" t="s">
        <v>31</v>
      </c>
      <c r="P24" s="151" t="s">
        <v>31</v>
      </c>
      <c r="Q24" s="152" t="s">
        <v>31</v>
      </c>
      <c r="R24" s="153" t="s">
        <v>31</v>
      </c>
      <c r="S24" s="151" t="s">
        <v>31</v>
      </c>
      <c r="T24" s="176" t="s">
        <v>31</v>
      </c>
      <c r="U24" s="149" t="s">
        <v>31</v>
      </c>
      <c r="V24" s="151" t="s">
        <v>31</v>
      </c>
      <c r="W24" s="151" t="s">
        <v>31</v>
      </c>
      <c r="X24" s="151" t="s">
        <v>31</v>
      </c>
      <c r="Y24" s="151" t="s">
        <v>31</v>
      </c>
      <c r="Z24" s="151" t="s">
        <v>31</v>
      </c>
      <c r="AA24" s="151" t="s">
        <v>31</v>
      </c>
      <c r="AB24" s="151" t="s">
        <v>31</v>
      </c>
      <c r="AC24" s="151" t="s">
        <v>31</v>
      </c>
      <c r="AD24" s="151" t="s">
        <v>31</v>
      </c>
      <c r="AE24" s="151" t="s">
        <v>31</v>
      </c>
      <c r="AF24" s="151" t="s">
        <v>31</v>
      </c>
      <c r="AG24" s="18"/>
      <c r="AH24" s="19"/>
      <c r="AI24" s="19"/>
      <c r="AJ24" s="19"/>
      <c r="AK24" s="18"/>
      <c r="AL24" s="18"/>
      <c r="AM24" s="18"/>
      <c r="AN24" s="18"/>
      <c r="AO24" s="18"/>
      <c r="AP24" s="18"/>
      <c r="AQ24" s="18"/>
      <c r="AR24" s="18"/>
      <c r="AS24" s="18"/>
      <c r="AT24" s="18"/>
      <c r="AU24" s="18"/>
      <c r="AV24" s="18"/>
      <c r="AW24" s="18"/>
      <c r="AX24" s="18"/>
      <c r="AY24" s="18"/>
      <c r="AZ24" s="16"/>
    </row>
    <row r="25" spans="1:52" s="17" customFormat="1" ht="26" x14ac:dyDescent="0.25">
      <c r="A25" s="222" t="s">
        <v>316</v>
      </c>
      <c r="B25" s="144" t="s">
        <v>318</v>
      </c>
      <c r="C25" s="155"/>
      <c r="D25" s="146" t="s">
        <v>10</v>
      </c>
      <c r="E25" s="161"/>
      <c r="F25" s="162" t="s">
        <v>31</v>
      </c>
      <c r="G25" s="149" t="s">
        <v>31</v>
      </c>
      <c r="H25" s="151" t="s">
        <v>31</v>
      </c>
      <c r="I25" s="151" t="s">
        <v>31</v>
      </c>
      <c r="J25" s="151" t="s">
        <v>31</v>
      </c>
      <c r="K25" s="151" t="s">
        <v>31</v>
      </c>
      <c r="L25" s="151" t="s">
        <v>31</v>
      </c>
      <c r="M25" s="151" t="s">
        <v>31</v>
      </c>
      <c r="N25" s="151" t="s">
        <v>31</v>
      </c>
      <c r="O25" s="151" t="s">
        <v>31</v>
      </c>
      <c r="P25" s="151" t="s">
        <v>31</v>
      </c>
      <c r="Q25" s="152" t="s">
        <v>31</v>
      </c>
      <c r="R25" s="153" t="s">
        <v>31</v>
      </c>
      <c r="S25" s="151" t="s">
        <v>31</v>
      </c>
      <c r="T25" s="176" t="s">
        <v>31</v>
      </c>
      <c r="U25" s="149" t="s">
        <v>31</v>
      </c>
      <c r="V25" s="151" t="s">
        <v>31</v>
      </c>
      <c r="W25" s="151" t="s">
        <v>31</v>
      </c>
      <c r="X25" s="151" t="s">
        <v>31</v>
      </c>
      <c r="Y25" s="151" t="s">
        <v>31</v>
      </c>
      <c r="Z25" s="151" t="s">
        <v>31</v>
      </c>
      <c r="AA25" s="151" t="s">
        <v>31</v>
      </c>
      <c r="AB25" s="151" t="s">
        <v>31</v>
      </c>
      <c r="AC25" s="151" t="s">
        <v>31</v>
      </c>
      <c r="AD25" s="151" t="s">
        <v>31</v>
      </c>
      <c r="AE25" s="151" t="s">
        <v>31</v>
      </c>
      <c r="AF25" s="151" t="s">
        <v>31</v>
      </c>
      <c r="AG25" s="18"/>
      <c r="AH25" s="19"/>
      <c r="AI25" s="19"/>
      <c r="AJ25" s="19"/>
      <c r="AK25" s="18"/>
      <c r="AL25" s="18"/>
      <c r="AM25" s="18"/>
      <c r="AN25" s="18"/>
      <c r="AO25" s="18"/>
      <c r="AP25" s="18"/>
      <c r="AQ25" s="18"/>
      <c r="AR25" s="18"/>
      <c r="AS25" s="18"/>
      <c r="AT25" s="18"/>
      <c r="AU25" s="18"/>
      <c r="AV25" s="18"/>
      <c r="AW25" s="18"/>
      <c r="AX25" s="18"/>
      <c r="AY25" s="18"/>
      <c r="AZ25" s="16"/>
    </row>
    <row r="26" spans="1:52" s="17" customFormat="1" ht="26" x14ac:dyDescent="0.25">
      <c r="A26" s="222" t="s">
        <v>317</v>
      </c>
      <c r="B26" s="144" t="s">
        <v>320</v>
      </c>
      <c r="C26" s="155"/>
      <c r="D26" s="146" t="s">
        <v>11</v>
      </c>
      <c r="E26" s="161"/>
      <c r="F26" s="162" t="s">
        <v>31</v>
      </c>
      <c r="G26" s="149" t="s">
        <v>31</v>
      </c>
      <c r="H26" s="151" t="s">
        <v>31</v>
      </c>
      <c r="I26" s="151" t="s">
        <v>31</v>
      </c>
      <c r="J26" s="151" t="s">
        <v>31</v>
      </c>
      <c r="K26" s="151" t="s">
        <v>31</v>
      </c>
      <c r="L26" s="151" t="s">
        <v>31</v>
      </c>
      <c r="M26" s="151" t="s">
        <v>31</v>
      </c>
      <c r="N26" s="151" t="s">
        <v>31</v>
      </c>
      <c r="O26" s="151" t="s">
        <v>31</v>
      </c>
      <c r="P26" s="151" t="s">
        <v>31</v>
      </c>
      <c r="Q26" s="152" t="s">
        <v>31</v>
      </c>
      <c r="R26" s="153" t="s">
        <v>31</v>
      </c>
      <c r="S26" s="151" t="s">
        <v>31</v>
      </c>
      <c r="T26" s="176" t="s">
        <v>31</v>
      </c>
      <c r="U26" s="149" t="s">
        <v>31</v>
      </c>
      <c r="V26" s="151" t="s">
        <v>31</v>
      </c>
      <c r="W26" s="151" t="s">
        <v>31</v>
      </c>
      <c r="X26" s="151" t="s">
        <v>31</v>
      </c>
      <c r="Y26" s="151" t="s">
        <v>31</v>
      </c>
      <c r="Z26" s="151" t="s">
        <v>31</v>
      </c>
      <c r="AA26" s="151" t="s">
        <v>31</v>
      </c>
      <c r="AB26" s="151" t="s">
        <v>31</v>
      </c>
      <c r="AC26" s="151" t="s">
        <v>31</v>
      </c>
      <c r="AD26" s="151" t="s">
        <v>31</v>
      </c>
      <c r="AE26" s="151" t="s">
        <v>31</v>
      </c>
      <c r="AF26" s="151" t="s">
        <v>31</v>
      </c>
      <c r="AG26" s="18"/>
      <c r="AH26" s="19"/>
      <c r="AI26" s="19"/>
      <c r="AJ26" s="19"/>
      <c r="AK26" s="18"/>
      <c r="AL26" s="18"/>
      <c r="AM26" s="18"/>
      <c r="AN26" s="18"/>
      <c r="AO26" s="18"/>
      <c r="AP26" s="18"/>
      <c r="AQ26" s="18"/>
      <c r="AR26" s="18"/>
      <c r="AS26" s="18"/>
      <c r="AT26" s="18"/>
      <c r="AU26" s="18"/>
      <c r="AV26" s="18"/>
      <c r="AW26" s="18"/>
      <c r="AX26" s="18"/>
      <c r="AY26" s="18"/>
      <c r="AZ26" s="16"/>
    </row>
    <row r="27" spans="1:52" s="17" customFormat="1" ht="13" x14ac:dyDescent="0.25">
      <c r="A27" s="143" t="s">
        <v>57</v>
      </c>
      <c r="B27" s="154" t="s">
        <v>58</v>
      </c>
      <c r="C27" s="155" t="s">
        <v>31</v>
      </c>
      <c r="D27" s="146" t="s">
        <v>11</v>
      </c>
      <c r="E27" s="161" t="s">
        <v>59</v>
      </c>
      <c r="F27" s="162" t="s">
        <v>26</v>
      </c>
      <c r="G27" s="149" t="s">
        <v>31</v>
      </c>
      <c r="H27" s="151" t="s">
        <v>31</v>
      </c>
      <c r="I27" s="151" t="s">
        <v>31</v>
      </c>
      <c r="J27" s="151" t="s">
        <v>31</v>
      </c>
      <c r="K27" s="151" t="s">
        <v>31</v>
      </c>
      <c r="L27" s="151" t="s">
        <v>31</v>
      </c>
      <c r="M27" s="151" t="s">
        <v>31</v>
      </c>
      <c r="N27" s="151" t="s">
        <v>31</v>
      </c>
      <c r="O27" s="151" t="s">
        <v>31</v>
      </c>
      <c r="P27" s="151" t="s">
        <v>31</v>
      </c>
      <c r="Q27" s="152" t="s">
        <v>31</v>
      </c>
      <c r="R27" s="153" t="s">
        <v>31</v>
      </c>
      <c r="S27" s="151" t="s">
        <v>31</v>
      </c>
      <c r="T27" s="176" t="s">
        <v>31</v>
      </c>
      <c r="U27" s="149" t="s">
        <v>31</v>
      </c>
      <c r="V27" s="151" t="s">
        <v>31</v>
      </c>
      <c r="W27" s="151" t="s">
        <v>31</v>
      </c>
      <c r="X27" s="151" t="s">
        <v>31</v>
      </c>
      <c r="Y27" s="151" t="s">
        <v>31</v>
      </c>
      <c r="Z27" s="151" t="s">
        <v>31</v>
      </c>
      <c r="AA27" s="151" t="s">
        <v>31</v>
      </c>
      <c r="AB27" s="151" t="s">
        <v>31</v>
      </c>
      <c r="AC27" s="151" t="s">
        <v>31</v>
      </c>
      <c r="AD27" s="151" t="s">
        <v>31</v>
      </c>
      <c r="AE27" s="151" t="s">
        <v>31</v>
      </c>
      <c r="AF27" s="151" t="s">
        <v>31</v>
      </c>
      <c r="AG27" s="18"/>
      <c r="AH27" s="19"/>
      <c r="AI27" s="19"/>
      <c r="AJ27" s="19"/>
      <c r="AK27" s="18"/>
      <c r="AL27" s="18"/>
      <c r="AM27" s="18"/>
      <c r="AN27" s="18"/>
      <c r="AO27" s="18"/>
      <c r="AP27" s="18"/>
      <c r="AQ27" s="18"/>
      <c r="AR27" s="18"/>
      <c r="AS27" s="18"/>
      <c r="AT27" s="18"/>
      <c r="AU27" s="18"/>
      <c r="AV27" s="18"/>
      <c r="AW27" s="18"/>
      <c r="AX27" s="18"/>
      <c r="AY27" s="18"/>
      <c r="AZ27" s="16"/>
    </row>
    <row r="28" spans="1:52" s="17" customFormat="1" ht="13" x14ac:dyDescent="0.25">
      <c r="A28" s="143" t="s">
        <v>60</v>
      </c>
      <c r="B28" s="154" t="s">
        <v>387</v>
      </c>
      <c r="C28" s="155" t="s">
        <v>31</v>
      </c>
      <c r="D28" s="146" t="s">
        <v>10</v>
      </c>
      <c r="E28" s="161" t="s">
        <v>59</v>
      </c>
      <c r="F28" s="162" t="s">
        <v>26</v>
      </c>
      <c r="G28" s="149" t="s">
        <v>31</v>
      </c>
      <c r="H28" s="151" t="s">
        <v>31</v>
      </c>
      <c r="I28" s="151" t="s">
        <v>31</v>
      </c>
      <c r="J28" s="151" t="s">
        <v>31</v>
      </c>
      <c r="K28" s="151" t="s">
        <v>31</v>
      </c>
      <c r="L28" s="151" t="s">
        <v>31</v>
      </c>
      <c r="M28" s="151" t="s">
        <v>31</v>
      </c>
      <c r="N28" s="151" t="s">
        <v>31</v>
      </c>
      <c r="O28" s="151" t="s">
        <v>31</v>
      </c>
      <c r="P28" s="151" t="s">
        <v>31</v>
      </c>
      <c r="Q28" s="152" t="s">
        <v>31</v>
      </c>
      <c r="R28" s="153" t="s">
        <v>31</v>
      </c>
      <c r="S28" s="151" t="s">
        <v>31</v>
      </c>
      <c r="T28" s="176" t="s">
        <v>31</v>
      </c>
      <c r="U28" s="149" t="s">
        <v>31</v>
      </c>
      <c r="V28" s="151" t="s">
        <v>31</v>
      </c>
      <c r="W28" s="151" t="s">
        <v>31</v>
      </c>
      <c r="X28" s="151" t="s">
        <v>31</v>
      </c>
      <c r="Y28" s="151" t="s">
        <v>31</v>
      </c>
      <c r="Z28" s="151" t="s">
        <v>31</v>
      </c>
      <c r="AA28" s="151" t="s">
        <v>31</v>
      </c>
      <c r="AB28" s="151" t="s">
        <v>31</v>
      </c>
      <c r="AC28" s="151" t="s">
        <v>31</v>
      </c>
      <c r="AD28" s="151" t="s">
        <v>31</v>
      </c>
      <c r="AE28" s="151" t="s">
        <v>31</v>
      </c>
      <c r="AF28" s="151" t="s">
        <v>31</v>
      </c>
      <c r="AG28" s="18"/>
      <c r="AH28" s="19"/>
      <c r="AI28" s="19"/>
      <c r="AJ28" s="19"/>
      <c r="AK28" s="18"/>
      <c r="AL28" s="18"/>
      <c r="AM28" s="18"/>
      <c r="AN28" s="18"/>
      <c r="AO28" s="18"/>
      <c r="AP28" s="18"/>
      <c r="AQ28" s="18"/>
      <c r="AR28" s="18"/>
      <c r="AS28" s="18"/>
      <c r="AT28" s="18"/>
      <c r="AU28" s="18"/>
      <c r="AV28" s="18"/>
      <c r="AW28" s="18"/>
      <c r="AX28" s="18"/>
      <c r="AY28" s="18"/>
      <c r="AZ28" s="16"/>
    </row>
    <row r="29" spans="1:52" s="17" customFormat="1" ht="13" x14ac:dyDescent="0.25">
      <c r="A29" s="143" t="s">
        <v>61</v>
      </c>
      <c r="B29" s="154" t="s">
        <v>62</v>
      </c>
      <c r="C29" s="155" t="s">
        <v>31</v>
      </c>
      <c r="D29" s="146" t="s">
        <v>242</v>
      </c>
      <c r="E29" s="161" t="s">
        <v>59</v>
      </c>
      <c r="F29" s="162" t="s">
        <v>26</v>
      </c>
      <c r="G29" s="149" t="s">
        <v>31</v>
      </c>
      <c r="H29" s="151" t="s">
        <v>31</v>
      </c>
      <c r="I29" s="151" t="s">
        <v>31</v>
      </c>
      <c r="J29" s="151" t="s">
        <v>31</v>
      </c>
      <c r="K29" s="151" t="s">
        <v>31</v>
      </c>
      <c r="L29" s="151" t="s">
        <v>31</v>
      </c>
      <c r="M29" s="151" t="s">
        <v>31</v>
      </c>
      <c r="N29" s="151" t="s">
        <v>31</v>
      </c>
      <c r="O29" s="151" t="s">
        <v>31</v>
      </c>
      <c r="P29" s="151" t="s">
        <v>31</v>
      </c>
      <c r="Q29" s="152" t="s">
        <v>31</v>
      </c>
      <c r="R29" s="153" t="s">
        <v>31</v>
      </c>
      <c r="S29" s="151" t="s">
        <v>31</v>
      </c>
      <c r="T29" s="176" t="s">
        <v>31</v>
      </c>
      <c r="U29" s="149" t="s">
        <v>31</v>
      </c>
      <c r="V29" s="151" t="s">
        <v>31</v>
      </c>
      <c r="W29" s="151" t="s">
        <v>31</v>
      </c>
      <c r="X29" s="151" t="s">
        <v>31</v>
      </c>
      <c r="Y29" s="151" t="s">
        <v>31</v>
      </c>
      <c r="Z29" s="151" t="s">
        <v>31</v>
      </c>
      <c r="AA29" s="151" t="s">
        <v>31</v>
      </c>
      <c r="AB29" s="151" t="s">
        <v>31</v>
      </c>
      <c r="AC29" s="151" t="s">
        <v>31</v>
      </c>
      <c r="AD29" s="151" t="s">
        <v>31</v>
      </c>
      <c r="AE29" s="151" t="s">
        <v>31</v>
      </c>
      <c r="AF29" s="151" t="s">
        <v>31</v>
      </c>
      <c r="AG29" s="18"/>
      <c r="AH29" s="19"/>
      <c r="AI29" s="19"/>
      <c r="AJ29" s="19"/>
      <c r="AK29" s="18"/>
      <c r="AL29" s="18"/>
      <c r="AM29" s="18"/>
      <c r="AN29" s="18"/>
      <c r="AO29" s="18"/>
      <c r="AP29" s="18"/>
      <c r="AQ29" s="18"/>
      <c r="AR29" s="18"/>
      <c r="AS29" s="18"/>
      <c r="AT29" s="18"/>
      <c r="AU29" s="18"/>
      <c r="AV29" s="18"/>
      <c r="AW29" s="18"/>
      <c r="AX29" s="18"/>
      <c r="AY29" s="18"/>
      <c r="AZ29" s="16"/>
    </row>
    <row r="30" spans="1:52" s="17" customFormat="1" ht="26" x14ac:dyDescent="0.25">
      <c r="A30" s="143" t="s">
        <v>63</v>
      </c>
      <c r="B30" s="154" t="s">
        <v>64</v>
      </c>
      <c r="C30" s="155" t="s">
        <v>31</v>
      </c>
      <c r="D30" s="146" t="s">
        <v>240</v>
      </c>
      <c r="E30" s="161" t="s">
        <v>65</v>
      </c>
      <c r="F30" s="162" t="s">
        <v>26</v>
      </c>
      <c r="G30" s="149" t="s">
        <v>31</v>
      </c>
      <c r="H30" s="151" t="s">
        <v>31</v>
      </c>
      <c r="I30" s="151" t="s">
        <v>31</v>
      </c>
      <c r="J30" s="151" t="s">
        <v>31</v>
      </c>
      <c r="K30" s="151" t="s">
        <v>31</v>
      </c>
      <c r="L30" s="151" t="s">
        <v>31</v>
      </c>
      <c r="M30" s="151" t="s">
        <v>31</v>
      </c>
      <c r="N30" s="151" t="s">
        <v>31</v>
      </c>
      <c r="O30" s="151" t="s">
        <v>31</v>
      </c>
      <c r="P30" s="151" t="s">
        <v>31</v>
      </c>
      <c r="Q30" s="152" t="s">
        <v>31</v>
      </c>
      <c r="R30" s="153" t="s">
        <v>31</v>
      </c>
      <c r="S30" s="151" t="s">
        <v>31</v>
      </c>
      <c r="T30" s="176" t="s">
        <v>31</v>
      </c>
      <c r="U30" s="149" t="s">
        <v>31</v>
      </c>
      <c r="V30" s="151" t="s">
        <v>31</v>
      </c>
      <c r="W30" s="151" t="s">
        <v>31</v>
      </c>
      <c r="X30" s="151" t="s">
        <v>31</v>
      </c>
      <c r="Y30" s="151" t="s">
        <v>31</v>
      </c>
      <c r="Z30" s="151" t="s">
        <v>31</v>
      </c>
      <c r="AA30" s="151" t="s">
        <v>31</v>
      </c>
      <c r="AB30" s="151" t="s">
        <v>31</v>
      </c>
      <c r="AC30" s="151" t="s">
        <v>31</v>
      </c>
      <c r="AD30" s="151" t="s">
        <v>31</v>
      </c>
      <c r="AE30" s="151" t="s">
        <v>31</v>
      </c>
      <c r="AF30" s="151" t="s">
        <v>31</v>
      </c>
      <c r="AG30" s="18"/>
      <c r="AH30" s="19"/>
      <c r="AI30" s="19"/>
      <c r="AJ30" s="19"/>
      <c r="AK30" s="18"/>
      <c r="AL30" s="18"/>
      <c r="AM30" s="18"/>
      <c r="AN30" s="18"/>
      <c r="AO30" s="18"/>
      <c r="AP30" s="18"/>
      <c r="AQ30" s="18"/>
      <c r="AR30" s="18"/>
      <c r="AS30" s="18"/>
      <c r="AT30" s="18"/>
      <c r="AU30" s="18"/>
      <c r="AV30" s="18"/>
      <c r="AW30" s="18"/>
      <c r="AX30" s="18"/>
      <c r="AY30" s="18"/>
      <c r="AZ30" s="16"/>
    </row>
    <row r="31" spans="1:52" s="17" customFormat="1" ht="13" x14ac:dyDescent="0.25">
      <c r="A31" s="143" t="s">
        <v>388</v>
      </c>
      <c r="B31" s="144" t="s">
        <v>389</v>
      </c>
      <c r="C31" s="155"/>
      <c r="D31" s="146" t="s">
        <v>11</v>
      </c>
      <c r="E31" s="161"/>
      <c r="F31" s="162" t="s">
        <v>31</v>
      </c>
      <c r="G31" s="149" t="s">
        <v>31</v>
      </c>
      <c r="H31" s="151" t="s">
        <v>31</v>
      </c>
      <c r="I31" s="151" t="s">
        <v>31</v>
      </c>
      <c r="J31" s="151" t="s">
        <v>31</v>
      </c>
      <c r="K31" s="151" t="s">
        <v>31</v>
      </c>
      <c r="L31" s="151" t="s">
        <v>31</v>
      </c>
      <c r="M31" s="151" t="s">
        <v>31</v>
      </c>
      <c r="N31" s="151" t="s">
        <v>31</v>
      </c>
      <c r="O31" s="151" t="s">
        <v>31</v>
      </c>
      <c r="P31" s="151" t="s">
        <v>31</v>
      </c>
      <c r="Q31" s="152" t="s">
        <v>31</v>
      </c>
      <c r="R31" s="153" t="s">
        <v>31</v>
      </c>
      <c r="S31" s="151" t="s">
        <v>31</v>
      </c>
      <c r="T31" s="176" t="s">
        <v>31</v>
      </c>
      <c r="U31" s="149" t="s">
        <v>31</v>
      </c>
      <c r="V31" s="151" t="s">
        <v>31</v>
      </c>
      <c r="W31" s="151" t="s">
        <v>31</v>
      </c>
      <c r="X31" s="151" t="s">
        <v>31</v>
      </c>
      <c r="Y31" s="151" t="s">
        <v>31</v>
      </c>
      <c r="Z31" s="151" t="s">
        <v>31</v>
      </c>
      <c r="AA31" s="151" t="s">
        <v>31</v>
      </c>
      <c r="AB31" s="151" t="s">
        <v>31</v>
      </c>
      <c r="AC31" s="151" t="s">
        <v>31</v>
      </c>
      <c r="AD31" s="151" t="s">
        <v>31</v>
      </c>
      <c r="AE31" s="151" t="s">
        <v>31</v>
      </c>
      <c r="AF31" s="151" t="s">
        <v>31</v>
      </c>
      <c r="AG31" s="18"/>
      <c r="AH31" s="19"/>
      <c r="AI31" s="19"/>
      <c r="AJ31" s="19"/>
      <c r="AK31" s="18"/>
      <c r="AL31" s="18"/>
      <c r="AM31" s="18"/>
      <c r="AN31" s="18"/>
      <c r="AO31" s="18"/>
      <c r="AP31" s="18"/>
      <c r="AQ31" s="18"/>
      <c r="AR31" s="18"/>
      <c r="AS31" s="18"/>
      <c r="AT31" s="18"/>
      <c r="AU31" s="18"/>
      <c r="AV31" s="18"/>
      <c r="AW31" s="18"/>
      <c r="AX31" s="18"/>
      <c r="AY31" s="18"/>
      <c r="AZ31" s="16"/>
    </row>
    <row r="32" spans="1:52" s="17" customFormat="1" ht="13" x14ac:dyDescent="0.25">
      <c r="A32" s="143" t="s">
        <v>390</v>
      </c>
      <c r="B32" s="144" t="s">
        <v>391</v>
      </c>
      <c r="C32" s="155"/>
      <c r="D32" s="146" t="s">
        <v>11</v>
      </c>
      <c r="E32" s="161"/>
      <c r="F32" s="162" t="s">
        <v>31</v>
      </c>
      <c r="G32" s="149" t="s">
        <v>31</v>
      </c>
      <c r="H32" s="151" t="s">
        <v>31</v>
      </c>
      <c r="I32" s="151" t="s">
        <v>31</v>
      </c>
      <c r="J32" s="151" t="s">
        <v>31</v>
      </c>
      <c r="K32" s="151" t="s">
        <v>31</v>
      </c>
      <c r="L32" s="151" t="s">
        <v>31</v>
      </c>
      <c r="M32" s="151" t="s">
        <v>31</v>
      </c>
      <c r="N32" s="151" t="s">
        <v>31</v>
      </c>
      <c r="O32" s="151" t="s">
        <v>31</v>
      </c>
      <c r="P32" s="151" t="s">
        <v>31</v>
      </c>
      <c r="Q32" s="152" t="s">
        <v>31</v>
      </c>
      <c r="R32" s="153" t="s">
        <v>31</v>
      </c>
      <c r="S32" s="151" t="s">
        <v>31</v>
      </c>
      <c r="T32" s="176" t="s">
        <v>31</v>
      </c>
      <c r="U32" s="149" t="s">
        <v>31</v>
      </c>
      <c r="V32" s="151" t="s">
        <v>31</v>
      </c>
      <c r="W32" s="151" t="s">
        <v>31</v>
      </c>
      <c r="X32" s="151" t="s">
        <v>31</v>
      </c>
      <c r="Y32" s="151" t="s">
        <v>31</v>
      </c>
      <c r="Z32" s="151" t="s">
        <v>31</v>
      </c>
      <c r="AA32" s="151" t="s">
        <v>31</v>
      </c>
      <c r="AB32" s="151" t="s">
        <v>31</v>
      </c>
      <c r="AC32" s="151" t="s">
        <v>31</v>
      </c>
      <c r="AD32" s="151" t="s">
        <v>31</v>
      </c>
      <c r="AE32" s="151" t="s">
        <v>31</v>
      </c>
      <c r="AF32" s="151" t="s">
        <v>31</v>
      </c>
      <c r="AG32" s="18"/>
      <c r="AH32" s="19"/>
      <c r="AI32" s="19"/>
      <c r="AJ32" s="19"/>
      <c r="AK32" s="18"/>
      <c r="AL32" s="18"/>
      <c r="AM32" s="18"/>
      <c r="AN32" s="18"/>
      <c r="AO32" s="18"/>
      <c r="AP32" s="18"/>
      <c r="AQ32" s="18"/>
      <c r="AR32" s="18"/>
      <c r="AS32" s="18"/>
      <c r="AT32" s="18"/>
      <c r="AU32" s="18"/>
      <c r="AV32" s="18"/>
      <c r="AW32" s="18"/>
      <c r="AX32" s="18"/>
      <c r="AY32" s="18"/>
      <c r="AZ32" s="16"/>
    </row>
    <row r="33" spans="1:52" s="17" customFormat="1" ht="13" x14ac:dyDescent="0.25">
      <c r="A33" s="143" t="s">
        <v>392</v>
      </c>
      <c r="B33" s="144" t="s">
        <v>393</v>
      </c>
      <c r="C33" s="155"/>
      <c r="D33" s="146" t="s">
        <v>11</v>
      </c>
      <c r="E33" s="161"/>
      <c r="F33" s="162" t="s">
        <v>31</v>
      </c>
      <c r="G33" s="149" t="s">
        <v>31</v>
      </c>
      <c r="H33" s="151" t="s">
        <v>31</v>
      </c>
      <c r="I33" s="151" t="s">
        <v>31</v>
      </c>
      <c r="J33" s="151" t="s">
        <v>31</v>
      </c>
      <c r="K33" s="151" t="s">
        <v>31</v>
      </c>
      <c r="L33" s="151" t="s">
        <v>31</v>
      </c>
      <c r="M33" s="151" t="s">
        <v>31</v>
      </c>
      <c r="N33" s="151" t="s">
        <v>31</v>
      </c>
      <c r="O33" s="151" t="s">
        <v>31</v>
      </c>
      <c r="P33" s="151" t="s">
        <v>31</v>
      </c>
      <c r="Q33" s="152" t="s">
        <v>31</v>
      </c>
      <c r="R33" s="153" t="s">
        <v>31</v>
      </c>
      <c r="S33" s="151" t="s">
        <v>31</v>
      </c>
      <c r="T33" s="176" t="s">
        <v>31</v>
      </c>
      <c r="U33" s="149" t="s">
        <v>31</v>
      </c>
      <c r="V33" s="151" t="s">
        <v>31</v>
      </c>
      <c r="W33" s="151" t="s">
        <v>31</v>
      </c>
      <c r="X33" s="151" t="s">
        <v>31</v>
      </c>
      <c r="Y33" s="151" t="s">
        <v>31</v>
      </c>
      <c r="Z33" s="151" t="s">
        <v>31</v>
      </c>
      <c r="AA33" s="151" t="s">
        <v>31</v>
      </c>
      <c r="AB33" s="151" t="s">
        <v>31</v>
      </c>
      <c r="AC33" s="151" t="s">
        <v>31</v>
      </c>
      <c r="AD33" s="151" t="s">
        <v>31</v>
      </c>
      <c r="AE33" s="151" t="s">
        <v>31</v>
      </c>
      <c r="AF33" s="151" t="s">
        <v>31</v>
      </c>
      <c r="AG33" s="18"/>
      <c r="AH33" s="19"/>
      <c r="AI33" s="19"/>
      <c r="AJ33" s="19"/>
      <c r="AK33" s="18"/>
      <c r="AL33" s="18"/>
      <c r="AM33" s="18"/>
      <c r="AN33" s="18"/>
      <c r="AO33" s="18"/>
      <c r="AP33" s="18"/>
      <c r="AQ33" s="18"/>
      <c r="AR33" s="18"/>
      <c r="AS33" s="18"/>
      <c r="AT33" s="18"/>
      <c r="AU33" s="18"/>
      <c r="AV33" s="18"/>
      <c r="AW33" s="18"/>
      <c r="AX33" s="18"/>
      <c r="AY33" s="18"/>
      <c r="AZ33" s="16"/>
    </row>
    <row r="34" spans="1:52" s="17" customFormat="1" ht="13" x14ac:dyDescent="0.25">
      <c r="A34" s="143" t="s">
        <v>394</v>
      </c>
      <c r="B34" s="144" t="s">
        <v>395</v>
      </c>
      <c r="C34" s="155"/>
      <c r="D34" s="146" t="s">
        <v>11</v>
      </c>
      <c r="E34" s="161"/>
      <c r="F34" s="162" t="s">
        <v>31</v>
      </c>
      <c r="G34" s="149" t="s">
        <v>31</v>
      </c>
      <c r="H34" s="151" t="s">
        <v>31</v>
      </c>
      <c r="I34" s="151" t="s">
        <v>31</v>
      </c>
      <c r="J34" s="151" t="s">
        <v>31</v>
      </c>
      <c r="K34" s="151" t="s">
        <v>31</v>
      </c>
      <c r="L34" s="151" t="s">
        <v>31</v>
      </c>
      <c r="M34" s="151" t="s">
        <v>31</v>
      </c>
      <c r="N34" s="151" t="s">
        <v>31</v>
      </c>
      <c r="O34" s="151" t="s">
        <v>31</v>
      </c>
      <c r="P34" s="151" t="s">
        <v>31</v>
      </c>
      <c r="Q34" s="152" t="s">
        <v>31</v>
      </c>
      <c r="R34" s="153" t="s">
        <v>31</v>
      </c>
      <c r="S34" s="151" t="s">
        <v>31</v>
      </c>
      <c r="T34" s="176" t="s">
        <v>31</v>
      </c>
      <c r="U34" s="149" t="s">
        <v>31</v>
      </c>
      <c r="V34" s="151" t="s">
        <v>31</v>
      </c>
      <c r="W34" s="151" t="s">
        <v>31</v>
      </c>
      <c r="X34" s="151" t="s">
        <v>31</v>
      </c>
      <c r="Y34" s="151" t="s">
        <v>31</v>
      </c>
      <c r="Z34" s="151" t="s">
        <v>31</v>
      </c>
      <c r="AA34" s="151" t="s">
        <v>31</v>
      </c>
      <c r="AB34" s="151" t="s">
        <v>31</v>
      </c>
      <c r="AC34" s="151" t="s">
        <v>31</v>
      </c>
      <c r="AD34" s="151" t="s">
        <v>31</v>
      </c>
      <c r="AE34" s="151" t="s">
        <v>31</v>
      </c>
      <c r="AF34" s="151" t="s">
        <v>31</v>
      </c>
      <c r="AG34" s="18"/>
      <c r="AH34" s="19"/>
      <c r="AI34" s="19"/>
      <c r="AJ34" s="19"/>
      <c r="AK34" s="18"/>
      <c r="AL34" s="18"/>
      <c r="AM34" s="18"/>
      <c r="AN34" s="18"/>
      <c r="AO34" s="18"/>
      <c r="AP34" s="18"/>
      <c r="AQ34" s="18"/>
      <c r="AR34" s="18"/>
      <c r="AS34" s="18"/>
      <c r="AT34" s="18"/>
      <c r="AU34" s="18"/>
      <c r="AV34" s="18"/>
      <c r="AW34" s="18"/>
      <c r="AX34" s="18"/>
      <c r="AY34" s="18"/>
      <c r="AZ34" s="16"/>
    </row>
    <row r="35" spans="1:52" s="17" customFormat="1" ht="13" x14ac:dyDescent="0.25">
      <c r="A35" s="143" t="s">
        <v>396</v>
      </c>
      <c r="B35" s="144" t="s">
        <v>397</v>
      </c>
      <c r="C35" s="155"/>
      <c r="D35" s="146" t="s">
        <v>10</v>
      </c>
      <c r="E35" s="161"/>
      <c r="F35" s="162" t="s">
        <v>31</v>
      </c>
      <c r="G35" s="149" t="s">
        <v>31</v>
      </c>
      <c r="H35" s="151" t="s">
        <v>31</v>
      </c>
      <c r="I35" s="151" t="s">
        <v>31</v>
      </c>
      <c r="J35" s="151" t="s">
        <v>31</v>
      </c>
      <c r="K35" s="151" t="s">
        <v>31</v>
      </c>
      <c r="L35" s="151" t="s">
        <v>31</v>
      </c>
      <c r="M35" s="151" t="s">
        <v>31</v>
      </c>
      <c r="N35" s="151" t="s">
        <v>31</v>
      </c>
      <c r="O35" s="151" t="s">
        <v>31</v>
      </c>
      <c r="P35" s="151" t="s">
        <v>31</v>
      </c>
      <c r="Q35" s="152" t="s">
        <v>31</v>
      </c>
      <c r="R35" s="153" t="s">
        <v>31</v>
      </c>
      <c r="S35" s="151" t="s">
        <v>31</v>
      </c>
      <c r="T35" s="176" t="s">
        <v>31</v>
      </c>
      <c r="U35" s="149" t="s">
        <v>31</v>
      </c>
      <c r="V35" s="151" t="s">
        <v>31</v>
      </c>
      <c r="W35" s="151" t="s">
        <v>31</v>
      </c>
      <c r="X35" s="151" t="s">
        <v>31</v>
      </c>
      <c r="Y35" s="151" t="s">
        <v>31</v>
      </c>
      <c r="Z35" s="151" t="s">
        <v>31</v>
      </c>
      <c r="AA35" s="151" t="s">
        <v>31</v>
      </c>
      <c r="AB35" s="151" t="s">
        <v>31</v>
      </c>
      <c r="AC35" s="151" t="s">
        <v>31</v>
      </c>
      <c r="AD35" s="151" t="s">
        <v>31</v>
      </c>
      <c r="AE35" s="151" t="s">
        <v>31</v>
      </c>
      <c r="AF35" s="151" t="s">
        <v>31</v>
      </c>
      <c r="AG35" s="18"/>
      <c r="AH35" s="19"/>
      <c r="AI35" s="19"/>
      <c r="AJ35" s="19"/>
      <c r="AK35" s="18"/>
      <c r="AL35" s="18"/>
      <c r="AM35" s="18"/>
      <c r="AN35" s="18"/>
      <c r="AO35" s="18"/>
      <c r="AP35" s="18"/>
      <c r="AQ35" s="18"/>
      <c r="AR35" s="18"/>
      <c r="AS35" s="18"/>
      <c r="AT35" s="18"/>
      <c r="AU35" s="18"/>
      <c r="AV35" s="18"/>
      <c r="AW35" s="18"/>
      <c r="AX35" s="18"/>
      <c r="AY35" s="18"/>
      <c r="AZ35" s="16"/>
    </row>
    <row r="36" spans="1:52" s="17" customFormat="1" ht="13" x14ac:dyDescent="0.25">
      <c r="A36" s="143" t="s">
        <v>398</v>
      </c>
      <c r="B36" s="144" t="s">
        <v>399</v>
      </c>
      <c r="C36" s="155"/>
      <c r="D36" s="146" t="s">
        <v>10</v>
      </c>
      <c r="E36" s="161"/>
      <c r="F36" s="162" t="s">
        <v>31</v>
      </c>
      <c r="G36" s="149" t="s">
        <v>31</v>
      </c>
      <c r="H36" s="151" t="s">
        <v>31</v>
      </c>
      <c r="I36" s="151" t="s">
        <v>31</v>
      </c>
      <c r="J36" s="151" t="s">
        <v>31</v>
      </c>
      <c r="K36" s="151" t="s">
        <v>31</v>
      </c>
      <c r="L36" s="151" t="s">
        <v>31</v>
      </c>
      <c r="M36" s="151" t="s">
        <v>31</v>
      </c>
      <c r="N36" s="151" t="s">
        <v>31</v>
      </c>
      <c r="O36" s="151" t="s">
        <v>31</v>
      </c>
      <c r="P36" s="151" t="s">
        <v>31</v>
      </c>
      <c r="Q36" s="152" t="s">
        <v>31</v>
      </c>
      <c r="R36" s="153" t="s">
        <v>31</v>
      </c>
      <c r="S36" s="151" t="s">
        <v>31</v>
      </c>
      <c r="T36" s="176" t="s">
        <v>31</v>
      </c>
      <c r="U36" s="149" t="s">
        <v>31</v>
      </c>
      <c r="V36" s="151" t="s">
        <v>31</v>
      </c>
      <c r="W36" s="151" t="s">
        <v>31</v>
      </c>
      <c r="X36" s="151" t="s">
        <v>31</v>
      </c>
      <c r="Y36" s="151" t="s">
        <v>31</v>
      </c>
      <c r="Z36" s="151" t="s">
        <v>31</v>
      </c>
      <c r="AA36" s="151" t="s">
        <v>31</v>
      </c>
      <c r="AB36" s="151" t="s">
        <v>31</v>
      </c>
      <c r="AC36" s="151" t="s">
        <v>31</v>
      </c>
      <c r="AD36" s="151" t="s">
        <v>31</v>
      </c>
      <c r="AE36" s="151" t="s">
        <v>31</v>
      </c>
      <c r="AF36" s="151" t="s">
        <v>31</v>
      </c>
      <c r="AG36" s="18"/>
      <c r="AH36" s="19"/>
      <c r="AI36" s="19"/>
      <c r="AJ36" s="19"/>
      <c r="AK36" s="18"/>
      <c r="AL36" s="18"/>
      <c r="AM36" s="18"/>
      <c r="AN36" s="18"/>
      <c r="AO36" s="18"/>
      <c r="AP36" s="18"/>
      <c r="AQ36" s="18"/>
      <c r="AR36" s="18"/>
      <c r="AS36" s="18"/>
      <c r="AT36" s="18"/>
      <c r="AU36" s="18"/>
      <c r="AV36" s="18"/>
      <c r="AW36" s="18"/>
      <c r="AX36" s="18"/>
      <c r="AY36" s="18"/>
      <c r="AZ36" s="16"/>
    </row>
    <row r="37" spans="1:52" s="17" customFormat="1" ht="13" x14ac:dyDescent="0.25">
      <c r="A37" s="143" t="s">
        <v>400</v>
      </c>
      <c r="B37" s="144" t="s">
        <v>401</v>
      </c>
      <c r="C37" s="155"/>
      <c r="D37" s="146" t="s">
        <v>11</v>
      </c>
      <c r="E37" s="161"/>
      <c r="F37" s="162" t="s">
        <v>31</v>
      </c>
      <c r="G37" s="149" t="s">
        <v>31</v>
      </c>
      <c r="H37" s="151" t="s">
        <v>31</v>
      </c>
      <c r="I37" s="151" t="s">
        <v>31</v>
      </c>
      <c r="J37" s="151" t="s">
        <v>31</v>
      </c>
      <c r="K37" s="151" t="s">
        <v>31</v>
      </c>
      <c r="L37" s="151" t="s">
        <v>31</v>
      </c>
      <c r="M37" s="151" t="s">
        <v>31</v>
      </c>
      <c r="N37" s="151" t="s">
        <v>31</v>
      </c>
      <c r="O37" s="151" t="s">
        <v>31</v>
      </c>
      <c r="P37" s="151" t="s">
        <v>31</v>
      </c>
      <c r="Q37" s="152" t="s">
        <v>31</v>
      </c>
      <c r="R37" s="153" t="s">
        <v>31</v>
      </c>
      <c r="S37" s="151" t="s">
        <v>31</v>
      </c>
      <c r="T37" s="176" t="s">
        <v>31</v>
      </c>
      <c r="U37" s="149" t="s">
        <v>31</v>
      </c>
      <c r="V37" s="151" t="s">
        <v>31</v>
      </c>
      <c r="W37" s="151" t="s">
        <v>31</v>
      </c>
      <c r="X37" s="151" t="s">
        <v>31</v>
      </c>
      <c r="Y37" s="151" t="s">
        <v>31</v>
      </c>
      <c r="Z37" s="151" t="s">
        <v>31</v>
      </c>
      <c r="AA37" s="151" t="s">
        <v>31</v>
      </c>
      <c r="AB37" s="151" t="s">
        <v>31</v>
      </c>
      <c r="AC37" s="151" t="s">
        <v>31</v>
      </c>
      <c r="AD37" s="151" t="s">
        <v>31</v>
      </c>
      <c r="AE37" s="151" t="s">
        <v>31</v>
      </c>
      <c r="AF37" s="151" t="s">
        <v>31</v>
      </c>
      <c r="AG37" s="18"/>
      <c r="AH37" s="19"/>
      <c r="AI37" s="19"/>
      <c r="AJ37" s="19"/>
      <c r="AK37" s="18"/>
      <c r="AL37" s="18"/>
      <c r="AM37" s="18"/>
      <c r="AN37" s="18"/>
      <c r="AO37" s="18"/>
      <c r="AP37" s="18"/>
      <c r="AQ37" s="18"/>
      <c r="AR37" s="18"/>
      <c r="AS37" s="18"/>
      <c r="AT37" s="18"/>
      <c r="AU37" s="18"/>
      <c r="AV37" s="18"/>
      <c r="AW37" s="18"/>
      <c r="AX37" s="18"/>
      <c r="AY37" s="18"/>
      <c r="AZ37" s="16"/>
    </row>
    <row r="38" spans="1:52" s="17" customFormat="1" ht="13" x14ac:dyDescent="0.25">
      <c r="A38" s="143" t="s">
        <v>402</v>
      </c>
      <c r="B38" s="144" t="s">
        <v>403</v>
      </c>
      <c r="C38" s="155"/>
      <c r="D38" s="146" t="s">
        <v>11</v>
      </c>
      <c r="E38" s="161"/>
      <c r="F38" s="162" t="s">
        <v>31</v>
      </c>
      <c r="G38" s="149" t="s">
        <v>31</v>
      </c>
      <c r="H38" s="151" t="s">
        <v>31</v>
      </c>
      <c r="I38" s="151" t="s">
        <v>31</v>
      </c>
      <c r="J38" s="151" t="s">
        <v>31</v>
      </c>
      <c r="K38" s="151" t="s">
        <v>31</v>
      </c>
      <c r="L38" s="151" t="s">
        <v>31</v>
      </c>
      <c r="M38" s="151" t="s">
        <v>31</v>
      </c>
      <c r="N38" s="151" t="s">
        <v>25</v>
      </c>
      <c r="O38" s="151" t="s">
        <v>31</v>
      </c>
      <c r="P38" s="151" t="s">
        <v>31</v>
      </c>
      <c r="Q38" s="152" t="s">
        <v>31</v>
      </c>
      <c r="R38" s="153" t="s">
        <v>31</v>
      </c>
      <c r="S38" s="151" t="s">
        <v>31</v>
      </c>
      <c r="T38" s="176" t="s">
        <v>31</v>
      </c>
      <c r="U38" s="149" t="s">
        <v>31</v>
      </c>
      <c r="V38" s="151" t="s">
        <v>31</v>
      </c>
      <c r="W38" s="151" t="s">
        <v>31</v>
      </c>
      <c r="X38" s="151" t="s">
        <v>31</v>
      </c>
      <c r="Y38" s="151" t="s">
        <v>31</v>
      </c>
      <c r="Z38" s="151" t="s">
        <v>31</v>
      </c>
      <c r="AA38" s="151" t="s">
        <v>31</v>
      </c>
      <c r="AB38" s="151" t="s">
        <v>31</v>
      </c>
      <c r="AC38" s="151" t="s">
        <v>31</v>
      </c>
      <c r="AD38" s="151" t="s">
        <v>31</v>
      </c>
      <c r="AE38" s="151" t="s">
        <v>31</v>
      </c>
      <c r="AF38" s="151" t="s">
        <v>31</v>
      </c>
      <c r="AG38" s="18"/>
      <c r="AH38" s="19"/>
      <c r="AI38" s="19"/>
      <c r="AJ38" s="19"/>
      <c r="AK38" s="18"/>
      <c r="AL38" s="18"/>
      <c r="AM38" s="18"/>
      <c r="AN38" s="18"/>
      <c r="AO38" s="18"/>
      <c r="AP38" s="18"/>
      <c r="AQ38" s="18"/>
      <c r="AR38" s="18"/>
      <c r="AS38" s="18"/>
      <c r="AT38" s="18"/>
      <c r="AU38" s="18"/>
      <c r="AV38" s="18"/>
      <c r="AW38" s="18"/>
      <c r="AX38" s="18"/>
      <c r="AY38" s="18"/>
      <c r="AZ38" s="16"/>
    </row>
    <row r="39" spans="1:52" s="17" customFormat="1" ht="13" x14ac:dyDescent="0.25">
      <c r="A39" s="143" t="s">
        <v>404</v>
      </c>
      <c r="B39" s="144" t="s">
        <v>405</v>
      </c>
      <c r="C39" s="155"/>
      <c r="D39" s="146" t="s">
        <v>11</v>
      </c>
      <c r="E39" s="161"/>
      <c r="F39" s="162" t="s">
        <v>31</v>
      </c>
      <c r="G39" s="149" t="s">
        <v>31</v>
      </c>
      <c r="H39" s="151" t="s">
        <v>31</v>
      </c>
      <c r="I39" s="151" t="s">
        <v>31</v>
      </c>
      <c r="J39" s="151" t="s">
        <v>31</v>
      </c>
      <c r="K39" s="151" t="s">
        <v>31</v>
      </c>
      <c r="L39" s="151" t="s">
        <v>31</v>
      </c>
      <c r="M39" s="151" t="s">
        <v>31</v>
      </c>
      <c r="N39" s="151" t="s">
        <v>31</v>
      </c>
      <c r="O39" s="151" t="s">
        <v>31</v>
      </c>
      <c r="P39" s="151" t="s">
        <v>31</v>
      </c>
      <c r="Q39" s="152" t="s">
        <v>31</v>
      </c>
      <c r="R39" s="153" t="s">
        <v>31</v>
      </c>
      <c r="S39" s="151" t="s">
        <v>31</v>
      </c>
      <c r="T39" s="176" t="s">
        <v>31</v>
      </c>
      <c r="U39" s="149" t="s">
        <v>31</v>
      </c>
      <c r="V39" s="151" t="s">
        <v>31</v>
      </c>
      <c r="W39" s="151" t="s">
        <v>31</v>
      </c>
      <c r="X39" s="151" t="s">
        <v>31</v>
      </c>
      <c r="Y39" s="151" t="s">
        <v>31</v>
      </c>
      <c r="Z39" s="151" t="s">
        <v>31</v>
      </c>
      <c r="AA39" s="151" t="s">
        <v>31</v>
      </c>
      <c r="AB39" s="151" t="s">
        <v>31</v>
      </c>
      <c r="AC39" s="151" t="s">
        <v>31</v>
      </c>
      <c r="AD39" s="151" t="s">
        <v>31</v>
      </c>
      <c r="AE39" s="151" t="s">
        <v>31</v>
      </c>
      <c r="AF39" s="151" t="s">
        <v>31</v>
      </c>
      <c r="AG39" s="18"/>
      <c r="AH39" s="19"/>
      <c r="AI39" s="19"/>
      <c r="AJ39" s="19"/>
      <c r="AK39" s="18"/>
      <c r="AL39" s="18"/>
      <c r="AM39" s="18"/>
      <c r="AN39" s="18"/>
      <c r="AO39" s="18"/>
      <c r="AP39" s="18"/>
      <c r="AQ39" s="18"/>
      <c r="AR39" s="18"/>
      <c r="AS39" s="18"/>
      <c r="AT39" s="18"/>
      <c r="AU39" s="18"/>
      <c r="AV39" s="18"/>
      <c r="AW39" s="18"/>
      <c r="AX39" s="18"/>
      <c r="AY39" s="18"/>
      <c r="AZ39" s="16"/>
    </row>
    <row r="40" spans="1:52" s="17" customFormat="1" ht="13" x14ac:dyDescent="0.25">
      <c r="A40" s="143" t="s">
        <v>406</v>
      </c>
      <c r="B40" s="144" t="s">
        <v>407</v>
      </c>
      <c r="C40" s="155"/>
      <c r="D40" s="146" t="s">
        <v>240</v>
      </c>
      <c r="E40" s="161"/>
      <c r="F40" s="162" t="s">
        <v>31</v>
      </c>
      <c r="G40" s="149" t="s">
        <v>31</v>
      </c>
      <c r="H40" s="151" t="s">
        <v>31</v>
      </c>
      <c r="I40" s="151" t="s">
        <v>31</v>
      </c>
      <c r="J40" s="151" t="s">
        <v>31</v>
      </c>
      <c r="K40" s="151" t="s">
        <v>31</v>
      </c>
      <c r="L40" s="151" t="s">
        <v>31</v>
      </c>
      <c r="M40" s="151" t="s">
        <v>31</v>
      </c>
      <c r="N40" s="151" t="s">
        <v>31</v>
      </c>
      <c r="O40" s="151" t="s">
        <v>31</v>
      </c>
      <c r="P40" s="151" t="s">
        <v>31</v>
      </c>
      <c r="Q40" s="152" t="s">
        <v>31</v>
      </c>
      <c r="R40" s="153" t="s">
        <v>31</v>
      </c>
      <c r="S40" s="151" t="s">
        <v>31</v>
      </c>
      <c r="T40" s="176" t="s">
        <v>31</v>
      </c>
      <c r="U40" s="149" t="s">
        <v>31</v>
      </c>
      <c r="V40" s="151" t="s">
        <v>31</v>
      </c>
      <c r="W40" s="151" t="s">
        <v>31</v>
      </c>
      <c r="X40" s="151" t="s">
        <v>31</v>
      </c>
      <c r="Y40" s="151" t="s">
        <v>31</v>
      </c>
      <c r="Z40" s="151" t="s">
        <v>31</v>
      </c>
      <c r="AA40" s="151" t="s">
        <v>31</v>
      </c>
      <c r="AB40" s="151" t="s">
        <v>31</v>
      </c>
      <c r="AC40" s="151" t="s">
        <v>31</v>
      </c>
      <c r="AD40" s="151" t="s">
        <v>31</v>
      </c>
      <c r="AE40" s="151" t="s">
        <v>31</v>
      </c>
      <c r="AF40" s="151" t="s">
        <v>31</v>
      </c>
      <c r="AG40" s="18"/>
      <c r="AH40" s="19"/>
      <c r="AI40" s="19"/>
      <c r="AJ40" s="19"/>
      <c r="AK40" s="18"/>
      <c r="AL40" s="18"/>
      <c r="AM40" s="18"/>
      <c r="AN40" s="18"/>
      <c r="AO40" s="18"/>
      <c r="AP40" s="18"/>
      <c r="AQ40" s="18"/>
      <c r="AR40" s="18"/>
      <c r="AS40" s="18"/>
      <c r="AT40" s="18"/>
      <c r="AU40" s="18"/>
      <c r="AV40" s="18"/>
      <c r="AW40" s="18"/>
      <c r="AX40" s="18"/>
      <c r="AY40" s="18"/>
      <c r="AZ40" s="16"/>
    </row>
    <row r="41" spans="1:52" s="17" customFormat="1" ht="13" x14ac:dyDescent="0.25">
      <c r="A41" s="143" t="s">
        <v>66</v>
      </c>
      <c r="B41" s="154" t="s">
        <v>408</v>
      </c>
      <c r="C41" s="155" t="s">
        <v>31</v>
      </c>
      <c r="D41" s="146" t="s">
        <v>240</v>
      </c>
      <c r="E41" s="161" t="s">
        <v>30</v>
      </c>
      <c r="F41" s="162" t="s">
        <v>25</v>
      </c>
      <c r="G41" s="149" t="s">
        <v>31</v>
      </c>
      <c r="H41" s="151" t="s">
        <v>31</v>
      </c>
      <c r="I41" s="163" t="s">
        <v>25</v>
      </c>
      <c r="J41" s="151" t="s">
        <v>31</v>
      </c>
      <c r="K41" s="151" t="s">
        <v>31</v>
      </c>
      <c r="L41" s="151" t="s">
        <v>31</v>
      </c>
      <c r="M41" s="151" t="s">
        <v>31</v>
      </c>
      <c r="N41" s="151" t="s">
        <v>25</v>
      </c>
      <c r="O41" s="151" t="s">
        <v>31</v>
      </c>
      <c r="P41" s="151" t="s">
        <v>31</v>
      </c>
      <c r="Q41" s="152" t="s">
        <v>31</v>
      </c>
      <c r="R41" s="153" t="s">
        <v>31</v>
      </c>
      <c r="S41" s="151" t="s">
        <v>31</v>
      </c>
      <c r="T41" s="176" t="s">
        <v>31</v>
      </c>
      <c r="U41" s="149" t="s">
        <v>31</v>
      </c>
      <c r="V41" s="151" t="s">
        <v>31</v>
      </c>
      <c r="W41" s="151" t="s">
        <v>31</v>
      </c>
      <c r="X41" s="151" t="s">
        <v>31</v>
      </c>
      <c r="Y41" s="151" t="s">
        <v>31</v>
      </c>
      <c r="Z41" s="151" t="s">
        <v>31</v>
      </c>
      <c r="AA41" s="151" t="s">
        <v>31</v>
      </c>
      <c r="AB41" s="151" t="s">
        <v>31</v>
      </c>
      <c r="AC41" s="151" t="s">
        <v>31</v>
      </c>
      <c r="AD41" s="151" t="s">
        <v>31</v>
      </c>
      <c r="AE41" s="151" t="s">
        <v>31</v>
      </c>
      <c r="AF41" s="151" t="s">
        <v>31</v>
      </c>
      <c r="AG41" s="18"/>
      <c r="AH41" s="19"/>
      <c r="AI41" s="19"/>
      <c r="AJ41" s="19"/>
      <c r="AK41" s="18"/>
      <c r="AL41" s="18"/>
      <c r="AM41" s="18"/>
      <c r="AN41" s="18"/>
      <c r="AO41" s="18"/>
      <c r="AP41" s="18"/>
      <c r="AQ41" s="18"/>
      <c r="AR41" s="18"/>
      <c r="AS41" s="18"/>
      <c r="AT41" s="18"/>
      <c r="AU41" s="18"/>
      <c r="AV41" s="18"/>
      <c r="AW41" s="18"/>
      <c r="AX41" s="18"/>
      <c r="AY41" s="18"/>
      <c r="AZ41" s="16"/>
    </row>
    <row r="42" spans="1:52" s="17" customFormat="1" ht="13" x14ac:dyDescent="0.25">
      <c r="A42" s="143" t="s">
        <v>279</v>
      </c>
      <c r="B42" s="154" t="s">
        <v>280</v>
      </c>
      <c r="C42" s="155"/>
      <c r="D42" s="146" t="s">
        <v>240</v>
      </c>
      <c r="E42" s="161"/>
      <c r="F42" s="162" t="s">
        <v>31</v>
      </c>
      <c r="G42" s="149" t="s">
        <v>31</v>
      </c>
      <c r="H42" s="151" t="s">
        <v>31</v>
      </c>
      <c r="I42" s="151" t="s">
        <v>31</v>
      </c>
      <c r="J42" s="151" t="s">
        <v>31</v>
      </c>
      <c r="K42" s="151" t="s">
        <v>31</v>
      </c>
      <c r="L42" s="151" t="s">
        <v>31</v>
      </c>
      <c r="M42" s="151" t="s">
        <v>31</v>
      </c>
      <c r="N42" s="151" t="s">
        <v>25</v>
      </c>
      <c r="O42" s="151" t="s">
        <v>31</v>
      </c>
      <c r="P42" s="151" t="s">
        <v>31</v>
      </c>
      <c r="Q42" s="152" t="s">
        <v>31</v>
      </c>
      <c r="R42" s="153" t="s">
        <v>31</v>
      </c>
      <c r="S42" s="151" t="s">
        <v>31</v>
      </c>
      <c r="T42" s="176" t="s">
        <v>31</v>
      </c>
      <c r="U42" s="149" t="s">
        <v>31</v>
      </c>
      <c r="V42" s="151" t="s">
        <v>31</v>
      </c>
      <c r="W42" s="151" t="s">
        <v>31</v>
      </c>
      <c r="X42" s="151" t="s">
        <v>31</v>
      </c>
      <c r="Y42" s="151" t="s">
        <v>31</v>
      </c>
      <c r="Z42" s="151" t="s">
        <v>31</v>
      </c>
      <c r="AA42" s="151" t="s">
        <v>31</v>
      </c>
      <c r="AB42" s="151" t="s">
        <v>31</v>
      </c>
      <c r="AC42" s="151" t="s">
        <v>31</v>
      </c>
      <c r="AD42" s="151" t="s">
        <v>31</v>
      </c>
      <c r="AE42" s="151" t="s">
        <v>31</v>
      </c>
      <c r="AF42" s="151" t="s">
        <v>31</v>
      </c>
      <c r="AG42" s="18"/>
      <c r="AH42" s="19"/>
      <c r="AI42" s="19"/>
      <c r="AJ42" s="19"/>
      <c r="AK42" s="18"/>
      <c r="AL42" s="18"/>
      <c r="AM42" s="18"/>
      <c r="AN42" s="18"/>
      <c r="AO42" s="18"/>
      <c r="AP42" s="18"/>
      <c r="AQ42" s="18"/>
      <c r="AR42" s="18"/>
      <c r="AS42" s="18"/>
      <c r="AT42" s="18"/>
      <c r="AU42" s="18"/>
      <c r="AV42" s="18"/>
      <c r="AW42" s="18"/>
      <c r="AX42" s="18"/>
      <c r="AY42" s="18"/>
      <c r="AZ42" s="16"/>
    </row>
    <row r="43" spans="1:52" s="17" customFormat="1" ht="13" x14ac:dyDescent="0.25">
      <c r="A43" s="143" t="s">
        <v>67</v>
      </c>
      <c r="B43" s="154" t="s">
        <v>68</v>
      </c>
      <c r="C43" s="155" t="s">
        <v>31</v>
      </c>
      <c r="D43" s="146" t="s">
        <v>240</v>
      </c>
      <c r="E43" s="161" t="s">
        <v>69</v>
      </c>
      <c r="F43" s="162" t="s">
        <v>31</v>
      </c>
      <c r="G43" s="149" t="s">
        <v>25</v>
      </c>
      <c r="H43" s="151" t="s">
        <v>31</v>
      </c>
      <c r="I43" s="151" t="s">
        <v>25</v>
      </c>
      <c r="J43" s="151" t="s">
        <v>31</v>
      </c>
      <c r="K43" s="151" t="s">
        <v>31</v>
      </c>
      <c r="L43" s="151" t="s">
        <v>31</v>
      </c>
      <c r="M43" s="151" t="s">
        <v>31</v>
      </c>
      <c r="N43" s="151" t="s">
        <v>31</v>
      </c>
      <c r="O43" s="151" t="s">
        <v>31</v>
      </c>
      <c r="P43" s="151" t="s">
        <v>31</v>
      </c>
      <c r="Q43" s="152" t="s">
        <v>31</v>
      </c>
      <c r="R43" s="153" t="s">
        <v>31</v>
      </c>
      <c r="S43" s="151" t="s">
        <v>31</v>
      </c>
      <c r="T43" s="176" t="s">
        <v>31</v>
      </c>
      <c r="U43" s="149" t="s">
        <v>31</v>
      </c>
      <c r="V43" s="151" t="s">
        <v>31</v>
      </c>
      <c r="W43" s="151" t="s">
        <v>31</v>
      </c>
      <c r="X43" s="151" t="s">
        <v>31</v>
      </c>
      <c r="Y43" s="151" t="s">
        <v>31</v>
      </c>
      <c r="Z43" s="151" t="s">
        <v>31</v>
      </c>
      <c r="AA43" s="151" t="s">
        <v>31</v>
      </c>
      <c r="AB43" s="151" t="s">
        <v>31</v>
      </c>
      <c r="AC43" s="151" t="s">
        <v>31</v>
      </c>
      <c r="AD43" s="151" t="s">
        <v>31</v>
      </c>
      <c r="AE43" s="151" t="s">
        <v>31</v>
      </c>
      <c r="AF43" s="151" t="s">
        <v>31</v>
      </c>
      <c r="AG43" s="18"/>
      <c r="AH43" s="19"/>
      <c r="AI43" s="19"/>
      <c r="AJ43" s="19"/>
      <c r="AK43" s="18"/>
      <c r="AL43" s="18"/>
      <c r="AM43" s="18"/>
      <c r="AN43" s="18"/>
      <c r="AO43" s="18"/>
      <c r="AP43" s="18"/>
      <c r="AQ43" s="18"/>
      <c r="AR43" s="18"/>
      <c r="AS43" s="18"/>
      <c r="AT43" s="18"/>
      <c r="AU43" s="18"/>
      <c r="AV43" s="18"/>
      <c r="AW43" s="18"/>
      <c r="AX43" s="18"/>
      <c r="AY43" s="18"/>
      <c r="AZ43" s="16"/>
    </row>
    <row r="44" spans="1:52" s="17" customFormat="1" ht="13" x14ac:dyDescent="0.25">
      <c r="A44" s="143" t="s">
        <v>70</v>
      </c>
      <c r="B44" s="154" t="s">
        <v>71</v>
      </c>
      <c r="C44" s="155" t="s">
        <v>31</v>
      </c>
      <c r="D44" s="146" t="s">
        <v>240</v>
      </c>
      <c r="E44" s="161" t="s">
        <v>30</v>
      </c>
      <c r="F44" s="162" t="s">
        <v>31</v>
      </c>
      <c r="G44" s="149" t="s">
        <v>31</v>
      </c>
      <c r="H44" s="151" t="s">
        <v>31</v>
      </c>
      <c r="I44" s="151" t="s">
        <v>42</v>
      </c>
      <c r="J44" s="151" t="s">
        <v>31</v>
      </c>
      <c r="K44" s="151" t="s">
        <v>31</v>
      </c>
      <c r="L44" s="151" t="s">
        <v>31</v>
      </c>
      <c r="M44" s="151" t="s">
        <v>31</v>
      </c>
      <c r="N44" s="151" t="s">
        <v>31</v>
      </c>
      <c r="O44" s="151" t="s">
        <v>25</v>
      </c>
      <c r="P44" s="151" t="s">
        <v>31</v>
      </c>
      <c r="Q44" s="152" t="s">
        <v>31</v>
      </c>
      <c r="R44" s="153" t="s">
        <v>31</v>
      </c>
      <c r="S44" s="151" t="s">
        <v>31</v>
      </c>
      <c r="T44" s="176" t="s">
        <v>31</v>
      </c>
      <c r="U44" s="149" t="s">
        <v>31</v>
      </c>
      <c r="V44" s="151" t="s">
        <v>31</v>
      </c>
      <c r="W44" s="151" t="s">
        <v>31</v>
      </c>
      <c r="X44" s="151" t="s">
        <v>31</v>
      </c>
      <c r="Y44" s="151" t="s">
        <v>31</v>
      </c>
      <c r="Z44" s="151" t="s">
        <v>31</v>
      </c>
      <c r="AA44" s="151" t="s">
        <v>31</v>
      </c>
      <c r="AB44" s="151" t="s">
        <v>31</v>
      </c>
      <c r="AC44" s="151" t="s">
        <v>31</v>
      </c>
      <c r="AD44" s="151" t="s">
        <v>31</v>
      </c>
      <c r="AE44" s="151" t="s">
        <v>31</v>
      </c>
      <c r="AF44" s="151" t="s">
        <v>31</v>
      </c>
      <c r="AG44" s="18"/>
      <c r="AH44" s="19"/>
      <c r="AI44" s="19"/>
      <c r="AJ44" s="19"/>
      <c r="AK44" s="18"/>
      <c r="AL44" s="18"/>
      <c r="AM44" s="18"/>
      <c r="AN44" s="18"/>
      <c r="AO44" s="18"/>
      <c r="AP44" s="18"/>
      <c r="AQ44" s="18"/>
      <c r="AR44" s="18"/>
      <c r="AS44" s="18"/>
      <c r="AT44" s="18"/>
      <c r="AU44" s="18"/>
      <c r="AV44" s="18"/>
      <c r="AW44" s="18"/>
      <c r="AX44" s="18"/>
      <c r="AY44" s="18"/>
      <c r="AZ44" s="16"/>
    </row>
    <row r="45" spans="1:52" s="17" customFormat="1" ht="13" x14ac:dyDescent="0.25">
      <c r="A45" s="143" t="s">
        <v>72</v>
      </c>
      <c r="B45" s="154" t="s">
        <v>73</v>
      </c>
      <c r="C45" s="155" t="s">
        <v>31</v>
      </c>
      <c r="D45" s="146" t="s">
        <v>240</v>
      </c>
      <c r="E45" s="161" t="s">
        <v>66</v>
      </c>
      <c r="F45" s="162" t="s">
        <v>31</v>
      </c>
      <c r="G45" s="149" t="s">
        <v>31</v>
      </c>
      <c r="H45" s="151" t="s">
        <v>31</v>
      </c>
      <c r="I45" s="151" t="s">
        <v>25</v>
      </c>
      <c r="J45" s="151" t="s">
        <v>31</v>
      </c>
      <c r="K45" s="151" t="s">
        <v>31</v>
      </c>
      <c r="L45" s="151" t="s">
        <v>31</v>
      </c>
      <c r="M45" s="151" t="s">
        <v>31</v>
      </c>
      <c r="N45" s="151" t="s">
        <v>25</v>
      </c>
      <c r="O45" s="151" t="s">
        <v>31</v>
      </c>
      <c r="P45" s="151" t="s">
        <v>31</v>
      </c>
      <c r="Q45" s="152" t="s">
        <v>31</v>
      </c>
      <c r="R45" s="153" t="s">
        <v>31</v>
      </c>
      <c r="S45" s="151" t="s">
        <v>31</v>
      </c>
      <c r="T45" s="176" t="s">
        <v>31</v>
      </c>
      <c r="U45" s="149" t="s">
        <v>31</v>
      </c>
      <c r="V45" s="151" t="s">
        <v>31</v>
      </c>
      <c r="W45" s="151" t="s">
        <v>31</v>
      </c>
      <c r="X45" s="151" t="s">
        <v>31</v>
      </c>
      <c r="Y45" s="151" t="s">
        <v>31</v>
      </c>
      <c r="Z45" s="151" t="s">
        <v>31</v>
      </c>
      <c r="AA45" s="151" t="s">
        <v>31</v>
      </c>
      <c r="AB45" s="151" t="s">
        <v>31</v>
      </c>
      <c r="AC45" s="151" t="s">
        <v>31</v>
      </c>
      <c r="AD45" s="151" t="s">
        <v>31</v>
      </c>
      <c r="AE45" s="151" t="s">
        <v>31</v>
      </c>
      <c r="AF45" s="151" t="s">
        <v>31</v>
      </c>
      <c r="AG45" s="18"/>
      <c r="AH45" s="19"/>
      <c r="AI45" s="19"/>
      <c r="AJ45" s="19"/>
      <c r="AK45" s="18"/>
      <c r="AL45" s="18"/>
      <c r="AM45" s="18"/>
      <c r="AN45" s="18"/>
      <c r="AO45" s="18"/>
      <c r="AP45" s="18"/>
      <c r="AQ45" s="18"/>
      <c r="AR45" s="18"/>
      <c r="AS45" s="18"/>
      <c r="AT45" s="18"/>
      <c r="AU45" s="18"/>
      <c r="AV45" s="18"/>
      <c r="AW45" s="18"/>
      <c r="AX45" s="18"/>
      <c r="AY45" s="18"/>
      <c r="AZ45" s="16"/>
    </row>
    <row r="46" spans="1:52" s="17" customFormat="1" ht="13" x14ac:dyDescent="0.25">
      <c r="A46" s="143" t="s">
        <v>74</v>
      </c>
      <c r="B46" s="154" t="s">
        <v>75</v>
      </c>
      <c r="C46" s="155" t="s">
        <v>31</v>
      </c>
      <c r="D46" s="146" t="s">
        <v>240</v>
      </c>
      <c r="E46" s="161" t="s">
        <v>76</v>
      </c>
      <c r="F46" s="162" t="s">
        <v>31</v>
      </c>
      <c r="G46" s="149" t="s">
        <v>31</v>
      </c>
      <c r="H46" s="151" t="s">
        <v>31</v>
      </c>
      <c r="I46" s="151" t="s">
        <v>25</v>
      </c>
      <c r="J46" s="151" t="s">
        <v>31</v>
      </c>
      <c r="K46" s="151" t="s">
        <v>31</v>
      </c>
      <c r="L46" s="151" t="s">
        <v>31</v>
      </c>
      <c r="M46" s="151" t="s">
        <v>31</v>
      </c>
      <c r="N46" s="151" t="s">
        <v>31</v>
      </c>
      <c r="O46" s="151" t="s">
        <v>31</v>
      </c>
      <c r="P46" s="151" t="s">
        <v>31</v>
      </c>
      <c r="Q46" s="152" t="s">
        <v>31</v>
      </c>
      <c r="R46" s="153" t="s">
        <v>31</v>
      </c>
      <c r="S46" s="151" t="s">
        <v>31</v>
      </c>
      <c r="T46" s="176" t="s">
        <v>31</v>
      </c>
      <c r="U46" s="149" t="s">
        <v>31</v>
      </c>
      <c r="V46" s="151" t="s">
        <v>31</v>
      </c>
      <c r="W46" s="151" t="s">
        <v>31</v>
      </c>
      <c r="X46" s="151" t="s">
        <v>31</v>
      </c>
      <c r="Y46" s="151" t="s">
        <v>31</v>
      </c>
      <c r="Z46" s="151" t="s">
        <v>31</v>
      </c>
      <c r="AA46" s="151" t="s">
        <v>31</v>
      </c>
      <c r="AB46" s="151" t="s">
        <v>31</v>
      </c>
      <c r="AC46" s="151" t="s">
        <v>31</v>
      </c>
      <c r="AD46" s="151" t="s">
        <v>31</v>
      </c>
      <c r="AE46" s="151" t="s">
        <v>31</v>
      </c>
      <c r="AF46" s="151" t="s">
        <v>31</v>
      </c>
      <c r="AG46" s="18"/>
      <c r="AH46" s="19"/>
      <c r="AI46" s="19"/>
      <c r="AJ46" s="19"/>
      <c r="AK46" s="18"/>
      <c r="AL46" s="18"/>
      <c r="AM46" s="18"/>
      <c r="AN46" s="18"/>
      <c r="AO46" s="18"/>
      <c r="AP46" s="18"/>
      <c r="AQ46" s="18"/>
      <c r="AR46" s="18"/>
      <c r="AS46" s="18"/>
      <c r="AT46" s="18"/>
      <c r="AU46" s="18"/>
      <c r="AV46" s="18"/>
      <c r="AW46" s="18"/>
      <c r="AX46" s="18"/>
      <c r="AY46" s="18"/>
      <c r="AZ46" s="16"/>
    </row>
    <row r="47" spans="1:52" s="17" customFormat="1" ht="13" x14ac:dyDescent="0.25">
      <c r="A47" s="143" t="s">
        <v>77</v>
      </c>
      <c r="B47" s="154" t="s">
        <v>409</v>
      </c>
      <c r="C47" s="155" t="s">
        <v>31</v>
      </c>
      <c r="D47" s="146" t="s">
        <v>240</v>
      </c>
      <c r="E47" s="161" t="s">
        <v>78</v>
      </c>
      <c r="F47" s="162" t="s">
        <v>31</v>
      </c>
      <c r="G47" s="149" t="s">
        <v>31</v>
      </c>
      <c r="H47" s="151" t="s">
        <v>31</v>
      </c>
      <c r="I47" s="151" t="s">
        <v>31</v>
      </c>
      <c r="J47" s="151" t="s">
        <v>31</v>
      </c>
      <c r="K47" s="151" t="s">
        <v>31</v>
      </c>
      <c r="L47" s="151" t="s">
        <v>31</v>
      </c>
      <c r="M47" s="151" t="s">
        <v>31</v>
      </c>
      <c r="N47" s="151" t="s">
        <v>25</v>
      </c>
      <c r="O47" s="151" t="s">
        <v>31</v>
      </c>
      <c r="P47" s="151" t="s">
        <v>31</v>
      </c>
      <c r="Q47" s="152" t="s">
        <v>31</v>
      </c>
      <c r="R47" s="153" t="s">
        <v>31</v>
      </c>
      <c r="S47" s="151" t="s">
        <v>31</v>
      </c>
      <c r="T47" s="176" t="s">
        <v>31</v>
      </c>
      <c r="U47" s="149" t="s">
        <v>31</v>
      </c>
      <c r="V47" s="151" t="s">
        <v>31</v>
      </c>
      <c r="W47" s="151" t="s">
        <v>31</v>
      </c>
      <c r="X47" s="151" t="s">
        <v>31</v>
      </c>
      <c r="Y47" s="151" t="s">
        <v>31</v>
      </c>
      <c r="Z47" s="151" t="s">
        <v>31</v>
      </c>
      <c r="AA47" s="151" t="s">
        <v>31</v>
      </c>
      <c r="AB47" s="151" t="s">
        <v>31</v>
      </c>
      <c r="AC47" s="151" t="s">
        <v>31</v>
      </c>
      <c r="AD47" s="151" t="s">
        <v>31</v>
      </c>
      <c r="AE47" s="151" t="s">
        <v>31</v>
      </c>
      <c r="AF47" s="151" t="s">
        <v>31</v>
      </c>
      <c r="AG47" s="18"/>
      <c r="AH47" s="19"/>
      <c r="AI47" s="19"/>
      <c r="AJ47" s="19"/>
      <c r="AK47" s="18"/>
      <c r="AL47" s="18"/>
      <c r="AM47" s="18"/>
      <c r="AN47" s="18"/>
      <c r="AO47" s="18"/>
      <c r="AP47" s="18"/>
      <c r="AQ47" s="18"/>
      <c r="AR47" s="18"/>
      <c r="AS47" s="18"/>
      <c r="AT47" s="18"/>
      <c r="AU47" s="18"/>
      <c r="AV47" s="18"/>
      <c r="AW47" s="18"/>
      <c r="AX47" s="18"/>
      <c r="AY47" s="18"/>
      <c r="AZ47" s="16"/>
    </row>
    <row r="48" spans="1:52" s="17" customFormat="1" ht="13" x14ac:dyDescent="0.25">
      <c r="A48" s="143" t="s">
        <v>79</v>
      </c>
      <c r="B48" s="154" t="s">
        <v>410</v>
      </c>
      <c r="C48" s="155" t="s">
        <v>31</v>
      </c>
      <c r="D48" s="146" t="s">
        <v>240</v>
      </c>
      <c r="E48" s="161" t="s">
        <v>67</v>
      </c>
      <c r="F48" s="162" t="s">
        <v>31</v>
      </c>
      <c r="G48" s="149" t="s">
        <v>31</v>
      </c>
      <c r="H48" s="151" t="s">
        <v>31</v>
      </c>
      <c r="I48" s="151" t="s">
        <v>25</v>
      </c>
      <c r="J48" s="151" t="s">
        <v>31</v>
      </c>
      <c r="K48" s="151" t="s">
        <v>31</v>
      </c>
      <c r="L48" s="151" t="s">
        <v>31</v>
      </c>
      <c r="M48" s="151" t="s">
        <v>31</v>
      </c>
      <c r="N48" s="151" t="s">
        <v>31</v>
      </c>
      <c r="O48" s="151" t="s">
        <v>31</v>
      </c>
      <c r="P48" s="151" t="s">
        <v>31</v>
      </c>
      <c r="Q48" s="152" t="s">
        <v>31</v>
      </c>
      <c r="R48" s="153" t="s">
        <v>31</v>
      </c>
      <c r="S48" s="151" t="s">
        <v>31</v>
      </c>
      <c r="T48" s="176" t="s">
        <v>31</v>
      </c>
      <c r="U48" s="149" t="s">
        <v>31</v>
      </c>
      <c r="V48" s="151" t="s">
        <v>31</v>
      </c>
      <c r="W48" s="151" t="s">
        <v>31</v>
      </c>
      <c r="X48" s="151" t="s">
        <v>31</v>
      </c>
      <c r="Y48" s="151" t="s">
        <v>31</v>
      </c>
      <c r="Z48" s="151" t="s">
        <v>31</v>
      </c>
      <c r="AA48" s="151" t="s">
        <v>31</v>
      </c>
      <c r="AB48" s="151" t="s">
        <v>31</v>
      </c>
      <c r="AC48" s="151" t="s">
        <v>31</v>
      </c>
      <c r="AD48" s="151" t="s">
        <v>31</v>
      </c>
      <c r="AE48" s="151" t="s">
        <v>31</v>
      </c>
      <c r="AF48" s="151" t="s">
        <v>31</v>
      </c>
      <c r="AG48" s="18"/>
      <c r="AH48" s="19"/>
      <c r="AI48" s="19"/>
      <c r="AJ48" s="19"/>
      <c r="AK48" s="18"/>
      <c r="AL48" s="18"/>
      <c r="AM48" s="18"/>
      <c r="AN48" s="18"/>
      <c r="AO48" s="18"/>
      <c r="AP48" s="18"/>
      <c r="AQ48" s="18"/>
      <c r="AR48" s="18"/>
      <c r="AS48" s="18"/>
      <c r="AT48" s="18"/>
      <c r="AU48" s="18"/>
      <c r="AV48" s="18"/>
      <c r="AW48" s="18"/>
      <c r="AX48" s="18"/>
      <c r="AY48" s="18"/>
      <c r="AZ48" s="16"/>
    </row>
    <row r="49" spans="1:52" s="17" customFormat="1" ht="13" x14ac:dyDescent="0.25">
      <c r="A49" s="143" t="s">
        <v>80</v>
      </c>
      <c r="B49" s="154" t="s">
        <v>81</v>
      </c>
      <c r="C49" s="155" t="s">
        <v>31</v>
      </c>
      <c r="D49" s="146" t="s">
        <v>11</v>
      </c>
      <c r="E49" s="164" t="s">
        <v>74</v>
      </c>
      <c r="F49" s="162" t="s">
        <v>31</v>
      </c>
      <c r="G49" s="149" t="s">
        <v>31</v>
      </c>
      <c r="H49" s="151" t="s">
        <v>31</v>
      </c>
      <c r="I49" s="151" t="s">
        <v>42</v>
      </c>
      <c r="J49" s="151" t="s">
        <v>31</v>
      </c>
      <c r="K49" s="151" t="s">
        <v>31</v>
      </c>
      <c r="L49" s="151" t="s">
        <v>31</v>
      </c>
      <c r="M49" s="151" t="s">
        <v>31</v>
      </c>
      <c r="N49" s="151" t="s">
        <v>31</v>
      </c>
      <c r="O49" s="151" t="s">
        <v>31</v>
      </c>
      <c r="P49" s="151" t="s">
        <v>31</v>
      </c>
      <c r="Q49" s="152" t="s">
        <v>31</v>
      </c>
      <c r="R49" s="153" t="s">
        <v>31</v>
      </c>
      <c r="S49" s="151" t="s">
        <v>31</v>
      </c>
      <c r="T49" s="176" t="s">
        <v>31</v>
      </c>
      <c r="U49" s="149" t="s">
        <v>31</v>
      </c>
      <c r="V49" s="151" t="s">
        <v>31</v>
      </c>
      <c r="W49" s="151" t="s">
        <v>31</v>
      </c>
      <c r="X49" s="151" t="s">
        <v>31</v>
      </c>
      <c r="Y49" s="151" t="s">
        <v>31</v>
      </c>
      <c r="Z49" s="151" t="s">
        <v>31</v>
      </c>
      <c r="AA49" s="151" t="s">
        <v>31</v>
      </c>
      <c r="AB49" s="151" t="s">
        <v>31</v>
      </c>
      <c r="AC49" s="151" t="s">
        <v>31</v>
      </c>
      <c r="AD49" s="151" t="s">
        <v>31</v>
      </c>
      <c r="AE49" s="151" t="s">
        <v>31</v>
      </c>
      <c r="AF49" s="151" t="s">
        <v>31</v>
      </c>
      <c r="AG49" s="18"/>
      <c r="AH49" s="19"/>
      <c r="AI49" s="19"/>
      <c r="AJ49" s="19"/>
      <c r="AK49" s="18"/>
      <c r="AL49" s="18"/>
      <c r="AM49" s="18"/>
      <c r="AN49" s="18"/>
      <c r="AO49" s="18"/>
      <c r="AP49" s="18"/>
      <c r="AQ49" s="18"/>
      <c r="AR49" s="18"/>
      <c r="AS49" s="18"/>
      <c r="AT49" s="18"/>
      <c r="AU49" s="18"/>
      <c r="AV49" s="18"/>
      <c r="AW49" s="18"/>
      <c r="AX49" s="18"/>
      <c r="AY49" s="18"/>
      <c r="AZ49" s="16"/>
    </row>
    <row r="50" spans="1:52" s="17" customFormat="1" ht="13" x14ac:dyDescent="0.25">
      <c r="A50" s="143" t="s">
        <v>82</v>
      </c>
      <c r="B50" s="154" t="s">
        <v>83</v>
      </c>
      <c r="C50" s="155" t="s">
        <v>31</v>
      </c>
      <c r="D50" s="146" t="s">
        <v>10</v>
      </c>
      <c r="E50" s="164" t="s">
        <v>72</v>
      </c>
      <c r="F50" s="162" t="s">
        <v>31</v>
      </c>
      <c r="G50" s="149" t="s">
        <v>31</v>
      </c>
      <c r="H50" s="151" t="s">
        <v>31</v>
      </c>
      <c r="I50" s="151" t="s">
        <v>42</v>
      </c>
      <c r="J50" s="151" t="s">
        <v>31</v>
      </c>
      <c r="K50" s="151" t="s">
        <v>31</v>
      </c>
      <c r="L50" s="151" t="s">
        <v>31</v>
      </c>
      <c r="M50" s="151" t="s">
        <v>31</v>
      </c>
      <c r="N50" s="151" t="s">
        <v>31</v>
      </c>
      <c r="O50" s="151" t="s">
        <v>31</v>
      </c>
      <c r="P50" s="151" t="s">
        <v>31</v>
      </c>
      <c r="Q50" s="152" t="s">
        <v>31</v>
      </c>
      <c r="R50" s="153" t="s">
        <v>31</v>
      </c>
      <c r="S50" s="151" t="s">
        <v>31</v>
      </c>
      <c r="T50" s="176" t="s">
        <v>31</v>
      </c>
      <c r="U50" s="149" t="s">
        <v>31</v>
      </c>
      <c r="V50" s="151" t="s">
        <v>31</v>
      </c>
      <c r="W50" s="151" t="s">
        <v>31</v>
      </c>
      <c r="X50" s="151" t="s">
        <v>31</v>
      </c>
      <c r="Y50" s="151" t="s">
        <v>31</v>
      </c>
      <c r="Z50" s="151" t="s">
        <v>31</v>
      </c>
      <c r="AA50" s="151" t="s">
        <v>31</v>
      </c>
      <c r="AB50" s="151" t="s">
        <v>31</v>
      </c>
      <c r="AC50" s="151" t="s">
        <v>31</v>
      </c>
      <c r="AD50" s="151" t="s">
        <v>31</v>
      </c>
      <c r="AE50" s="151" t="s">
        <v>31</v>
      </c>
      <c r="AF50" s="151" t="s">
        <v>31</v>
      </c>
      <c r="AG50" s="18"/>
      <c r="AH50" s="19"/>
      <c r="AI50" s="19"/>
      <c r="AJ50" s="19"/>
      <c r="AK50" s="18"/>
      <c r="AL50" s="18"/>
      <c r="AM50" s="18"/>
      <c r="AN50" s="18"/>
      <c r="AO50" s="18"/>
      <c r="AP50" s="18"/>
      <c r="AQ50" s="18"/>
      <c r="AR50" s="18"/>
      <c r="AS50" s="18"/>
      <c r="AT50" s="18"/>
      <c r="AU50" s="18"/>
      <c r="AV50" s="18"/>
      <c r="AW50" s="18"/>
      <c r="AX50" s="18"/>
      <c r="AY50" s="18"/>
      <c r="AZ50" s="16"/>
    </row>
    <row r="51" spans="1:52" s="17" customFormat="1" ht="13" x14ac:dyDescent="0.25">
      <c r="A51" s="143" t="s">
        <v>84</v>
      </c>
      <c r="B51" s="154" t="s">
        <v>85</v>
      </c>
      <c r="C51" s="155" t="s">
        <v>31</v>
      </c>
      <c r="D51" s="146" t="s">
        <v>240</v>
      </c>
      <c r="E51" s="161" t="s">
        <v>78</v>
      </c>
      <c r="F51" s="162" t="s">
        <v>31</v>
      </c>
      <c r="G51" s="149" t="s">
        <v>31</v>
      </c>
      <c r="H51" s="151" t="s">
        <v>31</v>
      </c>
      <c r="I51" s="151" t="s">
        <v>25</v>
      </c>
      <c r="J51" s="151" t="s">
        <v>31</v>
      </c>
      <c r="K51" s="151" t="s">
        <v>31</v>
      </c>
      <c r="L51" s="151" t="s">
        <v>31</v>
      </c>
      <c r="M51" s="151" t="s">
        <v>31</v>
      </c>
      <c r="N51" s="151" t="s">
        <v>31</v>
      </c>
      <c r="O51" s="151" t="s">
        <v>31</v>
      </c>
      <c r="P51" s="151" t="s">
        <v>31</v>
      </c>
      <c r="Q51" s="152" t="s">
        <v>31</v>
      </c>
      <c r="R51" s="153" t="s">
        <v>31</v>
      </c>
      <c r="S51" s="151" t="s">
        <v>31</v>
      </c>
      <c r="T51" s="176" t="s">
        <v>31</v>
      </c>
      <c r="U51" s="149" t="s">
        <v>31</v>
      </c>
      <c r="V51" s="151" t="s">
        <v>31</v>
      </c>
      <c r="W51" s="151" t="s">
        <v>31</v>
      </c>
      <c r="X51" s="151" t="s">
        <v>31</v>
      </c>
      <c r="Y51" s="151" t="s">
        <v>31</v>
      </c>
      <c r="Z51" s="151" t="s">
        <v>31</v>
      </c>
      <c r="AA51" s="151" t="s">
        <v>31</v>
      </c>
      <c r="AB51" s="151" t="s">
        <v>31</v>
      </c>
      <c r="AC51" s="151" t="s">
        <v>31</v>
      </c>
      <c r="AD51" s="151" t="s">
        <v>31</v>
      </c>
      <c r="AE51" s="151" t="s">
        <v>31</v>
      </c>
      <c r="AF51" s="151" t="s">
        <v>31</v>
      </c>
      <c r="AG51" s="18"/>
      <c r="AH51" s="19"/>
      <c r="AI51" s="19"/>
      <c r="AJ51" s="19"/>
      <c r="AK51" s="18"/>
      <c r="AL51" s="18"/>
      <c r="AM51" s="18"/>
      <c r="AN51" s="18"/>
      <c r="AO51" s="18"/>
      <c r="AP51" s="18"/>
      <c r="AQ51" s="18"/>
      <c r="AR51" s="18"/>
      <c r="AS51" s="18"/>
      <c r="AT51" s="18"/>
      <c r="AU51" s="18"/>
      <c r="AV51" s="18"/>
      <c r="AW51" s="18"/>
      <c r="AX51" s="18"/>
      <c r="AY51" s="18"/>
      <c r="AZ51" s="16"/>
    </row>
    <row r="52" spans="1:52" s="17" customFormat="1" ht="13" x14ac:dyDescent="0.25">
      <c r="A52" s="143" t="s">
        <v>411</v>
      </c>
      <c r="B52" s="154" t="s">
        <v>412</v>
      </c>
      <c r="C52" s="155"/>
      <c r="D52" s="146" t="s">
        <v>241</v>
      </c>
      <c r="E52" s="161"/>
      <c r="F52" s="162" t="s">
        <v>31</v>
      </c>
      <c r="G52" s="149" t="s">
        <v>31</v>
      </c>
      <c r="H52" s="151" t="s">
        <v>31</v>
      </c>
      <c r="I52" s="151" t="s">
        <v>31</v>
      </c>
      <c r="J52" s="151" t="s">
        <v>31</v>
      </c>
      <c r="K52" s="151" t="s">
        <v>31</v>
      </c>
      <c r="L52" s="151" t="s">
        <v>31</v>
      </c>
      <c r="M52" s="151" t="s">
        <v>31</v>
      </c>
      <c r="N52" s="151" t="s">
        <v>31</v>
      </c>
      <c r="O52" s="151" t="s">
        <v>31</v>
      </c>
      <c r="P52" s="151" t="s">
        <v>31</v>
      </c>
      <c r="Q52" s="152" t="s">
        <v>31</v>
      </c>
      <c r="R52" s="153" t="s">
        <v>31</v>
      </c>
      <c r="S52" s="151" t="s">
        <v>31</v>
      </c>
      <c r="T52" s="176" t="s">
        <v>31</v>
      </c>
      <c r="U52" s="149" t="s">
        <v>31</v>
      </c>
      <c r="V52" s="151" t="s">
        <v>31</v>
      </c>
      <c r="W52" s="151" t="s">
        <v>31</v>
      </c>
      <c r="X52" s="151" t="s">
        <v>31</v>
      </c>
      <c r="Y52" s="151" t="s">
        <v>31</v>
      </c>
      <c r="Z52" s="151" t="s">
        <v>31</v>
      </c>
      <c r="AA52" s="151" t="s">
        <v>31</v>
      </c>
      <c r="AB52" s="151" t="s">
        <v>31</v>
      </c>
      <c r="AC52" s="151" t="s">
        <v>31</v>
      </c>
      <c r="AD52" s="151" t="s">
        <v>31</v>
      </c>
      <c r="AE52" s="151" t="s">
        <v>31</v>
      </c>
      <c r="AF52" s="151" t="s">
        <v>31</v>
      </c>
      <c r="AG52" s="18"/>
      <c r="AH52" s="19"/>
      <c r="AI52" s="19"/>
      <c r="AJ52" s="19"/>
      <c r="AK52" s="18"/>
      <c r="AL52" s="18"/>
      <c r="AM52" s="18"/>
      <c r="AN52" s="18"/>
      <c r="AO52" s="18"/>
      <c r="AP52" s="18"/>
      <c r="AQ52" s="18"/>
      <c r="AR52" s="18"/>
      <c r="AS52" s="18"/>
      <c r="AT52" s="18"/>
      <c r="AU52" s="18"/>
      <c r="AV52" s="18"/>
      <c r="AW52" s="18"/>
      <c r="AX52" s="18"/>
      <c r="AY52" s="18"/>
      <c r="AZ52" s="16"/>
    </row>
    <row r="53" spans="1:52" s="17" customFormat="1" ht="13" x14ac:dyDescent="0.25">
      <c r="A53" s="143" t="s">
        <v>413</v>
      </c>
      <c r="B53" s="154" t="s">
        <v>284</v>
      </c>
      <c r="C53" s="155"/>
      <c r="D53" s="146" t="s">
        <v>11</v>
      </c>
      <c r="E53" s="161"/>
      <c r="F53" s="162" t="s">
        <v>31</v>
      </c>
      <c r="G53" s="149" t="s">
        <v>31</v>
      </c>
      <c r="H53" s="151" t="s">
        <v>31</v>
      </c>
      <c r="I53" s="151" t="s">
        <v>31</v>
      </c>
      <c r="J53" s="151" t="s">
        <v>31</v>
      </c>
      <c r="K53" s="151" t="s">
        <v>31</v>
      </c>
      <c r="L53" s="151" t="s">
        <v>31</v>
      </c>
      <c r="M53" s="151" t="s">
        <v>31</v>
      </c>
      <c r="N53" s="151" t="s">
        <v>31</v>
      </c>
      <c r="O53" s="151" t="s">
        <v>31</v>
      </c>
      <c r="P53" s="151" t="s">
        <v>31</v>
      </c>
      <c r="Q53" s="152" t="s">
        <v>31</v>
      </c>
      <c r="R53" s="153" t="s">
        <v>31</v>
      </c>
      <c r="S53" s="151" t="s">
        <v>31</v>
      </c>
      <c r="T53" s="176" t="s">
        <v>31</v>
      </c>
      <c r="U53" s="149" t="s">
        <v>31</v>
      </c>
      <c r="V53" s="151" t="s">
        <v>31</v>
      </c>
      <c r="W53" s="151" t="s">
        <v>31</v>
      </c>
      <c r="X53" s="151" t="s">
        <v>31</v>
      </c>
      <c r="Y53" s="151" t="s">
        <v>31</v>
      </c>
      <c r="Z53" s="151" t="s">
        <v>31</v>
      </c>
      <c r="AA53" s="151" t="s">
        <v>31</v>
      </c>
      <c r="AB53" s="151" t="s">
        <v>31</v>
      </c>
      <c r="AC53" s="151" t="s">
        <v>31</v>
      </c>
      <c r="AD53" s="151" t="s">
        <v>31</v>
      </c>
      <c r="AE53" s="151" t="s">
        <v>31</v>
      </c>
      <c r="AF53" s="151" t="s">
        <v>31</v>
      </c>
      <c r="AG53" s="18"/>
      <c r="AH53" s="19"/>
      <c r="AI53" s="19"/>
      <c r="AJ53" s="19"/>
      <c r="AK53" s="18"/>
      <c r="AL53" s="18"/>
      <c r="AM53" s="18"/>
      <c r="AN53" s="18"/>
      <c r="AO53" s="18"/>
      <c r="AP53" s="18"/>
      <c r="AQ53" s="18"/>
      <c r="AR53" s="18"/>
      <c r="AS53" s="18"/>
      <c r="AT53" s="18"/>
      <c r="AU53" s="18"/>
      <c r="AV53" s="18"/>
      <c r="AW53" s="18"/>
      <c r="AX53" s="18"/>
      <c r="AY53" s="18"/>
      <c r="AZ53" s="16"/>
    </row>
    <row r="54" spans="1:52" s="17" customFormat="1" ht="13" x14ac:dyDescent="0.25">
      <c r="A54" s="143" t="s">
        <v>414</v>
      </c>
      <c r="B54" s="154" t="s">
        <v>415</v>
      </c>
      <c r="C54" s="155"/>
      <c r="D54" s="146" t="s">
        <v>240</v>
      </c>
      <c r="E54" s="161"/>
      <c r="F54" s="162" t="s">
        <v>31</v>
      </c>
      <c r="G54" s="149" t="s">
        <v>31</v>
      </c>
      <c r="H54" s="151" t="s">
        <v>31</v>
      </c>
      <c r="I54" s="151" t="s">
        <v>31</v>
      </c>
      <c r="J54" s="151" t="s">
        <v>31</v>
      </c>
      <c r="K54" s="151" t="s">
        <v>31</v>
      </c>
      <c r="L54" s="151" t="s">
        <v>31</v>
      </c>
      <c r="M54" s="151" t="s">
        <v>31</v>
      </c>
      <c r="N54" s="151" t="s">
        <v>31</v>
      </c>
      <c r="O54" s="151" t="s">
        <v>31</v>
      </c>
      <c r="P54" s="151" t="s">
        <v>31</v>
      </c>
      <c r="Q54" s="152" t="s">
        <v>31</v>
      </c>
      <c r="R54" s="153" t="s">
        <v>31</v>
      </c>
      <c r="S54" s="151" t="s">
        <v>31</v>
      </c>
      <c r="T54" s="176" t="s">
        <v>31</v>
      </c>
      <c r="U54" s="149" t="s">
        <v>31</v>
      </c>
      <c r="V54" s="151" t="s">
        <v>31</v>
      </c>
      <c r="W54" s="151" t="s">
        <v>31</v>
      </c>
      <c r="X54" s="151" t="s">
        <v>31</v>
      </c>
      <c r="Y54" s="151" t="s">
        <v>31</v>
      </c>
      <c r="Z54" s="151" t="s">
        <v>31</v>
      </c>
      <c r="AA54" s="151" t="s">
        <v>31</v>
      </c>
      <c r="AB54" s="151" t="s">
        <v>31</v>
      </c>
      <c r="AC54" s="151" t="s">
        <v>31</v>
      </c>
      <c r="AD54" s="151" t="s">
        <v>31</v>
      </c>
      <c r="AE54" s="151" t="s">
        <v>31</v>
      </c>
      <c r="AF54" s="151" t="s">
        <v>31</v>
      </c>
      <c r="AG54" s="18"/>
      <c r="AH54" s="19"/>
      <c r="AI54" s="19"/>
      <c r="AJ54" s="19"/>
      <c r="AK54" s="18"/>
      <c r="AL54" s="18"/>
      <c r="AM54" s="18"/>
      <c r="AN54" s="18"/>
      <c r="AO54" s="18"/>
      <c r="AP54" s="18"/>
      <c r="AQ54" s="18"/>
      <c r="AR54" s="18"/>
      <c r="AS54" s="18"/>
      <c r="AT54" s="18"/>
      <c r="AU54" s="18"/>
      <c r="AV54" s="18"/>
      <c r="AW54" s="18"/>
      <c r="AX54" s="18"/>
      <c r="AY54" s="18"/>
      <c r="AZ54" s="16"/>
    </row>
    <row r="55" spans="1:52" s="17" customFormat="1" ht="13" x14ac:dyDescent="0.25">
      <c r="A55" s="143" t="s">
        <v>416</v>
      </c>
      <c r="B55" s="154" t="s">
        <v>95</v>
      </c>
      <c r="C55" s="155"/>
      <c r="D55" s="146" t="s">
        <v>240</v>
      </c>
      <c r="E55" s="161"/>
      <c r="F55" s="162" t="s">
        <v>31</v>
      </c>
      <c r="G55" s="149" t="s">
        <v>31</v>
      </c>
      <c r="H55" s="151" t="s">
        <v>31</v>
      </c>
      <c r="I55" s="151" t="s">
        <v>31</v>
      </c>
      <c r="J55" s="151" t="s">
        <v>31</v>
      </c>
      <c r="K55" s="151" t="s">
        <v>31</v>
      </c>
      <c r="L55" s="151" t="s">
        <v>31</v>
      </c>
      <c r="M55" s="151" t="s">
        <v>31</v>
      </c>
      <c r="N55" s="151" t="s">
        <v>31</v>
      </c>
      <c r="O55" s="151" t="s">
        <v>31</v>
      </c>
      <c r="P55" s="151" t="s">
        <v>31</v>
      </c>
      <c r="Q55" s="152" t="s">
        <v>31</v>
      </c>
      <c r="R55" s="153" t="s">
        <v>31</v>
      </c>
      <c r="S55" s="151" t="s">
        <v>31</v>
      </c>
      <c r="T55" s="176" t="s">
        <v>31</v>
      </c>
      <c r="U55" s="149" t="s">
        <v>31</v>
      </c>
      <c r="V55" s="151" t="s">
        <v>31</v>
      </c>
      <c r="W55" s="151" t="s">
        <v>31</v>
      </c>
      <c r="X55" s="151" t="s">
        <v>31</v>
      </c>
      <c r="Y55" s="151" t="s">
        <v>31</v>
      </c>
      <c r="Z55" s="151" t="s">
        <v>31</v>
      </c>
      <c r="AA55" s="151" t="s">
        <v>31</v>
      </c>
      <c r="AB55" s="151" t="s">
        <v>31</v>
      </c>
      <c r="AC55" s="151" t="s">
        <v>31</v>
      </c>
      <c r="AD55" s="151" t="s">
        <v>31</v>
      </c>
      <c r="AE55" s="151" t="s">
        <v>31</v>
      </c>
      <c r="AF55" s="151" t="s">
        <v>31</v>
      </c>
      <c r="AG55" s="18"/>
      <c r="AH55" s="19"/>
      <c r="AI55" s="19"/>
      <c r="AJ55" s="19"/>
      <c r="AK55" s="18"/>
      <c r="AL55" s="18"/>
      <c r="AM55" s="18"/>
      <c r="AN55" s="18"/>
      <c r="AO55" s="18"/>
      <c r="AP55" s="18"/>
      <c r="AQ55" s="18"/>
      <c r="AR55" s="18"/>
      <c r="AS55" s="18"/>
      <c r="AT55" s="18"/>
      <c r="AU55" s="18"/>
      <c r="AV55" s="18"/>
      <c r="AW55" s="18"/>
      <c r="AX55" s="18"/>
      <c r="AY55" s="18"/>
      <c r="AZ55" s="16"/>
    </row>
    <row r="56" spans="1:52" s="17" customFormat="1" ht="13" x14ac:dyDescent="0.25">
      <c r="A56" s="143" t="s">
        <v>86</v>
      </c>
      <c r="B56" s="154" t="s">
        <v>282</v>
      </c>
      <c r="C56" s="155" t="s">
        <v>31</v>
      </c>
      <c r="D56" s="146" t="s">
        <v>251</v>
      </c>
      <c r="E56" s="161" t="s">
        <v>30</v>
      </c>
      <c r="F56" s="162" t="s">
        <v>25</v>
      </c>
      <c r="G56" s="149" t="s">
        <v>31</v>
      </c>
      <c r="H56" s="151" t="s">
        <v>31</v>
      </c>
      <c r="I56" s="151" t="s">
        <v>31</v>
      </c>
      <c r="J56" s="151" t="s">
        <v>31</v>
      </c>
      <c r="K56" s="151" t="s">
        <v>31</v>
      </c>
      <c r="L56" s="151" t="s">
        <v>31</v>
      </c>
      <c r="M56" s="151" t="s">
        <v>31</v>
      </c>
      <c r="N56" s="151" t="s">
        <v>31</v>
      </c>
      <c r="O56" s="151" t="s">
        <v>31</v>
      </c>
      <c r="P56" s="151" t="s">
        <v>31</v>
      </c>
      <c r="Q56" s="152" t="s">
        <v>31</v>
      </c>
      <c r="R56" s="153" t="s">
        <v>31</v>
      </c>
      <c r="S56" s="151" t="s">
        <v>31</v>
      </c>
      <c r="T56" s="176" t="s">
        <v>31</v>
      </c>
      <c r="U56" s="149" t="s">
        <v>31</v>
      </c>
      <c r="V56" s="151" t="s">
        <v>31</v>
      </c>
      <c r="W56" s="151" t="s">
        <v>31</v>
      </c>
      <c r="X56" s="151" t="s">
        <v>31</v>
      </c>
      <c r="Y56" s="151" t="s">
        <v>31</v>
      </c>
      <c r="Z56" s="151" t="s">
        <v>31</v>
      </c>
      <c r="AA56" s="151" t="s">
        <v>31</v>
      </c>
      <c r="AB56" s="151" t="s">
        <v>31</v>
      </c>
      <c r="AC56" s="151" t="s">
        <v>31</v>
      </c>
      <c r="AD56" s="151" t="s">
        <v>31</v>
      </c>
      <c r="AE56" s="151" t="s">
        <v>31</v>
      </c>
      <c r="AF56" s="151" t="s">
        <v>31</v>
      </c>
      <c r="AG56" s="18"/>
      <c r="AH56" s="19"/>
      <c r="AI56" s="19"/>
      <c r="AJ56" s="19"/>
      <c r="AK56" s="18"/>
      <c r="AL56" s="18"/>
      <c r="AM56" s="18"/>
      <c r="AN56" s="18"/>
      <c r="AO56" s="18"/>
      <c r="AP56" s="18"/>
      <c r="AQ56" s="18"/>
      <c r="AR56" s="18"/>
      <c r="AS56" s="18"/>
      <c r="AT56" s="18"/>
      <c r="AU56" s="18"/>
      <c r="AV56" s="18"/>
      <c r="AW56" s="18"/>
      <c r="AX56" s="18"/>
      <c r="AY56" s="18"/>
      <c r="AZ56" s="16"/>
    </row>
    <row r="57" spans="1:52" s="17" customFormat="1" ht="13" x14ac:dyDescent="0.25">
      <c r="A57" s="143" t="s">
        <v>87</v>
      </c>
      <c r="B57" s="154" t="s">
        <v>281</v>
      </c>
      <c r="C57" s="155" t="s">
        <v>31</v>
      </c>
      <c r="D57" s="146" t="s">
        <v>11</v>
      </c>
      <c r="E57" s="161" t="s">
        <v>86</v>
      </c>
      <c r="F57" s="162" t="s">
        <v>31</v>
      </c>
      <c r="G57" s="149" t="s">
        <v>25</v>
      </c>
      <c r="H57" s="151" t="s">
        <v>31</v>
      </c>
      <c r="I57" s="151" t="s">
        <v>31</v>
      </c>
      <c r="J57" s="151" t="s">
        <v>31</v>
      </c>
      <c r="K57" s="151" t="s">
        <v>31</v>
      </c>
      <c r="L57" s="151" t="s">
        <v>31</v>
      </c>
      <c r="M57" s="151" t="s">
        <v>31</v>
      </c>
      <c r="N57" s="151" t="s">
        <v>31</v>
      </c>
      <c r="O57" s="151" t="s">
        <v>31</v>
      </c>
      <c r="P57" s="151" t="s">
        <v>31</v>
      </c>
      <c r="Q57" s="152" t="s">
        <v>31</v>
      </c>
      <c r="R57" s="153" t="s">
        <v>31</v>
      </c>
      <c r="S57" s="151" t="s">
        <v>31</v>
      </c>
      <c r="T57" s="176" t="s">
        <v>31</v>
      </c>
      <c r="U57" s="149" t="s">
        <v>31</v>
      </c>
      <c r="V57" s="151" t="s">
        <v>31</v>
      </c>
      <c r="W57" s="151" t="s">
        <v>31</v>
      </c>
      <c r="X57" s="151" t="s">
        <v>31</v>
      </c>
      <c r="Y57" s="151" t="s">
        <v>31</v>
      </c>
      <c r="Z57" s="151" t="s">
        <v>31</v>
      </c>
      <c r="AA57" s="151" t="s">
        <v>31</v>
      </c>
      <c r="AB57" s="151" t="s">
        <v>31</v>
      </c>
      <c r="AC57" s="151" t="s">
        <v>31</v>
      </c>
      <c r="AD57" s="151" t="s">
        <v>31</v>
      </c>
      <c r="AE57" s="151" t="s">
        <v>31</v>
      </c>
      <c r="AF57" s="151" t="s">
        <v>31</v>
      </c>
      <c r="AG57" s="18"/>
      <c r="AH57" s="19"/>
      <c r="AI57" s="19"/>
      <c r="AJ57" s="19"/>
      <c r="AK57" s="18"/>
      <c r="AL57" s="18"/>
      <c r="AM57" s="18"/>
      <c r="AN57" s="18"/>
      <c r="AO57" s="18"/>
      <c r="AP57" s="18"/>
      <c r="AQ57" s="18"/>
      <c r="AR57" s="18"/>
      <c r="AS57" s="18"/>
      <c r="AT57" s="18"/>
      <c r="AU57" s="18"/>
      <c r="AV57" s="18"/>
      <c r="AW57" s="18"/>
      <c r="AX57" s="18"/>
      <c r="AY57" s="18"/>
      <c r="AZ57" s="16"/>
    </row>
    <row r="58" spans="1:52" s="17" customFormat="1" ht="13" x14ac:dyDescent="0.25">
      <c r="A58" s="221" t="s">
        <v>88</v>
      </c>
      <c r="B58" s="159" t="s">
        <v>89</v>
      </c>
      <c r="C58" s="155" t="s">
        <v>31</v>
      </c>
      <c r="D58" s="146" t="s">
        <v>10</v>
      </c>
      <c r="E58" s="161" t="s">
        <v>86</v>
      </c>
      <c r="F58" s="162" t="s">
        <v>31</v>
      </c>
      <c r="G58" s="149" t="s">
        <v>31</v>
      </c>
      <c r="H58" s="151" t="s">
        <v>31</v>
      </c>
      <c r="I58" s="151" t="s">
        <v>31</v>
      </c>
      <c r="J58" s="151" t="s">
        <v>31</v>
      </c>
      <c r="K58" s="151" t="s">
        <v>31</v>
      </c>
      <c r="L58" s="151" t="s">
        <v>31</v>
      </c>
      <c r="M58" s="151" t="s">
        <v>31</v>
      </c>
      <c r="N58" s="151" t="s">
        <v>31</v>
      </c>
      <c r="O58" s="151" t="s">
        <v>31</v>
      </c>
      <c r="P58" s="151" t="s">
        <v>31</v>
      </c>
      <c r="Q58" s="152" t="s">
        <v>31</v>
      </c>
      <c r="R58" s="153" t="s">
        <v>31</v>
      </c>
      <c r="S58" s="151" t="s">
        <v>31</v>
      </c>
      <c r="T58" s="176" t="s">
        <v>31</v>
      </c>
      <c r="U58" s="149" t="s">
        <v>31</v>
      </c>
      <c r="V58" s="151" t="s">
        <v>31</v>
      </c>
      <c r="W58" s="151" t="s">
        <v>31</v>
      </c>
      <c r="X58" s="151" t="s">
        <v>31</v>
      </c>
      <c r="Y58" s="151" t="s">
        <v>31</v>
      </c>
      <c r="Z58" s="151" t="s">
        <v>31</v>
      </c>
      <c r="AA58" s="151" t="s">
        <v>31</v>
      </c>
      <c r="AB58" s="151" t="s">
        <v>31</v>
      </c>
      <c r="AC58" s="151" t="s">
        <v>31</v>
      </c>
      <c r="AD58" s="151" t="s">
        <v>31</v>
      </c>
      <c r="AE58" s="151" t="s">
        <v>31</v>
      </c>
      <c r="AF58" s="151" t="s">
        <v>31</v>
      </c>
      <c r="AG58" s="18"/>
      <c r="AH58" s="19"/>
      <c r="AI58" s="19"/>
      <c r="AJ58" s="19"/>
      <c r="AK58" s="18"/>
      <c r="AL58" s="18"/>
      <c r="AM58" s="18"/>
      <c r="AN58" s="18"/>
      <c r="AO58" s="18"/>
      <c r="AP58" s="18"/>
      <c r="AQ58" s="18"/>
      <c r="AR58" s="18"/>
      <c r="AS58" s="18"/>
      <c r="AT58" s="18"/>
      <c r="AU58" s="18"/>
      <c r="AV58" s="18"/>
      <c r="AW58" s="18"/>
      <c r="AX58" s="18"/>
      <c r="AY58" s="18"/>
      <c r="AZ58" s="16"/>
    </row>
    <row r="59" spans="1:52" s="17" customFormat="1" ht="13" x14ac:dyDescent="0.25">
      <c r="A59" s="221" t="s">
        <v>90</v>
      </c>
      <c r="B59" s="159" t="s">
        <v>91</v>
      </c>
      <c r="C59" s="155" t="s">
        <v>31</v>
      </c>
      <c r="D59" s="146" t="s">
        <v>11</v>
      </c>
      <c r="E59" s="161" t="s">
        <v>92</v>
      </c>
      <c r="F59" s="162" t="s">
        <v>31</v>
      </c>
      <c r="G59" s="149" t="s">
        <v>31</v>
      </c>
      <c r="H59" s="151" t="s">
        <v>31</v>
      </c>
      <c r="I59" s="151" t="s">
        <v>31</v>
      </c>
      <c r="J59" s="151" t="s">
        <v>31</v>
      </c>
      <c r="K59" s="151" t="s">
        <v>31</v>
      </c>
      <c r="L59" s="151" t="s">
        <v>31</v>
      </c>
      <c r="M59" s="151" t="s">
        <v>31</v>
      </c>
      <c r="N59" s="151" t="s">
        <v>31</v>
      </c>
      <c r="O59" s="151" t="s">
        <v>31</v>
      </c>
      <c r="P59" s="151" t="s">
        <v>31</v>
      </c>
      <c r="Q59" s="152" t="s">
        <v>31</v>
      </c>
      <c r="R59" s="153" t="s">
        <v>31</v>
      </c>
      <c r="S59" s="151" t="s">
        <v>31</v>
      </c>
      <c r="T59" s="176" t="s">
        <v>31</v>
      </c>
      <c r="U59" s="149" t="s">
        <v>31</v>
      </c>
      <c r="V59" s="151" t="s">
        <v>31</v>
      </c>
      <c r="W59" s="151" t="s">
        <v>31</v>
      </c>
      <c r="X59" s="151" t="s">
        <v>31</v>
      </c>
      <c r="Y59" s="151" t="s">
        <v>31</v>
      </c>
      <c r="Z59" s="151" t="s">
        <v>31</v>
      </c>
      <c r="AA59" s="151" t="s">
        <v>31</v>
      </c>
      <c r="AB59" s="151" t="s">
        <v>31</v>
      </c>
      <c r="AC59" s="151" t="s">
        <v>31</v>
      </c>
      <c r="AD59" s="151" t="s">
        <v>31</v>
      </c>
      <c r="AE59" s="151" t="s">
        <v>31</v>
      </c>
      <c r="AF59" s="151" t="s">
        <v>31</v>
      </c>
      <c r="AG59" s="18"/>
      <c r="AH59" s="19"/>
      <c r="AI59" s="19"/>
      <c r="AJ59" s="19"/>
      <c r="AK59" s="18"/>
      <c r="AL59" s="18"/>
      <c r="AM59" s="18"/>
      <c r="AN59" s="18"/>
      <c r="AO59" s="18"/>
      <c r="AP59" s="18"/>
      <c r="AQ59" s="18"/>
      <c r="AR59" s="18"/>
      <c r="AS59" s="18"/>
      <c r="AT59" s="18"/>
      <c r="AU59" s="18"/>
      <c r="AV59" s="18"/>
      <c r="AW59" s="18"/>
      <c r="AX59" s="18"/>
      <c r="AY59" s="18"/>
      <c r="AZ59" s="16"/>
    </row>
    <row r="60" spans="1:52" s="17" customFormat="1" ht="13" x14ac:dyDescent="0.25">
      <c r="A60" s="143" t="s">
        <v>283</v>
      </c>
      <c r="B60" s="154" t="s">
        <v>284</v>
      </c>
      <c r="C60" s="155"/>
      <c r="D60" s="146" t="s">
        <v>10</v>
      </c>
      <c r="E60" s="161"/>
      <c r="F60" s="162" t="s">
        <v>31</v>
      </c>
      <c r="G60" s="149" t="s">
        <v>31</v>
      </c>
      <c r="H60" s="151" t="s">
        <v>31</v>
      </c>
      <c r="I60" s="151" t="s">
        <v>31</v>
      </c>
      <c r="J60" s="151" t="s">
        <v>31</v>
      </c>
      <c r="K60" s="151" t="s">
        <v>31</v>
      </c>
      <c r="L60" s="151" t="s">
        <v>31</v>
      </c>
      <c r="M60" s="151" t="s">
        <v>31</v>
      </c>
      <c r="N60" s="151" t="s">
        <v>25</v>
      </c>
      <c r="O60" s="151" t="s">
        <v>31</v>
      </c>
      <c r="P60" s="151" t="s">
        <v>31</v>
      </c>
      <c r="Q60" s="152" t="s">
        <v>31</v>
      </c>
      <c r="R60" s="153" t="s">
        <v>31</v>
      </c>
      <c r="S60" s="151" t="s">
        <v>31</v>
      </c>
      <c r="T60" s="176" t="s">
        <v>31</v>
      </c>
      <c r="U60" s="149" t="s">
        <v>31</v>
      </c>
      <c r="V60" s="151" t="s">
        <v>31</v>
      </c>
      <c r="W60" s="151" t="s">
        <v>31</v>
      </c>
      <c r="X60" s="151" t="s">
        <v>31</v>
      </c>
      <c r="Y60" s="151" t="s">
        <v>31</v>
      </c>
      <c r="Z60" s="151" t="s">
        <v>31</v>
      </c>
      <c r="AA60" s="151" t="s">
        <v>31</v>
      </c>
      <c r="AB60" s="151" t="s">
        <v>31</v>
      </c>
      <c r="AC60" s="151" t="s">
        <v>31</v>
      </c>
      <c r="AD60" s="151" t="s">
        <v>31</v>
      </c>
      <c r="AE60" s="151" t="s">
        <v>31</v>
      </c>
      <c r="AF60" s="151" t="s">
        <v>31</v>
      </c>
      <c r="AG60" s="18"/>
      <c r="AH60" s="19"/>
      <c r="AI60" s="19"/>
      <c r="AJ60" s="19"/>
      <c r="AK60" s="18"/>
      <c r="AL60" s="18"/>
      <c r="AM60" s="18"/>
      <c r="AN60" s="18"/>
      <c r="AO60" s="18"/>
      <c r="AP60" s="18"/>
      <c r="AQ60" s="18"/>
      <c r="AR60" s="18"/>
      <c r="AS60" s="18"/>
      <c r="AT60" s="18"/>
      <c r="AU60" s="18"/>
      <c r="AV60" s="18"/>
      <c r="AW60" s="18"/>
      <c r="AX60" s="18"/>
      <c r="AY60" s="18"/>
      <c r="AZ60" s="16"/>
    </row>
    <row r="61" spans="1:52" s="17" customFormat="1" ht="13" x14ac:dyDescent="0.25">
      <c r="A61" s="143" t="s">
        <v>93</v>
      </c>
      <c r="B61" s="154" t="s">
        <v>285</v>
      </c>
      <c r="C61" s="155" t="s">
        <v>31</v>
      </c>
      <c r="D61" s="146" t="s">
        <v>240</v>
      </c>
      <c r="E61" s="161" t="s">
        <v>30</v>
      </c>
      <c r="F61" s="162" t="s">
        <v>31</v>
      </c>
      <c r="G61" s="149" t="s">
        <v>25</v>
      </c>
      <c r="H61" s="151" t="s">
        <v>31</v>
      </c>
      <c r="I61" s="151" t="s">
        <v>31</v>
      </c>
      <c r="J61" s="151" t="s">
        <v>31</v>
      </c>
      <c r="K61" s="151" t="s">
        <v>31</v>
      </c>
      <c r="L61" s="151" t="s">
        <v>31</v>
      </c>
      <c r="M61" s="151" t="s">
        <v>31</v>
      </c>
      <c r="N61" s="151" t="s">
        <v>31</v>
      </c>
      <c r="O61" s="151" t="s">
        <v>31</v>
      </c>
      <c r="P61" s="151" t="s">
        <v>31</v>
      </c>
      <c r="Q61" s="152" t="s">
        <v>31</v>
      </c>
      <c r="R61" s="153" t="s">
        <v>31</v>
      </c>
      <c r="S61" s="151" t="s">
        <v>31</v>
      </c>
      <c r="T61" s="176" t="s">
        <v>31</v>
      </c>
      <c r="U61" s="149" t="s">
        <v>31</v>
      </c>
      <c r="V61" s="151" t="s">
        <v>31</v>
      </c>
      <c r="W61" s="151" t="s">
        <v>31</v>
      </c>
      <c r="X61" s="151" t="s">
        <v>31</v>
      </c>
      <c r="Y61" s="151" t="s">
        <v>31</v>
      </c>
      <c r="Z61" s="151" t="s">
        <v>31</v>
      </c>
      <c r="AA61" s="151" t="s">
        <v>31</v>
      </c>
      <c r="AB61" s="151" t="s">
        <v>31</v>
      </c>
      <c r="AC61" s="151" t="s">
        <v>31</v>
      </c>
      <c r="AD61" s="151" t="s">
        <v>31</v>
      </c>
      <c r="AE61" s="151" t="s">
        <v>31</v>
      </c>
      <c r="AF61" s="151" t="s">
        <v>31</v>
      </c>
      <c r="AG61" s="18"/>
      <c r="AH61" s="19"/>
      <c r="AI61" s="19"/>
      <c r="AJ61" s="19"/>
      <c r="AK61" s="18"/>
      <c r="AL61" s="18"/>
      <c r="AM61" s="18"/>
      <c r="AN61" s="18"/>
      <c r="AO61" s="18"/>
      <c r="AP61" s="18"/>
      <c r="AQ61" s="18"/>
      <c r="AR61" s="18"/>
      <c r="AS61" s="18"/>
      <c r="AT61" s="18"/>
      <c r="AU61" s="18"/>
      <c r="AV61" s="18"/>
      <c r="AW61" s="18"/>
      <c r="AX61" s="18"/>
      <c r="AY61" s="18"/>
      <c r="AZ61" s="16"/>
    </row>
    <row r="62" spans="1:52" s="17" customFormat="1" ht="13" x14ac:dyDescent="0.25">
      <c r="A62" s="143" t="s">
        <v>94</v>
      </c>
      <c r="B62" s="154" t="s">
        <v>95</v>
      </c>
      <c r="C62" s="155" t="s">
        <v>31</v>
      </c>
      <c r="D62" s="146" t="s">
        <v>11</v>
      </c>
      <c r="E62" s="161" t="s">
        <v>86</v>
      </c>
      <c r="F62" s="162" t="s">
        <v>31</v>
      </c>
      <c r="G62" s="149" t="s">
        <v>31</v>
      </c>
      <c r="H62" s="151" t="s">
        <v>31</v>
      </c>
      <c r="I62" s="151" t="s">
        <v>31</v>
      </c>
      <c r="J62" s="151" t="s">
        <v>31</v>
      </c>
      <c r="K62" s="151" t="s">
        <v>31</v>
      </c>
      <c r="L62" s="151" t="s">
        <v>31</v>
      </c>
      <c r="M62" s="151" t="s">
        <v>31</v>
      </c>
      <c r="N62" s="151" t="s">
        <v>31</v>
      </c>
      <c r="O62" s="151" t="s">
        <v>25</v>
      </c>
      <c r="P62" s="151" t="s">
        <v>31</v>
      </c>
      <c r="Q62" s="152" t="s">
        <v>31</v>
      </c>
      <c r="R62" s="153" t="s">
        <v>31</v>
      </c>
      <c r="S62" s="151" t="s">
        <v>31</v>
      </c>
      <c r="T62" s="176" t="s">
        <v>31</v>
      </c>
      <c r="U62" s="149" t="s">
        <v>31</v>
      </c>
      <c r="V62" s="151" t="s">
        <v>31</v>
      </c>
      <c r="W62" s="151" t="s">
        <v>31</v>
      </c>
      <c r="X62" s="151" t="s">
        <v>31</v>
      </c>
      <c r="Y62" s="151" t="s">
        <v>31</v>
      </c>
      <c r="Z62" s="151" t="s">
        <v>31</v>
      </c>
      <c r="AA62" s="151" t="s">
        <v>31</v>
      </c>
      <c r="AB62" s="151" t="s">
        <v>31</v>
      </c>
      <c r="AC62" s="151" t="s">
        <v>31</v>
      </c>
      <c r="AD62" s="151" t="s">
        <v>31</v>
      </c>
      <c r="AE62" s="151" t="s">
        <v>31</v>
      </c>
      <c r="AF62" s="151" t="s">
        <v>31</v>
      </c>
      <c r="AG62" s="18"/>
      <c r="AH62" s="19"/>
      <c r="AI62" s="19"/>
      <c r="AJ62" s="19"/>
      <c r="AK62" s="18"/>
      <c r="AL62" s="18"/>
      <c r="AM62" s="18"/>
      <c r="AN62" s="18"/>
      <c r="AO62" s="18"/>
      <c r="AP62" s="18"/>
      <c r="AQ62" s="18"/>
      <c r="AR62" s="18"/>
      <c r="AS62" s="18"/>
      <c r="AT62" s="18"/>
      <c r="AU62" s="18"/>
      <c r="AV62" s="18"/>
      <c r="AW62" s="18"/>
      <c r="AX62" s="18"/>
      <c r="AY62" s="18"/>
      <c r="AZ62" s="16"/>
    </row>
    <row r="63" spans="1:52" s="17" customFormat="1" ht="13" x14ac:dyDescent="0.25">
      <c r="A63" s="221" t="s">
        <v>96</v>
      </c>
      <c r="B63" s="159" t="s">
        <v>97</v>
      </c>
      <c r="C63" s="155" t="s">
        <v>31</v>
      </c>
      <c r="D63" s="146" t="s">
        <v>10</v>
      </c>
      <c r="E63" s="161" t="s">
        <v>86</v>
      </c>
      <c r="F63" s="162" t="s">
        <v>31</v>
      </c>
      <c r="G63" s="149" t="s">
        <v>31</v>
      </c>
      <c r="H63" s="151" t="s">
        <v>31</v>
      </c>
      <c r="I63" s="151" t="s">
        <v>31</v>
      </c>
      <c r="J63" s="151" t="s">
        <v>31</v>
      </c>
      <c r="K63" s="151" t="s">
        <v>31</v>
      </c>
      <c r="L63" s="151" t="s">
        <v>31</v>
      </c>
      <c r="M63" s="151" t="s">
        <v>31</v>
      </c>
      <c r="N63" s="151" t="s">
        <v>31</v>
      </c>
      <c r="O63" s="151" t="s">
        <v>31</v>
      </c>
      <c r="P63" s="151" t="s">
        <v>31</v>
      </c>
      <c r="Q63" s="152" t="s">
        <v>31</v>
      </c>
      <c r="R63" s="153" t="s">
        <v>31</v>
      </c>
      <c r="S63" s="151" t="s">
        <v>31</v>
      </c>
      <c r="T63" s="176" t="s">
        <v>31</v>
      </c>
      <c r="U63" s="149" t="s">
        <v>31</v>
      </c>
      <c r="V63" s="151" t="s">
        <v>31</v>
      </c>
      <c r="W63" s="151" t="s">
        <v>31</v>
      </c>
      <c r="X63" s="151" t="s">
        <v>31</v>
      </c>
      <c r="Y63" s="151" t="s">
        <v>31</v>
      </c>
      <c r="Z63" s="151" t="s">
        <v>31</v>
      </c>
      <c r="AA63" s="151" t="s">
        <v>31</v>
      </c>
      <c r="AB63" s="151" t="s">
        <v>31</v>
      </c>
      <c r="AC63" s="151" t="s">
        <v>31</v>
      </c>
      <c r="AD63" s="151" t="s">
        <v>31</v>
      </c>
      <c r="AE63" s="151" t="s">
        <v>31</v>
      </c>
      <c r="AF63" s="151" t="s">
        <v>31</v>
      </c>
      <c r="AG63" s="18"/>
      <c r="AH63" s="19"/>
      <c r="AI63" s="19"/>
      <c r="AJ63" s="19"/>
      <c r="AK63" s="18"/>
      <c r="AL63" s="18"/>
      <c r="AM63" s="18"/>
      <c r="AN63" s="18"/>
      <c r="AO63" s="18"/>
      <c r="AP63" s="18"/>
      <c r="AQ63" s="18"/>
      <c r="AR63" s="18"/>
      <c r="AS63" s="18"/>
      <c r="AT63" s="18"/>
      <c r="AU63" s="18"/>
      <c r="AV63" s="18"/>
      <c r="AW63" s="18"/>
      <c r="AX63" s="18"/>
      <c r="AY63" s="18"/>
      <c r="AZ63" s="16"/>
    </row>
    <row r="64" spans="1:52" s="17" customFormat="1" ht="13" x14ac:dyDescent="0.25">
      <c r="A64" s="221" t="s">
        <v>98</v>
      </c>
      <c r="B64" s="159" t="s">
        <v>99</v>
      </c>
      <c r="C64" s="155" t="s">
        <v>31</v>
      </c>
      <c r="D64" s="146" t="s">
        <v>11</v>
      </c>
      <c r="E64" s="161" t="s">
        <v>92</v>
      </c>
      <c r="F64" s="162" t="s">
        <v>31</v>
      </c>
      <c r="G64" s="149" t="s">
        <v>31</v>
      </c>
      <c r="H64" s="151" t="s">
        <v>31</v>
      </c>
      <c r="I64" s="151" t="s">
        <v>31</v>
      </c>
      <c r="J64" s="151" t="s">
        <v>31</v>
      </c>
      <c r="K64" s="151" t="s">
        <v>31</v>
      </c>
      <c r="L64" s="151" t="s">
        <v>31</v>
      </c>
      <c r="M64" s="151" t="s">
        <v>31</v>
      </c>
      <c r="N64" s="151" t="s">
        <v>31</v>
      </c>
      <c r="O64" s="151" t="s">
        <v>31</v>
      </c>
      <c r="P64" s="151" t="s">
        <v>31</v>
      </c>
      <c r="Q64" s="152" t="s">
        <v>31</v>
      </c>
      <c r="R64" s="153" t="s">
        <v>31</v>
      </c>
      <c r="S64" s="151" t="s">
        <v>31</v>
      </c>
      <c r="T64" s="176" t="s">
        <v>31</v>
      </c>
      <c r="U64" s="149" t="s">
        <v>31</v>
      </c>
      <c r="V64" s="151" t="s">
        <v>31</v>
      </c>
      <c r="W64" s="151" t="s">
        <v>31</v>
      </c>
      <c r="X64" s="151" t="s">
        <v>31</v>
      </c>
      <c r="Y64" s="151" t="s">
        <v>31</v>
      </c>
      <c r="Z64" s="151" t="s">
        <v>31</v>
      </c>
      <c r="AA64" s="151" t="s">
        <v>31</v>
      </c>
      <c r="AB64" s="151" t="s">
        <v>31</v>
      </c>
      <c r="AC64" s="151" t="s">
        <v>31</v>
      </c>
      <c r="AD64" s="151" t="s">
        <v>31</v>
      </c>
      <c r="AE64" s="151" t="s">
        <v>31</v>
      </c>
      <c r="AF64" s="151" t="s">
        <v>31</v>
      </c>
      <c r="AG64" s="18"/>
      <c r="AH64" s="19"/>
      <c r="AI64" s="19"/>
      <c r="AJ64" s="19"/>
      <c r="AK64" s="18"/>
      <c r="AL64" s="18"/>
      <c r="AM64" s="18"/>
      <c r="AN64" s="18"/>
      <c r="AO64" s="18"/>
      <c r="AP64" s="18"/>
      <c r="AQ64" s="18"/>
      <c r="AR64" s="18"/>
      <c r="AS64" s="18"/>
      <c r="AT64" s="18"/>
      <c r="AU64" s="18"/>
      <c r="AV64" s="18"/>
      <c r="AW64" s="18"/>
      <c r="AX64" s="18"/>
      <c r="AY64" s="18"/>
      <c r="AZ64" s="16"/>
    </row>
    <row r="65" spans="1:52" s="17" customFormat="1" ht="13" x14ac:dyDescent="0.25">
      <c r="A65" s="143" t="s">
        <v>286</v>
      </c>
      <c r="B65" s="154" t="s">
        <v>417</v>
      </c>
      <c r="C65" s="155"/>
      <c r="D65" s="146" t="s">
        <v>10</v>
      </c>
      <c r="E65" s="161"/>
      <c r="F65" s="162" t="s">
        <v>31</v>
      </c>
      <c r="G65" s="149" t="s">
        <v>31</v>
      </c>
      <c r="H65" s="151" t="s">
        <v>31</v>
      </c>
      <c r="I65" s="151" t="s">
        <v>31</v>
      </c>
      <c r="J65" s="151" t="s">
        <v>31</v>
      </c>
      <c r="K65" s="151" t="s">
        <v>31</v>
      </c>
      <c r="L65" s="151" t="s">
        <v>31</v>
      </c>
      <c r="M65" s="151" t="s">
        <v>31</v>
      </c>
      <c r="N65" s="151" t="s">
        <v>31</v>
      </c>
      <c r="O65" s="151" t="s">
        <v>31</v>
      </c>
      <c r="P65" s="151" t="s">
        <v>31</v>
      </c>
      <c r="Q65" s="152" t="s">
        <v>31</v>
      </c>
      <c r="R65" s="153" t="s">
        <v>31</v>
      </c>
      <c r="S65" s="151" t="s">
        <v>31</v>
      </c>
      <c r="T65" s="176" t="s">
        <v>31</v>
      </c>
      <c r="U65" s="149" t="s">
        <v>31</v>
      </c>
      <c r="V65" s="151" t="s">
        <v>31</v>
      </c>
      <c r="W65" s="151" t="s">
        <v>31</v>
      </c>
      <c r="X65" s="151" t="s">
        <v>31</v>
      </c>
      <c r="Y65" s="151" t="s">
        <v>31</v>
      </c>
      <c r="Z65" s="151" t="s">
        <v>31</v>
      </c>
      <c r="AA65" s="151" t="s">
        <v>31</v>
      </c>
      <c r="AB65" s="151" t="s">
        <v>31</v>
      </c>
      <c r="AC65" s="151" t="s">
        <v>31</v>
      </c>
      <c r="AD65" s="151" t="s">
        <v>31</v>
      </c>
      <c r="AE65" s="151" t="s">
        <v>31</v>
      </c>
      <c r="AF65" s="151" t="s">
        <v>31</v>
      </c>
      <c r="AG65" s="18"/>
      <c r="AH65" s="19"/>
      <c r="AI65" s="19"/>
      <c r="AJ65" s="19"/>
      <c r="AK65" s="18"/>
      <c r="AL65" s="18"/>
      <c r="AM65" s="18"/>
      <c r="AN65" s="18"/>
      <c r="AO65" s="18"/>
      <c r="AP65" s="18"/>
      <c r="AQ65" s="18"/>
      <c r="AR65" s="18"/>
      <c r="AS65" s="18"/>
      <c r="AT65" s="18"/>
      <c r="AU65" s="18"/>
      <c r="AV65" s="18"/>
      <c r="AW65" s="18"/>
      <c r="AX65" s="18"/>
      <c r="AY65" s="18"/>
      <c r="AZ65" s="16"/>
    </row>
    <row r="66" spans="1:52" s="17" customFormat="1" ht="13" x14ac:dyDescent="0.25">
      <c r="A66" s="143" t="s">
        <v>323</v>
      </c>
      <c r="B66" s="154" t="s">
        <v>324</v>
      </c>
      <c r="C66" s="155"/>
      <c r="D66" s="146" t="s">
        <v>240</v>
      </c>
      <c r="E66" s="161"/>
      <c r="F66" s="162" t="s">
        <v>322</v>
      </c>
      <c r="G66" s="149" t="s">
        <v>31</v>
      </c>
      <c r="H66" s="151" t="s">
        <v>31</v>
      </c>
      <c r="I66" s="151" t="s">
        <v>31</v>
      </c>
      <c r="J66" s="151" t="s">
        <v>31</v>
      </c>
      <c r="K66" s="151" t="s">
        <v>31</v>
      </c>
      <c r="L66" s="151" t="s">
        <v>31</v>
      </c>
      <c r="M66" s="151" t="s">
        <v>31</v>
      </c>
      <c r="N66" s="151" t="s">
        <v>31</v>
      </c>
      <c r="O66" s="151" t="s">
        <v>31</v>
      </c>
      <c r="P66" s="151" t="s">
        <v>31</v>
      </c>
      <c r="Q66" s="152" t="s">
        <v>31</v>
      </c>
      <c r="R66" s="153" t="s">
        <v>31</v>
      </c>
      <c r="S66" s="151" t="s">
        <v>31</v>
      </c>
      <c r="T66" s="176" t="s">
        <v>31</v>
      </c>
      <c r="U66" s="149" t="s">
        <v>31</v>
      </c>
      <c r="V66" s="151" t="s">
        <v>31</v>
      </c>
      <c r="W66" s="151" t="s">
        <v>31</v>
      </c>
      <c r="X66" s="151" t="s">
        <v>31</v>
      </c>
      <c r="Y66" s="151" t="s">
        <v>31</v>
      </c>
      <c r="Z66" s="151" t="s">
        <v>31</v>
      </c>
      <c r="AA66" s="151" t="s">
        <v>31</v>
      </c>
      <c r="AB66" s="151" t="s">
        <v>31</v>
      </c>
      <c r="AC66" s="151" t="s">
        <v>31</v>
      </c>
      <c r="AD66" s="151" t="s">
        <v>31</v>
      </c>
      <c r="AE66" s="151" t="s">
        <v>31</v>
      </c>
      <c r="AF66" s="151" t="s">
        <v>31</v>
      </c>
      <c r="AG66" s="18"/>
      <c r="AH66" s="19"/>
      <c r="AI66" s="19"/>
      <c r="AJ66" s="19"/>
      <c r="AK66" s="18"/>
      <c r="AL66" s="18"/>
      <c r="AM66" s="18"/>
      <c r="AN66" s="18"/>
      <c r="AO66" s="18"/>
      <c r="AP66" s="18"/>
      <c r="AQ66" s="18"/>
      <c r="AR66" s="18"/>
      <c r="AS66" s="18"/>
      <c r="AT66" s="18"/>
      <c r="AU66" s="18"/>
      <c r="AV66" s="18"/>
      <c r="AW66" s="18"/>
      <c r="AX66" s="18"/>
      <c r="AY66" s="18"/>
      <c r="AZ66" s="16"/>
    </row>
    <row r="67" spans="1:52" s="17" customFormat="1" ht="13" x14ac:dyDescent="0.25">
      <c r="A67" s="221" t="s">
        <v>122</v>
      </c>
      <c r="B67" s="159" t="s">
        <v>123</v>
      </c>
      <c r="C67" s="155" t="s">
        <v>31</v>
      </c>
      <c r="D67" s="146" t="s">
        <v>11</v>
      </c>
      <c r="E67" s="164" t="s">
        <v>124</v>
      </c>
      <c r="F67" s="162" t="s">
        <v>31</v>
      </c>
      <c r="G67" s="149" t="s">
        <v>31</v>
      </c>
      <c r="H67" s="151" t="s">
        <v>31</v>
      </c>
      <c r="I67" s="151" t="s">
        <v>31</v>
      </c>
      <c r="J67" s="151" t="s">
        <v>31</v>
      </c>
      <c r="K67" s="151" t="s">
        <v>31</v>
      </c>
      <c r="L67" s="151" t="s">
        <v>31</v>
      </c>
      <c r="M67" s="151" t="s">
        <v>31</v>
      </c>
      <c r="N67" s="151" t="s">
        <v>31</v>
      </c>
      <c r="O67" s="151" t="s">
        <v>31</v>
      </c>
      <c r="P67" s="151" t="s">
        <v>31</v>
      </c>
      <c r="Q67" s="152" t="s">
        <v>31</v>
      </c>
      <c r="R67" s="153" t="s">
        <v>31</v>
      </c>
      <c r="S67" s="151" t="s">
        <v>31</v>
      </c>
      <c r="T67" s="176" t="s">
        <v>31</v>
      </c>
      <c r="U67" s="149" t="s">
        <v>31</v>
      </c>
      <c r="V67" s="151" t="s">
        <v>31</v>
      </c>
      <c r="W67" s="151" t="s">
        <v>31</v>
      </c>
      <c r="X67" s="151" t="s">
        <v>31</v>
      </c>
      <c r="Y67" s="151" t="s">
        <v>31</v>
      </c>
      <c r="Z67" s="151" t="s">
        <v>31</v>
      </c>
      <c r="AA67" s="151" t="s">
        <v>31</v>
      </c>
      <c r="AB67" s="151" t="s">
        <v>31</v>
      </c>
      <c r="AC67" s="151" t="s">
        <v>31</v>
      </c>
      <c r="AD67" s="151" t="s">
        <v>31</v>
      </c>
      <c r="AE67" s="151" t="s">
        <v>31</v>
      </c>
      <c r="AF67" s="151" t="s">
        <v>31</v>
      </c>
      <c r="AG67" s="18"/>
      <c r="AH67" s="19"/>
      <c r="AI67" s="19"/>
      <c r="AJ67" s="19"/>
      <c r="AK67" s="18"/>
      <c r="AL67" s="18"/>
      <c r="AM67" s="18"/>
      <c r="AN67" s="18"/>
      <c r="AO67" s="18"/>
      <c r="AP67" s="18"/>
      <c r="AQ67" s="18"/>
      <c r="AR67" s="18"/>
      <c r="AS67" s="18"/>
      <c r="AT67" s="18"/>
      <c r="AU67" s="18"/>
      <c r="AV67" s="18"/>
      <c r="AW67" s="18"/>
      <c r="AX67" s="18"/>
      <c r="AY67" s="18"/>
      <c r="AZ67" s="16"/>
    </row>
    <row r="68" spans="1:52" s="17" customFormat="1" ht="13" x14ac:dyDescent="0.25">
      <c r="A68" s="221" t="s">
        <v>120</v>
      </c>
      <c r="B68" s="159" t="s">
        <v>121</v>
      </c>
      <c r="C68" s="155" t="s">
        <v>31</v>
      </c>
      <c r="D68" s="146" t="s">
        <v>10</v>
      </c>
      <c r="E68" s="161" t="s">
        <v>69</v>
      </c>
      <c r="F68" s="162" t="s">
        <v>31</v>
      </c>
      <c r="G68" s="149" t="s">
        <v>31</v>
      </c>
      <c r="H68" s="151" t="s">
        <v>31</v>
      </c>
      <c r="I68" s="151" t="s">
        <v>31</v>
      </c>
      <c r="J68" s="151" t="s">
        <v>31</v>
      </c>
      <c r="K68" s="151" t="s">
        <v>31</v>
      </c>
      <c r="L68" s="151" t="s">
        <v>31</v>
      </c>
      <c r="M68" s="151" t="s">
        <v>31</v>
      </c>
      <c r="N68" s="151" t="s">
        <v>31</v>
      </c>
      <c r="O68" s="151" t="s">
        <v>31</v>
      </c>
      <c r="P68" s="151" t="s">
        <v>31</v>
      </c>
      <c r="Q68" s="152" t="s">
        <v>31</v>
      </c>
      <c r="R68" s="153" t="s">
        <v>31</v>
      </c>
      <c r="S68" s="151" t="s">
        <v>31</v>
      </c>
      <c r="T68" s="176" t="s">
        <v>31</v>
      </c>
      <c r="U68" s="149" t="s">
        <v>31</v>
      </c>
      <c r="V68" s="151" t="s">
        <v>31</v>
      </c>
      <c r="W68" s="151" t="s">
        <v>31</v>
      </c>
      <c r="X68" s="151" t="s">
        <v>31</v>
      </c>
      <c r="Y68" s="151" t="s">
        <v>31</v>
      </c>
      <c r="Z68" s="151" t="s">
        <v>31</v>
      </c>
      <c r="AA68" s="151" t="s">
        <v>31</v>
      </c>
      <c r="AB68" s="151" t="s">
        <v>31</v>
      </c>
      <c r="AC68" s="151" t="s">
        <v>31</v>
      </c>
      <c r="AD68" s="151" t="s">
        <v>31</v>
      </c>
      <c r="AE68" s="151" t="s">
        <v>31</v>
      </c>
      <c r="AF68" s="151" t="s">
        <v>31</v>
      </c>
      <c r="AG68" s="18"/>
      <c r="AH68" s="19"/>
      <c r="AI68" s="19"/>
      <c r="AJ68" s="19"/>
      <c r="AK68" s="18"/>
      <c r="AL68" s="18"/>
      <c r="AM68" s="18"/>
      <c r="AN68" s="18"/>
      <c r="AO68" s="18"/>
      <c r="AP68" s="18"/>
      <c r="AQ68" s="18"/>
      <c r="AR68" s="18"/>
      <c r="AS68" s="18"/>
      <c r="AT68" s="18"/>
      <c r="AU68" s="18"/>
      <c r="AV68" s="18"/>
      <c r="AW68" s="18"/>
      <c r="AX68" s="18"/>
      <c r="AY68" s="18"/>
      <c r="AZ68" s="16"/>
    </row>
    <row r="69" spans="1:52" s="17" customFormat="1" ht="13" x14ac:dyDescent="0.25">
      <c r="A69" s="143" t="s">
        <v>287</v>
      </c>
      <c r="B69" s="154" t="s">
        <v>288</v>
      </c>
      <c r="C69" s="155"/>
      <c r="D69" s="146" t="s">
        <v>241</v>
      </c>
      <c r="E69" s="161"/>
      <c r="F69" s="162" t="s">
        <v>31</v>
      </c>
      <c r="G69" s="149" t="s">
        <v>31</v>
      </c>
      <c r="H69" s="151" t="s">
        <v>42</v>
      </c>
      <c r="I69" s="151" t="s">
        <v>31</v>
      </c>
      <c r="J69" s="151" t="s">
        <v>31</v>
      </c>
      <c r="K69" s="151" t="s">
        <v>31</v>
      </c>
      <c r="L69" s="151" t="s">
        <v>31</v>
      </c>
      <c r="M69" s="151" t="s">
        <v>31</v>
      </c>
      <c r="N69" s="151" t="s">
        <v>31</v>
      </c>
      <c r="O69" s="151" t="s">
        <v>31</v>
      </c>
      <c r="P69" s="151" t="s">
        <v>31</v>
      </c>
      <c r="Q69" s="152" t="s">
        <v>31</v>
      </c>
      <c r="R69" s="153" t="s">
        <v>31</v>
      </c>
      <c r="S69" s="151" t="s">
        <v>31</v>
      </c>
      <c r="T69" s="176" t="s">
        <v>31</v>
      </c>
      <c r="U69" s="149" t="s">
        <v>31</v>
      </c>
      <c r="V69" s="151" t="s">
        <v>31</v>
      </c>
      <c r="W69" s="151" t="s">
        <v>31</v>
      </c>
      <c r="X69" s="151" t="s">
        <v>31</v>
      </c>
      <c r="Y69" s="151" t="s">
        <v>31</v>
      </c>
      <c r="Z69" s="151" t="s">
        <v>31</v>
      </c>
      <c r="AA69" s="151" t="s">
        <v>31</v>
      </c>
      <c r="AB69" s="151" t="s">
        <v>31</v>
      </c>
      <c r="AC69" s="151" t="s">
        <v>31</v>
      </c>
      <c r="AD69" s="151" t="s">
        <v>31</v>
      </c>
      <c r="AE69" s="151" t="s">
        <v>31</v>
      </c>
      <c r="AF69" s="151" t="s">
        <v>31</v>
      </c>
      <c r="AG69" s="18"/>
      <c r="AH69" s="19"/>
      <c r="AI69" s="19"/>
      <c r="AJ69" s="19"/>
      <c r="AK69" s="18"/>
      <c r="AL69" s="18"/>
      <c r="AM69" s="18"/>
      <c r="AN69" s="18"/>
      <c r="AO69" s="18"/>
      <c r="AP69" s="18"/>
      <c r="AQ69" s="18"/>
      <c r="AR69" s="18"/>
      <c r="AS69" s="18"/>
      <c r="AT69" s="18"/>
      <c r="AU69" s="18"/>
      <c r="AV69" s="18"/>
      <c r="AW69" s="18"/>
      <c r="AX69" s="18"/>
      <c r="AY69" s="18"/>
      <c r="AZ69" s="16"/>
    </row>
    <row r="70" spans="1:52" s="17" customFormat="1" ht="13" x14ac:dyDescent="0.25">
      <c r="A70" s="143" t="s">
        <v>125</v>
      </c>
      <c r="B70" s="154" t="s">
        <v>126</v>
      </c>
      <c r="C70" s="155" t="s">
        <v>31</v>
      </c>
      <c r="D70" s="146" t="s">
        <v>10</v>
      </c>
      <c r="E70" s="161" t="s">
        <v>92</v>
      </c>
      <c r="F70" s="162" t="s">
        <v>31</v>
      </c>
      <c r="G70" s="149" t="s">
        <v>31</v>
      </c>
      <c r="H70" s="151" t="s">
        <v>42</v>
      </c>
      <c r="I70" s="151" t="s">
        <v>31</v>
      </c>
      <c r="J70" s="151" t="s">
        <v>31</v>
      </c>
      <c r="K70" s="151" t="s">
        <v>31</v>
      </c>
      <c r="L70" s="151" t="s">
        <v>31</v>
      </c>
      <c r="M70" s="151" t="s">
        <v>31</v>
      </c>
      <c r="N70" s="151" t="s">
        <v>31</v>
      </c>
      <c r="O70" s="151" t="s">
        <v>31</v>
      </c>
      <c r="P70" s="151" t="s">
        <v>31</v>
      </c>
      <c r="Q70" s="152" t="s">
        <v>31</v>
      </c>
      <c r="R70" s="153" t="s">
        <v>31</v>
      </c>
      <c r="S70" s="151" t="s">
        <v>31</v>
      </c>
      <c r="T70" s="176" t="s">
        <v>31</v>
      </c>
      <c r="U70" s="149" t="s">
        <v>31</v>
      </c>
      <c r="V70" s="151" t="s">
        <v>31</v>
      </c>
      <c r="W70" s="151" t="s">
        <v>31</v>
      </c>
      <c r="X70" s="151" t="s">
        <v>31</v>
      </c>
      <c r="Y70" s="151" t="s">
        <v>31</v>
      </c>
      <c r="Z70" s="151" t="s">
        <v>31</v>
      </c>
      <c r="AA70" s="151" t="s">
        <v>31</v>
      </c>
      <c r="AB70" s="151" t="s">
        <v>31</v>
      </c>
      <c r="AC70" s="151" t="s">
        <v>31</v>
      </c>
      <c r="AD70" s="151" t="s">
        <v>31</v>
      </c>
      <c r="AE70" s="151" t="s">
        <v>31</v>
      </c>
      <c r="AF70" s="151" t="s">
        <v>31</v>
      </c>
      <c r="AG70" s="18"/>
      <c r="AH70" s="19"/>
      <c r="AI70" s="19"/>
      <c r="AJ70" s="19"/>
      <c r="AK70" s="18"/>
      <c r="AL70" s="18"/>
      <c r="AM70" s="18"/>
      <c r="AN70" s="18"/>
      <c r="AO70" s="18"/>
      <c r="AP70" s="18"/>
      <c r="AQ70" s="18"/>
      <c r="AR70" s="18"/>
      <c r="AS70" s="18"/>
      <c r="AT70" s="18"/>
      <c r="AU70" s="18"/>
      <c r="AV70" s="18"/>
      <c r="AW70" s="18"/>
      <c r="AX70" s="18"/>
      <c r="AY70" s="18"/>
      <c r="AZ70" s="16"/>
    </row>
    <row r="71" spans="1:52" s="17" customFormat="1" ht="13" x14ac:dyDescent="0.25">
      <c r="A71" s="143" t="s">
        <v>112</v>
      </c>
      <c r="B71" s="154" t="s">
        <v>113</v>
      </c>
      <c r="C71" s="155" t="s">
        <v>31</v>
      </c>
      <c r="D71" s="146" t="s">
        <v>11</v>
      </c>
      <c r="E71" s="164" t="s">
        <v>108</v>
      </c>
      <c r="F71" s="162" t="s">
        <v>31</v>
      </c>
      <c r="G71" s="149" t="s">
        <v>31</v>
      </c>
      <c r="H71" s="151" t="s">
        <v>25</v>
      </c>
      <c r="I71" s="151" t="s">
        <v>31</v>
      </c>
      <c r="J71" s="151" t="s">
        <v>31</v>
      </c>
      <c r="K71" s="151" t="s">
        <v>31</v>
      </c>
      <c r="L71" s="151" t="s">
        <v>31</v>
      </c>
      <c r="M71" s="151" t="s">
        <v>31</v>
      </c>
      <c r="N71" s="151" t="s">
        <v>31</v>
      </c>
      <c r="O71" s="151" t="s">
        <v>31</v>
      </c>
      <c r="P71" s="151" t="s">
        <v>31</v>
      </c>
      <c r="Q71" s="152" t="s">
        <v>31</v>
      </c>
      <c r="R71" s="153" t="s">
        <v>31</v>
      </c>
      <c r="S71" s="151" t="s">
        <v>31</v>
      </c>
      <c r="T71" s="176" t="s">
        <v>31</v>
      </c>
      <c r="U71" s="149" t="s">
        <v>31</v>
      </c>
      <c r="V71" s="151" t="s">
        <v>31</v>
      </c>
      <c r="W71" s="151" t="s">
        <v>31</v>
      </c>
      <c r="X71" s="151" t="s">
        <v>31</v>
      </c>
      <c r="Y71" s="151" t="s">
        <v>31</v>
      </c>
      <c r="Z71" s="151" t="s">
        <v>31</v>
      </c>
      <c r="AA71" s="151" t="s">
        <v>31</v>
      </c>
      <c r="AB71" s="151" t="s">
        <v>31</v>
      </c>
      <c r="AC71" s="151" t="s">
        <v>31</v>
      </c>
      <c r="AD71" s="151" t="s">
        <v>31</v>
      </c>
      <c r="AE71" s="151" t="s">
        <v>31</v>
      </c>
      <c r="AF71" s="151" t="s">
        <v>31</v>
      </c>
      <c r="AG71" s="18"/>
      <c r="AH71" s="19"/>
      <c r="AI71" s="19"/>
      <c r="AJ71" s="19"/>
      <c r="AK71" s="18"/>
      <c r="AL71" s="18"/>
      <c r="AM71" s="18"/>
      <c r="AN71" s="18"/>
      <c r="AO71" s="18"/>
      <c r="AP71" s="18"/>
      <c r="AQ71" s="18"/>
      <c r="AR71" s="18"/>
      <c r="AS71" s="18"/>
      <c r="AT71" s="18"/>
      <c r="AU71" s="18"/>
      <c r="AV71" s="18"/>
      <c r="AW71" s="18"/>
      <c r="AX71" s="18"/>
      <c r="AY71" s="18"/>
      <c r="AZ71" s="16"/>
    </row>
    <row r="72" spans="1:52" s="17" customFormat="1" ht="13" x14ac:dyDescent="0.25">
      <c r="A72" s="221" t="s">
        <v>114</v>
      </c>
      <c r="B72" s="159" t="s">
        <v>115</v>
      </c>
      <c r="C72" s="155" t="s">
        <v>31</v>
      </c>
      <c r="D72" s="146" t="s">
        <v>11</v>
      </c>
      <c r="E72" s="164" t="s">
        <v>105</v>
      </c>
      <c r="F72" s="162" t="s">
        <v>31</v>
      </c>
      <c r="G72" s="149" t="s">
        <v>31</v>
      </c>
      <c r="H72" s="151" t="s">
        <v>31</v>
      </c>
      <c r="I72" s="151" t="s">
        <v>31</v>
      </c>
      <c r="J72" s="151" t="s">
        <v>31</v>
      </c>
      <c r="K72" s="151" t="s">
        <v>31</v>
      </c>
      <c r="L72" s="151" t="s">
        <v>31</v>
      </c>
      <c r="M72" s="151" t="s">
        <v>31</v>
      </c>
      <c r="N72" s="151" t="s">
        <v>31</v>
      </c>
      <c r="O72" s="151" t="s">
        <v>31</v>
      </c>
      <c r="P72" s="151" t="s">
        <v>31</v>
      </c>
      <c r="Q72" s="152" t="s">
        <v>31</v>
      </c>
      <c r="R72" s="153" t="s">
        <v>31</v>
      </c>
      <c r="S72" s="151" t="s">
        <v>31</v>
      </c>
      <c r="T72" s="176" t="s">
        <v>31</v>
      </c>
      <c r="U72" s="149" t="s">
        <v>31</v>
      </c>
      <c r="V72" s="151" t="s">
        <v>31</v>
      </c>
      <c r="W72" s="151" t="s">
        <v>31</v>
      </c>
      <c r="X72" s="151" t="s">
        <v>31</v>
      </c>
      <c r="Y72" s="151" t="s">
        <v>31</v>
      </c>
      <c r="Z72" s="151" t="s">
        <v>31</v>
      </c>
      <c r="AA72" s="151" t="s">
        <v>31</v>
      </c>
      <c r="AB72" s="151" t="s">
        <v>31</v>
      </c>
      <c r="AC72" s="151" t="s">
        <v>31</v>
      </c>
      <c r="AD72" s="151" t="s">
        <v>31</v>
      </c>
      <c r="AE72" s="151" t="s">
        <v>31</v>
      </c>
      <c r="AF72" s="151" t="s">
        <v>31</v>
      </c>
      <c r="AG72" s="18"/>
      <c r="AH72" s="19"/>
      <c r="AI72" s="19"/>
      <c r="AJ72" s="19"/>
      <c r="AK72" s="18"/>
      <c r="AL72" s="18"/>
      <c r="AM72" s="18"/>
      <c r="AN72" s="18"/>
      <c r="AO72" s="18"/>
      <c r="AP72" s="18"/>
      <c r="AQ72" s="18"/>
      <c r="AR72" s="18"/>
      <c r="AS72" s="18"/>
      <c r="AT72" s="18"/>
      <c r="AU72" s="18"/>
      <c r="AV72" s="18"/>
      <c r="AW72" s="18"/>
      <c r="AX72" s="18"/>
      <c r="AY72" s="18"/>
      <c r="AZ72" s="16"/>
    </row>
    <row r="73" spans="1:52" s="17" customFormat="1" ht="13" x14ac:dyDescent="0.25">
      <c r="A73" s="221" t="s">
        <v>418</v>
      </c>
      <c r="B73" s="159" t="s">
        <v>419</v>
      </c>
      <c r="C73" s="155"/>
      <c r="D73" s="146" t="s">
        <v>10</v>
      </c>
      <c r="E73" s="164"/>
      <c r="F73" s="162" t="s">
        <v>31</v>
      </c>
      <c r="G73" s="149" t="s">
        <v>31</v>
      </c>
      <c r="H73" s="151" t="s">
        <v>31</v>
      </c>
      <c r="I73" s="151" t="s">
        <v>31</v>
      </c>
      <c r="J73" s="151" t="s">
        <v>31</v>
      </c>
      <c r="K73" s="151" t="s">
        <v>31</v>
      </c>
      <c r="L73" s="151" t="s">
        <v>31</v>
      </c>
      <c r="M73" s="151" t="s">
        <v>31</v>
      </c>
      <c r="N73" s="151" t="s">
        <v>31</v>
      </c>
      <c r="O73" s="151" t="s">
        <v>31</v>
      </c>
      <c r="P73" s="151" t="s">
        <v>31</v>
      </c>
      <c r="Q73" s="152" t="s">
        <v>31</v>
      </c>
      <c r="R73" s="153" t="s">
        <v>31</v>
      </c>
      <c r="S73" s="151" t="s">
        <v>31</v>
      </c>
      <c r="T73" s="176" t="s">
        <v>31</v>
      </c>
      <c r="U73" s="149" t="s">
        <v>31</v>
      </c>
      <c r="V73" s="151" t="s">
        <v>31</v>
      </c>
      <c r="W73" s="151" t="s">
        <v>31</v>
      </c>
      <c r="X73" s="151" t="s">
        <v>31</v>
      </c>
      <c r="Y73" s="151" t="s">
        <v>31</v>
      </c>
      <c r="Z73" s="151" t="s">
        <v>31</v>
      </c>
      <c r="AA73" s="151" t="s">
        <v>31</v>
      </c>
      <c r="AB73" s="151" t="s">
        <v>31</v>
      </c>
      <c r="AC73" s="151" t="s">
        <v>31</v>
      </c>
      <c r="AD73" s="151" t="s">
        <v>31</v>
      </c>
      <c r="AE73" s="151" t="s">
        <v>31</v>
      </c>
      <c r="AF73" s="151" t="s">
        <v>31</v>
      </c>
      <c r="AG73" s="18"/>
      <c r="AH73" s="19"/>
      <c r="AI73" s="19"/>
      <c r="AJ73" s="19"/>
      <c r="AK73" s="18"/>
      <c r="AL73" s="18"/>
      <c r="AM73" s="18"/>
      <c r="AN73" s="18"/>
      <c r="AO73" s="18"/>
      <c r="AP73" s="18"/>
      <c r="AQ73" s="18"/>
      <c r="AR73" s="18"/>
      <c r="AS73" s="18"/>
      <c r="AT73" s="18"/>
      <c r="AU73" s="18"/>
      <c r="AV73" s="18"/>
      <c r="AW73" s="18"/>
      <c r="AX73" s="18"/>
      <c r="AY73" s="18"/>
      <c r="AZ73" s="16"/>
    </row>
    <row r="74" spans="1:52" s="17" customFormat="1" ht="13" x14ac:dyDescent="0.25">
      <c r="A74" s="143" t="s">
        <v>420</v>
      </c>
      <c r="B74" s="154" t="s">
        <v>421</v>
      </c>
      <c r="C74" s="155"/>
      <c r="D74" s="146" t="s">
        <v>10</v>
      </c>
      <c r="E74" s="164"/>
      <c r="F74" s="162" t="s">
        <v>31</v>
      </c>
      <c r="G74" s="149" t="s">
        <v>31</v>
      </c>
      <c r="H74" s="151" t="s">
        <v>31</v>
      </c>
      <c r="I74" s="151" t="s">
        <v>31</v>
      </c>
      <c r="J74" s="151" t="s">
        <v>31</v>
      </c>
      <c r="K74" s="151" t="s">
        <v>31</v>
      </c>
      <c r="L74" s="151" t="s">
        <v>31</v>
      </c>
      <c r="M74" s="151" t="s">
        <v>31</v>
      </c>
      <c r="N74" s="151" t="s">
        <v>31</v>
      </c>
      <c r="O74" s="151" t="s">
        <v>31</v>
      </c>
      <c r="P74" s="151" t="s">
        <v>31</v>
      </c>
      <c r="Q74" s="152" t="s">
        <v>31</v>
      </c>
      <c r="R74" s="153" t="s">
        <v>31</v>
      </c>
      <c r="S74" s="151" t="s">
        <v>31</v>
      </c>
      <c r="T74" s="176" t="s">
        <v>31</v>
      </c>
      <c r="U74" s="149" t="s">
        <v>31</v>
      </c>
      <c r="V74" s="151" t="s">
        <v>31</v>
      </c>
      <c r="W74" s="151" t="s">
        <v>31</v>
      </c>
      <c r="X74" s="151" t="s">
        <v>31</v>
      </c>
      <c r="Y74" s="151" t="s">
        <v>31</v>
      </c>
      <c r="Z74" s="151" t="s">
        <v>31</v>
      </c>
      <c r="AA74" s="151" t="s">
        <v>31</v>
      </c>
      <c r="AB74" s="151" t="s">
        <v>31</v>
      </c>
      <c r="AC74" s="151" t="s">
        <v>31</v>
      </c>
      <c r="AD74" s="151" t="s">
        <v>31</v>
      </c>
      <c r="AE74" s="151" t="s">
        <v>31</v>
      </c>
      <c r="AF74" s="151" t="s">
        <v>31</v>
      </c>
      <c r="AG74" s="18"/>
      <c r="AH74" s="19"/>
      <c r="AI74" s="19"/>
      <c r="AJ74" s="19"/>
      <c r="AK74" s="18"/>
      <c r="AL74" s="18"/>
      <c r="AM74" s="18"/>
      <c r="AN74" s="18"/>
      <c r="AO74" s="18"/>
      <c r="AP74" s="18"/>
      <c r="AQ74" s="18"/>
      <c r="AR74" s="18"/>
      <c r="AS74" s="18"/>
      <c r="AT74" s="18"/>
      <c r="AU74" s="18"/>
      <c r="AV74" s="18"/>
      <c r="AW74" s="18"/>
      <c r="AX74" s="18"/>
      <c r="AY74" s="18"/>
      <c r="AZ74" s="16"/>
    </row>
    <row r="75" spans="1:52" s="17" customFormat="1" ht="13" x14ac:dyDescent="0.25">
      <c r="A75" s="143" t="s">
        <v>422</v>
      </c>
      <c r="B75" s="154" t="s">
        <v>423</v>
      </c>
      <c r="C75" s="155"/>
      <c r="D75" s="146" t="s">
        <v>11</v>
      </c>
      <c r="E75" s="164"/>
      <c r="F75" s="162" t="s">
        <v>31</v>
      </c>
      <c r="G75" s="149" t="s">
        <v>31</v>
      </c>
      <c r="H75" s="151" t="s">
        <v>31</v>
      </c>
      <c r="I75" s="151" t="s">
        <v>31</v>
      </c>
      <c r="J75" s="151" t="s">
        <v>31</v>
      </c>
      <c r="K75" s="151" t="s">
        <v>31</v>
      </c>
      <c r="L75" s="151" t="s">
        <v>31</v>
      </c>
      <c r="M75" s="151" t="s">
        <v>31</v>
      </c>
      <c r="N75" s="151" t="s">
        <v>31</v>
      </c>
      <c r="O75" s="151" t="s">
        <v>31</v>
      </c>
      <c r="P75" s="151" t="s">
        <v>31</v>
      </c>
      <c r="Q75" s="152" t="s">
        <v>31</v>
      </c>
      <c r="R75" s="153" t="s">
        <v>31</v>
      </c>
      <c r="S75" s="151" t="s">
        <v>31</v>
      </c>
      <c r="T75" s="176" t="s">
        <v>31</v>
      </c>
      <c r="U75" s="149" t="s">
        <v>31</v>
      </c>
      <c r="V75" s="151" t="s">
        <v>31</v>
      </c>
      <c r="W75" s="151" t="s">
        <v>31</v>
      </c>
      <c r="X75" s="151" t="s">
        <v>31</v>
      </c>
      <c r="Y75" s="151" t="s">
        <v>31</v>
      </c>
      <c r="Z75" s="151" t="s">
        <v>31</v>
      </c>
      <c r="AA75" s="151" t="s">
        <v>31</v>
      </c>
      <c r="AB75" s="151" t="s">
        <v>31</v>
      </c>
      <c r="AC75" s="151" t="s">
        <v>31</v>
      </c>
      <c r="AD75" s="151" t="s">
        <v>31</v>
      </c>
      <c r="AE75" s="151" t="s">
        <v>31</v>
      </c>
      <c r="AF75" s="151" t="s">
        <v>31</v>
      </c>
      <c r="AG75" s="18"/>
      <c r="AH75" s="19"/>
      <c r="AI75" s="19"/>
      <c r="AJ75" s="19"/>
      <c r="AK75" s="18"/>
      <c r="AL75" s="18"/>
      <c r="AM75" s="18"/>
      <c r="AN75" s="18"/>
      <c r="AO75" s="18"/>
      <c r="AP75" s="18"/>
      <c r="AQ75" s="18"/>
      <c r="AR75" s="18"/>
      <c r="AS75" s="18"/>
      <c r="AT75" s="18"/>
      <c r="AU75" s="18"/>
      <c r="AV75" s="18"/>
      <c r="AW75" s="18"/>
      <c r="AX75" s="18"/>
      <c r="AY75" s="18"/>
      <c r="AZ75" s="16"/>
    </row>
    <row r="76" spans="1:52" s="17" customFormat="1" ht="13" x14ac:dyDescent="0.25">
      <c r="A76" s="143" t="s">
        <v>69</v>
      </c>
      <c r="B76" s="154" t="s">
        <v>100</v>
      </c>
      <c r="C76" s="155" t="s">
        <v>31</v>
      </c>
      <c r="D76" s="146" t="s">
        <v>240</v>
      </c>
      <c r="E76" s="161" t="s">
        <v>92</v>
      </c>
      <c r="F76" s="162" t="s">
        <v>25</v>
      </c>
      <c r="G76" s="149" t="s">
        <v>31</v>
      </c>
      <c r="H76" s="151" t="s">
        <v>25</v>
      </c>
      <c r="I76" s="151" t="s">
        <v>31</v>
      </c>
      <c r="J76" s="151" t="s">
        <v>31</v>
      </c>
      <c r="K76" s="151" t="s">
        <v>31</v>
      </c>
      <c r="L76" s="151" t="s">
        <v>31</v>
      </c>
      <c r="M76" s="151" t="s">
        <v>31</v>
      </c>
      <c r="N76" s="151" t="s">
        <v>31</v>
      </c>
      <c r="O76" s="151" t="s">
        <v>31</v>
      </c>
      <c r="P76" s="151" t="s">
        <v>31</v>
      </c>
      <c r="Q76" s="152" t="s">
        <v>31</v>
      </c>
      <c r="R76" s="153" t="s">
        <v>31</v>
      </c>
      <c r="S76" s="151" t="s">
        <v>31</v>
      </c>
      <c r="T76" s="176" t="s">
        <v>31</v>
      </c>
      <c r="U76" s="149" t="s">
        <v>31</v>
      </c>
      <c r="V76" s="151" t="s">
        <v>31</v>
      </c>
      <c r="W76" s="151" t="s">
        <v>31</v>
      </c>
      <c r="X76" s="151" t="s">
        <v>31</v>
      </c>
      <c r="Y76" s="151" t="s">
        <v>31</v>
      </c>
      <c r="Z76" s="151" t="s">
        <v>31</v>
      </c>
      <c r="AA76" s="151" t="s">
        <v>31</v>
      </c>
      <c r="AB76" s="151" t="s">
        <v>31</v>
      </c>
      <c r="AC76" s="151" t="s">
        <v>31</v>
      </c>
      <c r="AD76" s="151" t="s">
        <v>31</v>
      </c>
      <c r="AE76" s="151" t="s">
        <v>31</v>
      </c>
      <c r="AF76" s="151" t="s">
        <v>31</v>
      </c>
      <c r="AG76" s="18"/>
      <c r="AH76" s="19"/>
      <c r="AI76" s="19"/>
      <c r="AJ76" s="19"/>
      <c r="AK76" s="18"/>
      <c r="AL76" s="18"/>
      <c r="AM76" s="18"/>
      <c r="AN76" s="18"/>
      <c r="AO76" s="18"/>
      <c r="AP76" s="18"/>
      <c r="AQ76" s="18"/>
      <c r="AR76" s="18"/>
      <c r="AS76" s="18"/>
      <c r="AT76" s="18"/>
      <c r="AU76" s="18"/>
      <c r="AV76" s="18"/>
      <c r="AW76" s="18"/>
      <c r="AX76" s="18"/>
      <c r="AY76" s="18"/>
      <c r="AZ76" s="16"/>
    </row>
    <row r="77" spans="1:52" s="17" customFormat="1" ht="13" x14ac:dyDescent="0.25">
      <c r="A77" s="143" t="s">
        <v>101</v>
      </c>
      <c r="B77" s="154" t="s">
        <v>102</v>
      </c>
      <c r="C77" s="155" t="s">
        <v>31</v>
      </c>
      <c r="D77" s="146" t="s">
        <v>240</v>
      </c>
      <c r="E77" s="161" t="s">
        <v>92</v>
      </c>
      <c r="F77" s="162" t="s">
        <v>31</v>
      </c>
      <c r="G77" s="149" t="s">
        <v>31</v>
      </c>
      <c r="H77" s="151" t="s">
        <v>25</v>
      </c>
      <c r="I77" s="151" t="s">
        <v>31</v>
      </c>
      <c r="J77" s="151" t="s">
        <v>31</v>
      </c>
      <c r="K77" s="151" t="s">
        <v>31</v>
      </c>
      <c r="L77" s="151" t="s">
        <v>31</v>
      </c>
      <c r="M77" s="151" t="s">
        <v>31</v>
      </c>
      <c r="N77" s="151" t="s">
        <v>31</v>
      </c>
      <c r="O77" s="151" t="s">
        <v>31</v>
      </c>
      <c r="P77" s="151" t="s">
        <v>31</v>
      </c>
      <c r="Q77" s="152" t="s">
        <v>31</v>
      </c>
      <c r="R77" s="153" t="s">
        <v>31</v>
      </c>
      <c r="S77" s="151" t="s">
        <v>31</v>
      </c>
      <c r="T77" s="176" t="s">
        <v>31</v>
      </c>
      <c r="U77" s="149" t="s">
        <v>31</v>
      </c>
      <c r="V77" s="151" t="s">
        <v>31</v>
      </c>
      <c r="W77" s="151" t="s">
        <v>31</v>
      </c>
      <c r="X77" s="151" t="s">
        <v>31</v>
      </c>
      <c r="Y77" s="151" t="s">
        <v>31</v>
      </c>
      <c r="Z77" s="151" t="s">
        <v>31</v>
      </c>
      <c r="AA77" s="151" t="s">
        <v>31</v>
      </c>
      <c r="AB77" s="151" t="s">
        <v>31</v>
      </c>
      <c r="AC77" s="151" t="s">
        <v>31</v>
      </c>
      <c r="AD77" s="151" t="s">
        <v>31</v>
      </c>
      <c r="AE77" s="151" t="s">
        <v>31</v>
      </c>
      <c r="AF77" s="151" t="s">
        <v>31</v>
      </c>
      <c r="AG77" s="18"/>
      <c r="AH77" s="19"/>
      <c r="AI77" s="19"/>
      <c r="AJ77" s="19"/>
      <c r="AK77" s="18"/>
      <c r="AL77" s="18"/>
      <c r="AM77" s="18"/>
      <c r="AN77" s="18"/>
      <c r="AO77" s="18"/>
      <c r="AP77" s="18"/>
      <c r="AQ77" s="18"/>
      <c r="AR77" s="18"/>
      <c r="AS77" s="18"/>
      <c r="AT77" s="18"/>
      <c r="AU77" s="18"/>
      <c r="AV77" s="18"/>
      <c r="AW77" s="18"/>
      <c r="AX77" s="18"/>
      <c r="AY77" s="18"/>
      <c r="AZ77" s="16"/>
    </row>
    <row r="78" spans="1:52" s="17" customFormat="1" ht="13" x14ac:dyDescent="0.25">
      <c r="A78" s="221" t="s">
        <v>118</v>
      </c>
      <c r="B78" s="159" t="s">
        <v>119</v>
      </c>
      <c r="C78" s="155" t="s">
        <v>31</v>
      </c>
      <c r="D78" s="146" t="s">
        <v>10</v>
      </c>
      <c r="E78" s="161" t="s">
        <v>69</v>
      </c>
      <c r="F78" s="162" t="s">
        <v>31</v>
      </c>
      <c r="G78" s="149" t="s">
        <v>31</v>
      </c>
      <c r="H78" s="151" t="s">
        <v>31</v>
      </c>
      <c r="I78" s="151" t="s">
        <v>31</v>
      </c>
      <c r="J78" s="151" t="s">
        <v>31</v>
      </c>
      <c r="K78" s="151" t="s">
        <v>31</v>
      </c>
      <c r="L78" s="151" t="s">
        <v>31</v>
      </c>
      <c r="M78" s="151" t="s">
        <v>31</v>
      </c>
      <c r="N78" s="151" t="s">
        <v>31</v>
      </c>
      <c r="O78" s="151" t="s">
        <v>31</v>
      </c>
      <c r="P78" s="151" t="s">
        <v>31</v>
      </c>
      <c r="Q78" s="152" t="s">
        <v>31</v>
      </c>
      <c r="R78" s="153" t="s">
        <v>31</v>
      </c>
      <c r="S78" s="151" t="s">
        <v>31</v>
      </c>
      <c r="T78" s="176" t="s">
        <v>31</v>
      </c>
      <c r="U78" s="149" t="s">
        <v>31</v>
      </c>
      <c r="V78" s="151" t="s">
        <v>31</v>
      </c>
      <c r="W78" s="151" t="s">
        <v>31</v>
      </c>
      <c r="X78" s="151" t="s">
        <v>31</v>
      </c>
      <c r="Y78" s="151" t="s">
        <v>31</v>
      </c>
      <c r="Z78" s="151" t="s">
        <v>31</v>
      </c>
      <c r="AA78" s="151" t="s">
        <v>31</v>
      </c>
      <c r="AB78" s="151" t="s">
        <v>31</v>
      </c>
      <c r="AC78" s="151" t="s">
        <v>31</v>
      </c>
      <c r="AD78" s="151" t="s">
        <v>31</v>
      </c>
      <c r="AE78" s="151" t="s">
        <v>31</v>
      </c>
      <c r="AF78" s="151" t="s">
        <v>31</v>
      </c>
      <c r="AG78" s="18"/>
      <c r="AH78" s="19"/>
      <c r="AI78" s="19"/>
      <c r="AJ78" s="19"/>
      <c r="AK78" s="18"/>
      <c r="AL78" s="18"/>
      <c r="AM78" s="18"/>
      <c r="AN78" s="18"/>
      <c r="AO78" s="18"/>
      <c r="AP78" s="18"/>
      <c r="AQ78" s="18"/>
      <c r="AR78" s="18"/>
      <c r="AS78" s="18"/>
      <c r="AT78" s="18"/>
      <c r="AU78" s="18"/>
      <c r="AV78" s="18"/>
      <c r="AW78" s="18"/>
      <c r="AX78" s="18"/>
      <c r="AY78" s="18"/>
      <c r="AZ78" s="16"/>
    </row>
    <row r="79" spans="1:52" s="17" customFormat="1" ht="13" x14ac:dyDescent="0.25">
      <c r="A79" s="221" t="s">
        <v>127</v>
      </c>
      <c r="B79" s="159" t="s">
        <v>128</v>
      </c>
      <c r="C79" s="155" t="s">
        <v>31</v>
      </c>
      <c r="D79" s="146" t="s">
        <v>11</v>
      </c>
      <c r="E79" s="161" t="s">
        <v>69</v>
      </c>
      <c r="F79" s="162" t="s">
        <v>31</v>
      </c>
      <c r="G79" s="149" t="s">
        <v>31</v>
      </c>
      <c r="H79" s="151" t="s">
        <v>31</v>
      </c>
      <c r="I79" s="151" t="s">
        <v>31</v>
      </c>
      <c r="J79" s="151" t="s">
        <v>31</v>
      </c>
      <c r="K79" s="151" t="s">
        <v>31</v>
      </c>
      <c r="L79" s="151" t="s">
        <v>31</v>
      </c>
      <c r="M79" s="151" t="s">
        <v>31</v>
      </c>
      <c r="N79" s="151" t="s">
        <v>31</v>
      </c>
      <c r="O79" s="151" t="s">
        <v>31</v>
      </c>
      <c r="P79" s="151" t="s">
        <v>31</v>
      </c>
      <c r="Q79" s="152" t="s">
        <v>31</v>
      </c>
      <c r="R79" s="153" t="s">
        <v>31</v>
      </c>
      <c r="S79" s="151" t="s">
        <v>31</v>
      </c>
      <c r="T79" s="176" t="s">
        <v>31</v>
      </c>
      <c r="U79" s="149" t="s">
        <v>31</v>
      </c>
      <c r="V79" s="151" t="s">
        <v>31</v>
      </c>
      <c r="W79" s="151" t="s">
        <v>31</v>
      </c>
      <c r="X79" s="151" t="s">
        <v>31</v>
      </c>
      <c r="Y79" s="151" t="s">
        <v>31</v>
      </c>
      <c r="Z79" s="151" t="s">
        <v>31</v>
      </c>
      <c r="AA79" s="151" t="s">
        <v>31</v>
      </c>
      <c r="AB79" s="151" t="s">
        <v>31</v>
      </c>
      <c r="AC79" s="151" t="s">
        <v>31</v>
      </c>
      <c r="AD79" s="151" t="s">
        <v>31</v>
      </c>
      <c r="AE79" s="151" t="s">
        <v>31</v>
      </c>
      <c r="AF79" s="151" t="s">
        <v>31</v>
      </c>
      <c r="AG79" s="18"/>
      <c r="AH79" s="19"/>
      <c r="AI79" s="19"/>
      <c r="AJ79" s="19"/>
      <c r="AK79" s="18"/>
      <c r="AL79" s="18"/>
      <c r="AM79" s="18"/>
      <c r="AN79" s="18"/>
      <c r="AO79" s="18"/>
      <c r="AP79" s="18"/>
      <c r="AQ79" s="18"/>
      <c r="AR79" s="18"/>
      <c r="AS79" s="18"/>
      <c r="AT79" s="18"/>
      <c r="AU79" s="18"/>
      <c r="AV79" s="18"/>
      <c r="AW79" s="18"/>
      <c r="AX79" s="18"/>
      <c r="AY79" s="18"/>
      <c r="AZ79" s="16"/>
    </row>
    <row r="80" spans="1:52" s="17" customFormat="1" ht="13" x14ac:dyDescent="0.25">
      <c r="A80" s="143" t="s">
        <v>103</v>
      </c>
      <c r="B80" s="154" t="s">
        <v>104</v>
      </c>
      <c r="C80" s="155" t="s">
        <v>31</v>
      </c>
      <c r="D80" s="146" t="s">
        <v>10</v>
      </c>
      <c r="E80" s="161" t="s">
        <v>101</v>
      </c>
      <c r="F80" s="162" t="s">
        <v>31</v>
      </c>
      <c r="G80" s="149" t="s">
        <v>31</v>
      </c>
      <c r="H80" s="151" t="s">
        <v>25</v>
      </c>
      <c r="I80" s="151" t="s">
        <v>31</v>
      </c>
      <c r="J80" s="151" t="s">
        <v>31</v>
      </c>
      <c r="K80" s="151" t="s">
        <v>31</v>
      </c>
      <c r="L80" s="151" t="s">
        <v>31</v>
      </c>
      <c r="M80" s="151" t="s">
        <v>31</v>
      </c>
      <c r="N80" s="151" t="s">
        <v>31</v>
      </c>
      <c r="O80" s="151" t="s">
        <v>31</v>
      </c>
      <c r="P80" s="151" t="s">
        <v>31</v>
      </c>
      <c r="Q80" s="152" t="s">
        <v>31</v>
      </c>
      <c r="R80" s="153" t="s">
        <v>31</v>
      </c>
      <c r="S80" s="151" t="s">
        <v>31</v>
      </c>
      <c r="T80" s="176" t="s">
        <v>31</v>
      </c>
      <c r="U80" s="149" t="s">
        <v>31</v>
      </c>
      <c r="V80" s="151" t="s">
        <v>31</v>
      </c>
      <c r="W80" s="151" t="s">
        <v>31</v>
      </c>
      <c r="X80" s="151" t="s">
        <v>31</v>
      </c>
      <c r="Y80" s="151" t="s">
        <v>31</v>
      </c>
      <c r="Z80" s="151" t="s">
        <v>31</v>
      </c>
      <c r="AA80" s="151" t="s">
        <v>31</v>
      </c>
      <c r="AB80" s="151" t="s">
        <v>31</v>
      </c>
      <c r="AC80" s="151" t="s">
        <v>31</v>
      </c>
      <c r="AD80" s="151" t="s">
        <v>31</v>
      </c>
      <c r="AE80" s="151" t="s">
        <v>31</v>
      </c>
      <c r="AF80" s="151" t="s">
        <v>31</v>
      </c>
      <c r="AG80" s="18"/>
      <c r="AH80" s="19"/>
      <c r="AI80" s="19"/>
      <c r="AJ80" s="19"/>
      <c r="AK80" s="18"/>
      <c r="AL80" s="18"/>
      <c r="AM80" s="18"/>
      <c r="AN80" s="18"/>
      <c r="AO80" s="18"/>
      <c r="AP80" s="18"/>
      <c r="AQ80" s="18"/>
      <c r="AR80" s="18"/>
      <c r="AS80" s="18"/>
      <c r="AT80" s="18"/>
      <c r="AU80" s="18"/>
      <c r="AV80" s="18"/>
      <c r="AW80" s="18"/>
      <c r="AX80" s="18"/>
      <c r="AY80" s="18"/>
      <c r="AZ80" s="16"/>
    </row>
    <row r="81" spans="1:52" s="17" customFormat="1" ht="13" x14ac:dyDescent="0.25">
      <c r="A81" s="143" t="s">
        <v>105</v>
      </c>
      <c r="B81" s="154" t="s">
        <v>106</v>
      </c>
      <c r="C81" s="155" t="s">
        <v>31</v>
      </c>
      <c r="D81" s="146" t="s">
        <v>240</v>
      </c>
      <c r="E81" s="161" t="s">
        <v>69</v>
      </c>
      <c r="F81" s="162" t="s">
        <v>31</v>
      </c>
      <c r="G81" s="149" t="s">
        <v>31</v>
      </c>
      <c r="H81" s="151" t="s">
        <v>25</v>
      </c>
      <c r="I81" s="151" t="s">
        <v>31</v>
      </c>
      <c r="J81" s="151" t="s">
        <v>31</v>
      </c>
      <c r="K81" s="151" t="s">
        <v>31</v>
      </c>
      <c r="L81" s="151" t="s">
        <v>31</v>
      </c>
      <c r="M81" s="151" t="s">
        <v>31</v>
      </c>
      <c r="N81" s="151" t="s">
        <v>31</v>
      </c>
      <c r="O81" s="151" t="s">
        <v>31</v>
      </c>
      <c r="P81" s="151" t="s">
        <v>31</v>
      </c>
      <c r="Q81" s="152" t="s">
        <v>31</v>
      </c>
      <c r="R81" s="153" t="s">
        <v>31</v>
      </c>
      <c r="S81" s="151" t="s">
        <v>31</v>
      </c>
      <c r="T81" s="176" t="s">
        <v>31</v>
      </c>
      <c r="U81" s="149" t="s">
        <v>31</v>
      </c>
      <c r="V81" s="151" t="s">
        <v>31</v>
      </c>
      <c r="W81" s="151" t="s">
        <v>31</v>
      </c>
      <c r="X81" s="151" t="s">
        <v>31</v>
      </c>
      <c r="Y81" s="151" t="s">
        <v>31</v>
      </c>
      <c r="Z81" s="151" t="s">
        <v>31</v>
      </c>
      <c r="AA81" s="151" t="s">
        <v>31</v>
      </c>
      <c r="AB81" s="151" t="s">
        <v>31</v>
      </c>
      <c r="AC81" s="151" t="s">
        <v>31</v>
      </c>
      <c r="AD81" s="151" t="s">
        <v>31</v>
      </c>
      <c r="AE81" s="151" t="s">
        <v>31</v>
      </c>
      <c r="AF81" s="151" t="s">
        <v>31</v>
      </c>
      <c r="AG81" s="18"/>
      <c r="AH81" s="19"/>
      <c r="AI81" s="19"/>
      <c r="AJ81" s="19"/>
      <c r="AK81" s="18"/>
      <c r="AL81" s="18"/>
      <c r="AM81" s="18"/>
      <c r="AN81" s="18"/>
      <c r="AO81" s="18"/>
      <c r="AP81" s="18"/>
      <c r="AQ81" s="18"/>
      <c r="AR81" s="18"/>
      <c r="AS81" s="18"/>
      <c r="AT81" s="18"/>
      <c r="AU81" s="18"/>
      <c r="AV81" s="18"/>
      <c r="AW81" s="18"/>
      <c r="AX81" s="18"/>
      <c r="AY81" s="18"/>
      <c r="AZ81" s="16"/>
    </row>
    <row r="82" spans="1:52" s="17" customFormat="1" ht="13" x14ac:dyDescent="0.25">
      <c r="A82" s="143" t="s">
        <v>107</v>
      </c>
      <c r="B82" s="154" t="s">
        <v>424</v>
      </c>
      <c r="C82" s="155" t="s">
        <v>31</v>
      </c>
      <c r="D82" s="146" t="s">
        <v>11</v>
      </c>
      <c r="E82" s="164" t="s">
        <v>108</v>
      </c>
      <c r="F82" s="162" t="s">
        <v>31</v>
      </c>
      <c r="G82" s="149" t="s">
        <v>31</v>
      </c>
      <c r="H82" s="151" t="s">
        <v>25</v>
      </c>
      <c r="I82" s="151" t="s">
        <v>31</v>
      </c>
      <c r="J82" s="151" t="s">
        <v>31</v>
      </c>
      <c r="K82" s="151" t="s">
        <v>31</v>
      </c>
      <c r="L82" s="151" t="s">
        <v>31</v>
      </c>
      <c r="M82" s="151" t="s">
        <v>31</v>
      </c>
      <c r="N82" s="151" t="s">
        <v>31</v>
      </c>
      <c r="O82" s="151" t="s">
        <v>31</v>
      </c>
      <c r="P82" s="151" t="s">
        <v>31</v>
      </c>
      <c r="Q82" s="152" t="s">
        <v>31</v>
      </c>
      <c r="R82" s="153" t="s">
        <v>31</v>
      </c>
      <c r="S82" s="151" t="s">
        <v>31</v>
      </c>
      <c r="T82" s="176" t="s">
        <v>31</v>
      </c>
      <c r="U82" s="149" t="s">
        <v>31</v>
      </c>
      <c r="V82" s="151" t="s">
        <v>31</v>
      </c>
      <c r="W82" s="151" t="s">
        <v>31</v>
      </c>
      <c r="X82" s="151" t="s">
        <v>31</v>
      </c>
      <c r="Y82" s="151" t="s">
        <v>31</v>
      </c>
      <c r="Z82" s="151" t="s">
        <v>31</v>
      </c>
      <c r="AA82" s="151" t="s">
        <v>31</v>
      </c>
      <c r="AB82" s="151" t="s">
        <v>31</v>
      </c>
      <c r="AC82" s="151" t="s">
        <v>31</v>
      </c>
      <c r="AD82" s="151" t="s">
        <v>31</v>
      </c>
      <c r="AE82" s="151" t="s">
        <v>31</v>
      </c>
      <c r="AF82" s="151" t="s">
        <v>31</v>
      </c>
      <c r="AG82" s="18"/>
      <c r="AH82" s="19"/>
      <c r="AI82" s="19"/>
      <c r="AJ82" s="19"/>
      <c r="AK82" s="18"/>
      <c r="AL82" s="18"/>
      <c r="AM82" s="18"/>
      <c r="AN82" s="18"/>
      <c r="AO82" s="18"/>
      <c r="AP82" s="18"/>
      <c r="AQ82" s="18"/>
      <c r="AR82" s="18"/>
      <c r="AS82" s="18"/>
      <c r="AT82" s="18"/>
      <c r="AU82" s="18"/>
      <c r="AV82" s="18"/>
      <c r="AW82" s="18"/>
      <c r="AX82" s="18"/>
      <c r="AY82" s="18"/>
      <c r="AZ82" s="16"/>
    </row>
    <row r="83" spans="1:52" s="17" customFormat="1" ht="13" x14ac:dyDescent="0.25">
      <c r="A83" s="221" t="s">
        <v>109</v>
      </c>
      <c r="B83" s="159" t="s">
        <v>110</v>
      </c>
      <c r="C83" s="155" t="s">
        <v>31</v>
      </c>
      <c r="D83" s="146" t="s">
        <v>10</v>
      </c>
      <c r="E83" s="161" t="s">
        <v>111</v>
      </c>
      <c r="F83" s="162" t="s">
        <v>31</v>
      </c>
      <c r="G83" s="149" t="s">
        <v>31</v>
      </c>
      <c r="H83" s="151" t="s">
        <v>31</v>
      </c>
      <c r="I83" s="151" t="s">
        <v>31</v>
      </c>
      <c r="J83" s="151" t="s">
        <v>31</v>
      </c>
      <c r="K83" s="151" t="s">
        <v>31</v>
      </c>
      <c r="L83" s="151" t="s">
        <v>31</v>
      </c>
      <c r="M83" s="151" t="s">
        <v>31</v>
      </c>
      <c r="N83" s="151" t="s">
        <v>31</v>
      </c>
      <c r="O83" s="151" t="s">
        <v>31</v>
      </c>
      <c r="P83" s="151" t="s">
        <v>31</v>
      </c>
      <c r="Q83" s="152" t="s">
        <v>31</v>
      </c>
      <c r="R83" s="153" t="s">
        <v>31</v>
      </c>
      <c r="S83" s="151" t="s">
        <v>31</v>
      </c>
      <c r="T83" s="176" t="s">
        <v>31</v>
      </c>
      <c r="U83" s="149" t="s">
        <v>31</v>
      </c>
      <c r="V83" s="151" t="s">
        <v>31</v>
      </c>
      <c r="W83" s="151" t="s">
        <v>31</v>
      </c>
      <c r="X83" s="151" t="s">
        <v>31</v>
      </c>
      <c r="Y83" s="151" t="s">
        <v>31</v>
      </c>
      <c r="Z83" s="151" t="s">
        <v>31</v>
      </c>
      <c r="AA83" s="151" t="s">
        <v>31</v>
      </c>
      <c r="AB83" s="151" t="s">
        <v>31</v>
      </c>
      <c r="AC83" s="151" t="s">
        <v>31</v>
      </c>
      <c r="AD83" s="151" t="s">
        <v>31</v>
      </c>
      <c r="AE83" s="151" t="s">
        <v>31</v>
      </c>
      <c r="AF83" s="151" t="s">
        <v>31</v>
      </c>
      <c r="AG83" s="18"/>
      <c r="AH83" s="19"/>
      <c r="AI83" s="19"/>
      <c r="AJ83" s="19"/>
      <c r="AK83" s="18"/>
      <c r="AL83" s="18"/>
      <c r="AM83" s="18"/>
      <c r="AN83" s="18"/>
      <c r="AO83" s="18"/>
      <c r="AP83" s="18"/>
      <c r="AQ83" s="18"/>
      <c r="AR83" s="18"/>
      <c r="AS83" s="18"/>
      <c r="AT83" s="18"/>
      <c r="AU83" s="18"/>
      <c r="AV83" s="18"/>
      <c r="AW83" s="18"/>
      <c r="AX83" s="18"/>
      <c r="AY83" s="18"/>
      <c r="AZ83" s="16"/>
    </row>
    <row r="84" spans="1:52" s="17" customFormat="1" ht="13" x14ac:dyDescent="0.25">
      <c r="A84" s="143" t="s">
        <v>116</v>
      </c>
      <c r="B84" s="154" t="s">
        <v>117</v>
      </c>
      <c r="C84" s="155" t="s">
        <v>31</v>
      </c>
      <c r="D84" s="146" t="s">
        <v>240</v>
      </c>
      <c r="E84" s="164" t="s">
        <v>105</v>
      </c>
      <c r="F84" s="162" t="s">
        <v>31</v>
      </c>
      <c r="G84" s="149" t="s">
        <v>31</v>
      </c>
      <c r="H84" s="151" t="s">
        <v>25</v>
      </c>
      <c r="I84" s="151" t="s">
        <v>31</v>
      </c>
      <c r="J84" s="151" t="s">
        <v>31</v>
      </c>
      <c r="K84" s="151" t="s">
        <v>31</v>
      </c>
      <c r="L84" s="151" t="s">
        <v>31</v>
      </c>
      <c r="M84" s="151" t="s">
        <v>31</v>
      </c>
      <c r="N84" s="151" t="s">
        <v>31</v>
      </c>
      <c r="O84" s="151" t="s">
        <v>31</v>
      </c>
      <c r="P84" s="151" t="s">
        <v>31</v>
      </c>
      <c r="Q84" s="152" t="s">
        <v>31</v>
      </c>
      <c r="R84" s="153" t="s">
        <v>31</v>
      </c>
      <c r="S84" s="151" t="s">
        <v>31</v>
      </c>
      <c r="T84" s="176" t="s">
        <v>31</v>
      </c>
      <c r="U84" s="149" t="s">
        <v>31</v>
      </c>
      <c r="V84" s="151" t="s">
        <v>31</v>
      </c>
      <c r="W84" s="151" t="s">
        <v>31</v>
      </c>
      <c r="X84" s="151" t="s">
        <v>31</v>
      </c>
      <c r="Y84" s="151" t="s">
        <v>31</v>
      </c>
      <c r="Z84" s="151" t="s">
        <v>31</v>
      </c>
      <c r="AA84" s="151" t="s">
        <v>31</v>
      </c>
      <c r="AB84" s="151" t="s">
        <v>31</v>
      </c>
      <c r="AC84" s="151" t="s">
        <v>31</v>
      </c>
      <c r="AD84" s="151" t="s">
        <v>31</v>
      </c>
      <c r="AE84" s="151" t="s">
        <v>31</v>
      </c>
      <c r="AF84" s="151" t="s">
        <v>31</v>
      </c>
      <c r="AG84" s="18"/>
      <c r="AH84" s="19"/>
      <c r="AI84" s="19"/>
      <c r="AJ84" s="19"/>
      <c r="AK84" s="18"/>
      <c r="AL84" s="18"/>
      <c r="AM84" s="18"/>
      <c r="AN84" s="18"/>
      <c r="AO84" s="18"/>
      <c r="AP84" s="18"/>
      <c r="AQ84" s="18"/>
      <c r="AR84" s="18"/>
      <c r="AS84" s="18"/>
      <c r="AT84" s="18"/>
      <c r="AU84" s="18"/>
      <c r="AV84" s="18"/>
      <c r="AW84" s="18"/>
      <c r="AX84" s="18"/>
      <c r="AY84" s="18"/>
      <c r="AZ84" s="16"/>
    </row>
    <row r="85" spans="1:52" s="17" customFormat="1" ht="13" x14ac:dyDescent="0.25">
      <c r="A85" s="222" t="s">
        <v>311</v>
      </c>
      <c r="B85" s="144" t="s">
        <v>312</v>
      </c>
      <c r="C85" s="155"/>
      <c r="D85" s="146" t="s">
        <v>11</v>
      </c>
      <c r="E85" s="164"/>
      <c r="F85" s="162" t="s">
        <v>31</v>
      </c>
      <c r="G85" s="149" t="s">
        <v>31</v>
      </c>
      <c r="H85" s="151" t="s">
        <v>31</v>
      </c>
      <c r="I85" s="151" t="s">
        <v>31</v>
      </c>
      <c r="J85" s="151" t="s">
        <v>31</v>
      </c>
      <c r="K85" s="151" t="s">
        <v>31</v>
      </c>
      <c r="L85" s="151" t="s">
        <v>31</v>
      </c>
      <c r="M85" s="151" t="s">
        <v>31</v>
      </c>
      <c r="N85" s="151" t="s">
        <v>31</v>
      </c>
      <c r="O85" s="151" t="s">
        <v>31</v>
      </c>
      <c r="P85" s="151" t="s">
        <v>31</v>
      </c>
      <c r="Q85" s="152" t="s">
        <v>31</v>
      </c>
      <c r="R85" s="153" t="s">
        <v>31</v>
      </c>
      <c r="S85" s="151" t="s">
        <v>31</v>
      </c>
      <c r="T85" s="176" t="s">
        <v>31</v>
      </c>
      <c r="U85" s="149" t="s">
        <v>31</v>
      </c>
      <c r="V85" s="151" t="s">
        <v>31</v>
      </c>
      <c r="W85" s="151" t="s">
        <v>31</v>
      </c>
      <c r="X85" s="151" t="s">
        <v>31</v>
      </c>
      <c r="Y85" s="151" t="s">
        <v>31</v>
      </c>
      <c r="Z85" s="151" t="s">
        <v>31</v>
      </c>
      <c r="AA85" s="151" t="s">
        <v>31</v>
      </c>
      <c r="AB85" s="151" t="s">
        <v>31</v>
      </c>
      <c r="AC85" s="151" t="s">
        <v>31</v>
      </c>
      <c r="AD85" s="151" t="s">
        <v>31</v>
      </c>
      <c r="AE85" s="151" t="s">
        <v>31</v>
      </c>
      <c r="AF85" s="151" t="s">
        <v>31</v>
      </c>
      <c r="AG85" s="18"/>
      <c r="AH85" s="19"/>
      <c r="AI85" s="19"/>
      <c r="AJ85" s="19"/>
      <c r="AK85" s="18"/>
      <c r="AL85" s="18"/>
      <c r="AM85" s="18"/>
      <c r="AN85" s="18"/>
      <c r="AO85" s="18"/>
      <c r="AP85" s="18"/>
      <c r="AQ85" s="18"/>
      <c r="AR85" s="18"/>
      <c r="AS85" s="18"/>
      <c r="AT85" s="18"/>
      <c r="AU85" s="18"/>
      <c r="AV85" s="18"/>
      <c r="AW85" s="18"/>
      <c r="AX85" s="18"/>
      <c r="AY85" s="18"/>
      <c r="AZ85" s="16"/>
    </row>
    <row r="86" spans="1:52" s="17" customFormat="1" ht="13" x14ac:dyDescent="0.25">
      <c r="A86" s="222" t="s">
        <v>313</v>
      </c>
      <c r="B86" s="144" t="s">
        <v>314</v>
      </c>
      <c r="C86" s="155"/>
      <c r="D86" s="146" t="s">
        <v>11</v>
      </c>
      <c r="E86" s="164"/>
      <c r="F86" s="162" t="s">
        <v>31</v>
      </c>
      <c r="G86" s="149" t="s">
        <v>31</v>
      </c>
      <c r="H86" s="151" t="s">
        <v>31</v>
      </c>
      <c r="I86" s="151" t="s">
        <v>31</v>
      </c>
      <c r="J86" s="151" t="s">
        <v>31</v>
      </c>
      <c r="K86" s="151" t="s">
        <v>31</v>
      </c>
      <c r="L86" s="151" t="s">
        <v>31</v>
      </c>
      <c r="M86" s="151" t="s">
        <v>31</v>
      </c>
      <c r="N86" s="151" t="s">
        <v>31</v>
      </c>
      <c r="O86" s="151" t="s">
        <v>31</v>
      </c>
      <c r="P86" s="151" t="s">
        <v>31</v>
      </c>
      <c r="Q86" s="152" t="s">
        <v>31</v>
      </c>
      <c r="R86" s="153" t="s">
        <v>31</v>
      </c>
      <c r="S86" s="151" t="s">
        <v>31</v>
      </c>
      <c r="T86" s="176" t="s">
        <v>31</v>
      </c>
      <c r="U86" s="149" t="s">
        <v>31</v>
      </c>
      <c r="V86" s="151" t="s">
        <v>31</v>
      </c>
      <c r="W86" s="151" t="s">
        <v>31</v>
      </c>
      <c r="X86" s="151" t="s">
        <v>31</v>
      </c>
      <c r="Y86" s="151" t="s">
        <v>31</v>
      </c>
      <c r="Z86" s="151" t="s">
        <v>31</v>
      </c>
      <c r="AA86" s="151" t="s">
        <v>31</v>
      </c>
      <c r="AB86" s="151" t="s">
        <v>31</v>
      </c>
      <c r="AC86" s="151" t="s">
        <v>31</v>
      </c>
      <c r="AD86" s="151" t="s">
        <v>31</v>
      </c>
      <c r="AE86" s="151" t="s">
        <v>31</v>
      </c>
      <c r="AF86" s="151" t="s">
        <v>31</v>
      </c>
      <c r="AG86" s="18"/>
      <c r="AH86" s="19"/>
      <c r="AI86" s="19"/>
      <c r="AJ86" s="19"/>
      <c r="AK86" s="18"/>
      <c r="AL86" s="18"/>
      <c r="AM86" s="18"/>
      <c r="AN86" s="18"/>
      <c r="AO86" s="18"/>
      <c r="AP86" s="18"/>
      <c r="AQ86" s="18"/>
      <c r="AR86" s="18"/>
      <c r="AS86" s="18"/>
      <c r="AT86" s="18"/>
      <c r="AU86" s="18"/>
      <c r="AV86" s="18"/>
      <c r="AW86" s="18"/>
      <c r="AX86" s="18"/>
      <c r="AY86" s="18"/>
      <c r="AZ86" s="16"/>
    </row>
    <row r="87" spans="1:52" s="17" customFormat="1" ht="13" x14ac:dyDescent="0.25">
      <c r="A87" s="222" t="s">
        <v>555</v>
      </c>
      <c r="B87" s="144" t="s">
        <v>556</v>
      </c>
      <c r="C87" s="155"/>
      <c r="D87" s="146" t="s">
        <v>240</v>
      </c>
      <c r="E87" s="164"/>
      <c r="F87" s="162" t="s">
        <v>31</v>
      </c>
      <c r="G87" s="149" t="s">
        <v>31</v>
      </c>
      <c r="H87" s="151" t="s">
        <v>31</v>
      </c>
      <c r="I87" s="151" t="s">
        <v>31</v>
      </c>
      <c r="J87" s="151" t="s">
        <v>31</v>
      </c>
      <c r="K87" s="151" t="s">
        <v>31</v>
      </c>
      <c r="L87" s="151" t="s">
        <v>31</v>
      </c>
      <c r="M87" s="151" t="s">
        <v>31</v>
      </c>
      <c r="N87" s="151" t="s">
        <v>31</v>
      </c>
      <c r="O87" s="151" t="s">
        <v>31</v>
      </c>
      <c r="P87" s="151" t="s">
        <v>31</v>
      </c>
      <c r="Q87" s="152" t="s">
        <v>31</v>
      </c>
      <c r="R87" s="153"/>
      <c r="S87" s="151"/>
      <c r="T87" s="176"/>
      <c r="U87" s="149" t="s">
        <v>31</v>
      </c>
      <c r="V87" s="151" t="s">
        <v>31</v>
      </c>
      <c r="W87" s="151" t="s">
        <v>31</v>
      </c>
      <c r="X87" s="151" t="s">
        <v>31</v>
      </c>
      <c r="Y87" s="151" t="s">
        <v>31</v>
      </c>
      <c r="Z87" s="151" t="s">
        <v>31</v>
      </c>
      <c r="AA87" s="151" t="s">
        <v>31</v>
      </c>
      <c r="AB87" s="151" t="s">
        <v>31</v>
      </c>
      <c r="AC87" s="151" t="s">
        <v>31</v>
      </c>
      <c r="AD87" s="151" t="s">
        <v>31</v>
      </c>
      <c r="AE87" s="151" t="s">
        <v>31</v>
      </c>
      <c r="AF87" s="151" t="s">
        <v>31</v>
      </c>
      <c r="AG87" s="18"/>
      <c r="AH87" s="19"/>
      <c r="AI87" s="19"/>
      <c r="AJ87" s="19"/>
      <c r="AK87" s="18"/>
      <c r="AL87" s="18"/>
      <c r="AM87" s="18"/>
      <c r="AN87" s="18"/>
      <c r="AO87" s="18"/>
      <c r="AP87" s="18"/>
      <c r="AQ87" s="18"/>
      <c r="AR87" s="18"/>
      <c r="AS87" s="18"/>
      <c r="AT87" s="18"/>
      <c r="AU87" s="18"/>
      <c r="AV87" s="18"/>
      <c r="AW87" s="18"/>
      <c r="AX87" s="18"/>
      <c r="AY87" s="18"/>
      <c r="AZ87" s="16"/>
    </row>
    <row r="88" spans="1:52" s="17" customFormat="1" ht="13" x14ac:dyDescent="0.25">
      <c r="A88" s="143" t="s">
        <v>425</v>
      </c>
      <c r="B88" s="154" t="s">
        <v>426</v>
      </c>
      <c r="C88" s="155"/>
      <c r="D88" s="146" t="s">
        <v>240</v>
      </c>
      <c r="E88" s="164"/>
      <c r="F88" s="162" t="s">
        <v>31</v>
      </c>
      <c r="G88" s="149" t="s">
        <v>31</v>
      </c>
      <c r="H88" s="151" t="s">
        <v>31</v>
      </c>
      <c r="I88" s="151" t="s">
        <v>31</v>
      </c>
      <c r="J88" s="151" t="s">
        <v>31</v>
      </c>
      <c r="K88" s="151" t="s">
        <v>25</v>
      </c>
      <c r="L88" s="151" t="s">
        <v>31</v>
      </c>
      <c r="M88" s="151" t="s">
        <v>25</v>
      </c>
      <c r="N88" s="151" t="s">
        <v>31</v>
      </c>
      <c r="O88" s="151" t="s">
        <v>31</v>
      </c>
      <c r="P88" s="151" t="s">
        <v>31</v>
      </c>
      <c r="Q88" s="152" t="s">
        <v>31</v>
      </c>
      <c r="R88" s="153" t="s">
        <v>31</v>
      </c>
      <c r="S88" s="151" t="s">
        <v>31</v>
      </c>
      <c r="T88" s="176" t="s">
        <v>31</v>
      </c>
      <c r="U88" s="149" t="s">
        <v>31</v>
      </c>
      <c r="V88" s="151" t="s">
        <v>31</v>
      </c>
      <c r="W88" s="151" t="s">
        <v>31</v>
      </c>
      <c r="X88" s="151" t="s">
        <v>31</v>
      </c>
      <c r="Y88" s="151" t="s">
        <v>31</v>
      </c>
      <c r="Z88" s="151" t="s">
        <v>31</v>
      </c>
      <c r="AA88" s="151" t="s">
        <v>31</v>
      </c>
      <c r="AB88" s="151" t="s">
        <v>31</v>
      </c>
      <c r="AC88" s="151" t="s">
        <v>31</v>
      </c>
      <c r="AD88" s="151" t="s">
        <v>31</v>
      </c>
      <c r="AE88" s="151" t="s">
        <v>31</v>
      </c>
      <c r="AF88" s="151" t="s">
        <v>31</v>
      </c>
      <c r="AG88" s="18"/>
      <c r="AH88" s="19"/>
      <c r="AI88" s="19"/>
      <c r="AJ88" s="19"/>
      <c r="AK88" s="18"/>
      <c r="AL88" s="18"/>
      <c r="AM88" s="18"/>
      <c r="AN88" s="18"/>
      <c r="AO88" s="18"/>
      <c r="AP88" s="18"/>
      <c r="AQ88" s="18"/>
      <c r="AR88" s="18"/>
      <c r="AS88" s="18"/>
      <c r="AT88" s="18"/>
      <c r="AU88" s="18"/>
      <c r="AV88" s="18"/>
      <c r="AW88" s="18"/>
      <c r="AX88" s="18"/>
      <c r="AY88" s="18"/>
      <c r="AZ88" s="16"/>
    </row>
    <row r="89" spans="1:52" s="17" customFormat="1" ht="13" x14ac:dyDescent="0.25">
      <c r="A89" s="143" t="s">
        <v>427</v>
      </c>
      <c r="B89" s="154" t="s">
        <v>291</v>
      </c>
      <c r="C89" s="155"/>
      <c r="D89" s="146" t="s">
        <v>11</v>
      </c>
      <c r="E89" s="164"/>
      <c r="F89" s="162" t="s">
        <v>31</v>
      </c>
      <c r="G89" s="149" t="s">
        <v>31</v>
      </c>
      <c r="H89" s="151" t="s">
        <v>31</v>
      </c>
      <c r="I89" s="151" t="s">
        <v>31</v>
      </c>
      <c r="J89" s="151" t="s">
        <v>31</v>
      </c>
      <c r="K89" s="151" t="s">
        <v>25</v>
      </c>
      <c r="L89" s="151" t="s">
        <v>31</v>
      </c>
      <c r="M89" s="151" t="s">
        <v>31</v>
      </c>
      <c r="N89" s="151" t="s">
        <v>31</v>
      </c>
      <c r="O89" s="151" t="s">
        <v>31</v>
      </c>
      <c r="P89" s="151" t="s">
        <v>31</v>
      </c>
      <c r="Q89" s="152" t="s">
        <v>31</v>
      </c>
      <c r="R89" s="153" t="s">
        <v>31</v>
      </c>
      <c r="S89" s="151" t="s">
        <v>31</v>
      </c>
      <c r="T89" s="176" t="s">
        <v>31</v>
      </c>
      <c r="U89" s="149" t="s">
        <v>31</v>
      </c>
      <c r="V89" s="151" t="s">
        <v>31</v>
      </c>
      <c r="W89" s="151" t="s">
        <v>31</v>
      </c>
      <c r="X89" s="151" t="s">
        <v>31</v>
      </c>
      <c r="Y89" s="151" t="s">
        <v>31</v>
      </c>
      <c r="Z89" s="151" t="s">
        <v>31</v>
      </c>
      <c r="AA89" s="151" t="s">
        <v>31</v>
      </c>
      <c r="AB89" s="151" t="s">
        <v>31</v>
      </c>
      <c r="AC89" s="151" t="s">
        <v>31</v>
      </c>
      <c r="AD89" s="151" t="s">
        <v>31</v>
      </c>
      <c r="AE89" s="151" t="s">
        <v>31</v>
      </c>
      <c r="AF89" s="151" t="s">
        <v>31</v>
      </c>
      <c r="AG89" s="18"/>
      <c r="AH89" s="19"/>
      <c r="AI89" s="19"/>
      <c r="AJ89" s="19"/>
      <c r="AK89" s="18"/>
      <c r="AL89" s="18"/>
      <c r="AM89" s="18"/>
      <c r="AN89" s="18"/>
      <c r="AO89" s="18"/>
      <c r="AP89" s="18"/>
      <c r="AQ89" s="18"/>
      <c r="AR89" s="18"/>
      <c r="AS89" s="18"/>
      <c r="AT89" s="18"/>
      <c r="AU89" s="18"/>
      <c r="AV89" s="18"/>
      <c r="AW89" s="18"/>
      <c r="AX89" s="18"/>
      <c r="AY89" s="18"/>
      <c r="AZ89" s="16"/>
    </row>
    <row r="90" spans="1:52" s="17" customFormat="1" ht="13" x14ac:dyDescent="0.25">
      <c r="A90" s="143" t="s">
        <v>428</v>
      </c>
      <c r="B90" s="154" t="s">
        <v>429</v>
      </c>
      <c r="C90" s="155"/>
      <c r="D90" s="146" t="s">
        <v>11</v>
      </c>
      <c r="E90" s="164"/>
      <c r="F90" s="162" t="s">
        <v>31</v>
      </c>
      <c r="G90" s="149" t="s">
        <v>31</v>
      </c>
      <c r="H90" s="151" t="s">
        <v>31</v>
      </c>
      <c r="I90" s="151" t="s">
        <v>31</v>
      </c>
      <c r="J90" s="151" t="s">
        <v>31</v>
      </c>
      <c r="K90" s="151" t="s">
        <v>31</v>
      </c>
      <c r="L90" s="151" t="s">
        <v>31</v>
      </c>
      <c r="M90" s="151" t="s">
        <v>31</v>
      </c>
      <c r="N90" s="151" t="s">
        <v>31</v>
      </c>
      <c r="O90" s="151" t="s">
        <v>31</v>
      </c>
      <c r="P90" s="151" t="s">
        <v>31</v>
      </c>
      <c r="Q90" s="152" t="s">
        <v>31</v>
      </c>
      <c r="R90" s="153" t="s">
        <v>31</v>
      </c>
      <c r="S90" s="151" t="s">
        <v>31</v>
      </c>
      <c r="T90" s="176" t="s">
        <v>31</v>
      </c>
      <c r="U90" s="149" t="s">
        <v>31</v>
      </c>
      <c r="V90" s="151" t="s">
        <v>31</v>
      </c>
      <c r="W90" s="151" t="s">
        <v>31</v>
      </c>
      <c r="X90" s="151" t="s">
        <v>31</v>
      </c>
      <c r="Y90" s="151" t="s">
        <v>31</v>
      </c>
      <c r="Z90" s="151" t="s">
        <v>31</v>
      </c>
      <c r="AA90" s="151" t="s">
        <v>31</v>
      </c>
      <c r="AB90" s="151" t="s">
        <v>31</v>
      </c>
      <c r="AC90" s="151" t="s">
        <v>31</v>
      </c>
      <c r="AD90" s="151" t="s">
        <v>31</v>
      </c>
      <c r="AE90" s="151" t="s">
        <v>31</v>
      </c>
      <c r="AF90" s="151" t="s">
        <v>31</v>
      </c>
      <c r="AG90" s="18"/>
      <c r="AH90" s="19"/>
      <c r="AI90" s="19"/>
      <c r="AJ90" s="19"/>
      <c r="AK90" s="18"/>
      <c r="AL90" s="18"/>
      <c r="AM90" s="18"/>
      <c r="AN90" s="18"/>
      <c r="AO90" s="18"/>
      <c r="AP90" s="18"/>
      <c r="AQ90" s="18"/>
      <c r="AR90" s="18"/>
      <c r="AS90" s="18"/>
      <c r="AT90" s="18"/>
      <c r="AU90" s="18"/>
      <c r="AV90" s="18"/>
      <c r="AW90" s="18"/>
      <c r="AX90" s="18"/>
      <c r="AY90" s="18"/>
      <c r="AZ90" s="16"/>
    </row>
    <row r="91" spans="1:52" s="17" customFormat="1" ht="13" x14ac:dyDescent="0.25">
      <c r="A91" s="143" t="s">
        <v>430</v>
      </c>
      <c r="B91" s="154" t="s">
        <v>431</v>
      </c>
      <c r="C91" s="155"/>
      <c r="D91" s="146" t="s">
        <v>240</v>
      </c>
      <c r="E91" s="164"/>
      <c r="F91" s="162" t="s">
        <v>31</v>
      </c>
      <c r="G91" s="149" t="s">
        <v>31</v>
      </c>
      <c r="H91" s="151" t="s">
        <v>31</v>
      </c>
      <c r="I91" s="151" t="s">
        <v>31</v>
      </c>
      <c r="J91" s="151" t="s">
        <v>31</v>
      </c>
      <c r="K91" s="151" t="s">
        <v>31</v>
      </c>
      <c r="L91" s="151" t="s">
        <v>31</v>
      </c>
      <c r="M91" s="151" t="s">
        <v>31</v>
      </c>
      <c r="N91" s="151" t="s">
        <v>31</v>
      </c>
      <c r="O91" s="151" t="s">
        <v>31</v>
      </c>
      <c r="P91" s="151" t="s">
        <v>31</v>
      </c>
      <c r="Q91" s="152" t="s">
        <v>31</v>
      </c>
      <c r="R91" s="153" t="s">
        <v>31</v>
      </c>
      <c r="S91" s="151" t="s">
        <v>31</v>
      </c>
      <c r="T91" s="176" t="s">
        <v>31</v>
      </c>
      <c r="U91" s="149" t="s">
        <v>31</v>
      </c>
      <c r="V91" s="151" t="s">
        <v>31</v>
      </c>
      <c r="W91" s="151" t="s">
        <v>31</v>
      </c>
      <c r="X91" s="151" t="s">
        <v>31</v>
      </c>
      <c r="Y91" s="151" t="s">
        <v>31</v>
      </c>
      <c r="Z91" s="151" t="s">
        <v>31</v>
      </c>
      <c r="AA91" s="151" t="s">
        <v>31</v>
      </c>
      <c r="AB91" s="151" t="s">
        <v>31</v>
      </c>
      <c r="AC91" s="151" t="s">
        <v>31</v>
      </c>
      <c r="AD91" s="151" t="s">
        <v>31</v>
      </c>
      <c r="AE91" s="151" t="s">
        <v>31</v>
      </c>
      <c r="AF91" s="151" t="s">
        <v>31</v>
      </c>
      <c r="AG91" s="18"/>
      <c r="AH91" s="19"/>
      <c r="AI91" s="19"/>
      <c r="AJ91" s="19"/>
      <c r="AK91" s="18"/>
      <c r="AL91" s="18"/>
      <c r="AM91" s="18"/>
      <c r="AN91" s="18"/>
      <c r="AO91" s="18"/>
      <c r="AP91" s="18"/>
      <c r="AQ91" s="18"/>
      <c r="AR91" s="18"/>
      <c r="AS91" s="18"/>
      <c r="AT91" s="18"/>
      <c r="AU91" s="18"/>
      <c r="AV91" s="18"/>
      <c r="AW91" s="18"/>
      <c r="AX91" s="18"/>
      <c r="AY91" s="18"/>
      <c r="AZ91" s="16"/>
    </row>
    <row r="92" spans="1:52" s="17" customFormat="1" ht="13" x14ac:dyDescent="0.25">
      <c r="A92" s="221" t="s">
        <v>255</v>
      </c>
      <c r="B92" s="159" t="s">
        <v>268</v>
      </c>
      <c r="C92" s="160"/>
      <c r="D92" s="146" t="s">
        <v>240</v>
      </c>
      <c r="E92" s="161"/>
      <c r="F92" s="162" t="s">
        <v>31</v>
      </c>
      <c r="G92" s="149" t="s">
        <v>31</v>
      </c>
      <c r="H92" s="151" t="s">
        <v>31</v>
      </c>
      <c r="I92" s="151" t="s">
        <v>31</v>
      </c>
      <c r="J92" s="151" t="s">
        <v>31</v>
      </c>
      <c r="K92" s="151" t="s">
        <v>31</v>
      </c>
      <c r="L92" s="151" t="s">
        <v>31</v>
      </c>
      <c r="M92" s="151" t="s">
        <v>31</v>
      </c>
      <c r="N92" s="151" t="s">
        <v>31</v>
      </c>
      <c r="O92" s="151" t="s">
        <v>31</v>
      </c>
      <c r="P92" s="151" t="s">
        <v>31</v>
      </c>
      <c r="Q92" s="152" t="s">
        <v>31</v>
      </c>
      <c r="R92" s="153" t="s">
        <v>31</v>
      </c>
      <c r="S92" s="151" t="s">
        <v>31</v>
      </c>
      <c r="T92" s="176" t="s">
        <v>31</v>
      </c>
      <c r="U92" s="149" t="s">
        <v>31</v>
      </c>
      <c r="V92" s="151" t="s">
        <v>31</v>
      </c>
      <c r="W92" s="151" t="s">
        <v>31</v>
      </c>
      <c r="X92" s="151" t="s">
        <v>31</v>
      </c>
      <c r="Y92" s="151" t="s">
        <v>31</v>
      </c>
      <c r="Z92" s="151" t="s">
        <v>31</v>
      </c>
      <c r="AA92" s="151" t="s">
        <v>31</v>
      </c>
      <c r="AB92" s="151" t="s">
        <v>31</v>
      </c>
      <c r="AC92" s="151" t="s">
        <v>31</v>
      </c>
      <c r="AD92" s="151" t="s">
        <v>31</v>
      </c>
      <c r="AE92" s="151" t="s">
        <v>31</v>
      </c>
      <c r="AF92" s="151" t="s">
        <v>31</v>
      </c>
      <c r="AG92" s="18"/>
      <c r="AH92" s="19"/>
      <c r="AI92" s="19"/>
      <c r="AJ92" s="19"/>
      <c r="AK92" s="18"/>
      <c r="AL92" s="18"/>
      <c r="AM92" s="18"/>
      <c r="AN92" s="18"/>
      <c r="AO92" s="18"/>
      <c r="AP92" s="18"/>
      <c r="AQ92" s="18"/>
      <c r="AR92" s="18"/>
      <c r="AS92" s="18"/>
      <c r="AT92" s="18"/>
      <c r="AU92" s="18"/>
      <c r="AV92" s="18"/>
      <c r="AW92" s="18"/>
      <c r="AX92" s="18"/>
      <c r="AY92" s="18"/>
      <c r="AZ92" s="16"/>
    </row>
    <row r="93" spans="1:52" s="17" customFormat="1" ht="13" x14ac:dyDescent="0.25">
      <c r="A93" s="143" t="s">
        <v>129</v>
      </c>
      <c r="B93" s="154" t="s">
        <v>130</v>
      </c>
      <c r="C93" s="155" t="s">
        <v>131</v>
      </c>
      <c r="D93" s="146" t="s">
        <v>251</v>
      </c>
      <c r="E93" s="161" t="s">
        <v>92</v>
      </c>
      <c r="F93" s="162" t="s">
        <v>25</v>
      </c>
      <c r="G93" s="149" t="s">
        <v>31</v>
      </c>
      <c r="H93" s="151" t="s">
        <v>31</v>
      </c>
      <c r="I93" s="151" t="s">
        <v>31</v>
      </c>
      <c r="J93" s="151" t="s">
        <v>31</v>
      </c>
      <c r="K93" s="151" t="s">
        <v>25</v>
      </c>
      <c r="L93" s="151" t="s">
        <v>31</v>
      </c>
      <c r="M93" s="151" t="s">
        <v>25</v>
      </c>
      <c r="N93" s="151" t="s">
        <v>31</v>
      </c>
      <c r="O93" s="151" t="s">
        <v>31</v>
      </c>
      <c r="P93" s="151" t="s">
        <v>31</v>
      </c>
      <c r="Q93" s="152" t="s">
        <v>31</v>
      </c>
      <c r="R93" s="153" t="s">
        <v>31</v>
      </c>
      <c r="S93" s="151" t="s">
        <v>31</v>
      </c>
      <c r="T93" s="176" t="s">
        <v>31</v>
      </c>
      <c r="U93" s="149" t="s">
        <v>31</v>
      </c>
      <c r="V93" s="151" t="s">
        <v>31</v>
      </c>
      <c r="W93" s="151" t="s">
        <v>31</v>
      </c>
      <c r="X93" s="151" t="s">
        <v>31</v>
      </c>
      <c r="Y93" s="151" t="s">
        <v>31</v>
      </c>
      <c r="Z93" s="151" t="s">
        <v>31</v>
      </c>
      <c r="AA93" s="151" t="s">
        <v>31</v>
      </c>
      <c r="AB93" s="151" t="s">
        <v>31</v>
      </c>
      <c r="AC93" s="151" t="s">
        <v>31</v>
      </c>
      <c r="AD93" s="151" t="s">
        <v>31</v>
      </c>
      <c r="AE93" s="151" t="s">
        <v>31</v>
      </c>
      <c r="AF93" s="151" t="s">
        <v>31</v>
      </c>
      <c r="AG93" s="18"/>
      <c r="AH93" s="19"/>
      <c r="AI93" s="19"/>
      <c r="AJ93" s="19"/>
      <c r="AK93" s="18"/>
      <c r="AL93" s="18"/>
      <c r="AM93" s="18"/>
      <c r="AN93" s="18"/>
      <c r="AO93" s="18"/>
      <c r="AP93" s="18"/>
      <c r="AQ93" s="18"/>
      <c r="AR93" s="18"/>
      <c r="AS93" s="18"/>
      <c r="AT93" s="18"/>
      <c r="AU93" s="18"/>
      <c r="AV93" s="18"/>
      <c r="AW93" s="18"/>
      <c r="AX93" s="18"/>
      <c r="AY93" s="18"/>
      <c r="AZ93" s="16"/>
    </row>
    <row r="94" spans="1:52" s="17" customFormat="1" ht="13" x14ac:dyDescent="0.25">
      <c r="A94" s="221" t="s">
        <v>263</v>
      </c>
      <c r="B94" s="159" t="s">
        <v>276</v>
      </c>
      <c r="C94" s="160"/>
      <c r="D94" s="146" t="s">
        <v>240</v>
      </c>
      <c r="E94" s="161"/>
      <c r="F94" s="162" t="s">
        <v>31</v>
      </c>
      <c r="G94" s="149" t="s">
        <v>31</v>
      </c>
      <c r="H94" s="151" t="s">
        <v>31</v>
      </c>
      <c r="I94" s="151" t="s">
        <v>31</v>
      </c>
      <c r="J94" s="151" t="s">
        <v>31</v>
      </c>
      <c r="K94" s="151" t="s">
        <v>31</v>
      </c>
      <c r="L94" s="151" t="s">
        <v>31</v>
      </c>
      <c r="M94" s="151" t="s">
        <v>31</v>
      </c>
      <c r="N94" s="151" t="s">
        <v>31</v>
      </c>
      <c r="O94" s="151" t="s">
        <v>31</v>
      </c>
      <c r="P94" s="151" t="s">
        <v>31</v>
      </c>
      <c r="Q94" s="152" t="s">
        <v>31</v>
      </c>
      <c r="R94" s="153" t="s">
        <v>31</v>
      </c>
      <c r="S94" s="151" t="s">
        <v>31</v>
      </c>
      <c r="T94" s="176" t="s">
        <v>31</v>
      </c>
      <c r="U94" s="149" t="s">
        <v>31</v>
      </c>
      <c r="V94" s="151" t="s">
        <v>31</v>
      </c>
      <c r="W94" s="151" t="s">
        <v>31</v>
      </c>
      <c r="X94" s="151" t="s">
        <v>31</v>
      </c>
      <c r="Y94" s="151" t="s">
        <v>31</v>
      </c>
      <c r="Z94" s="151" t="s">
        <v>31</v>
      </c>
      <c r="AA94" s="151" t="s">
        <v>31</v>
      </c>
      <c r="AB94" s="151" t="s">
        <v>31</v>
      </c>
      <c r="AC94" s="151" t="s">
        <v>31</v>
      </c>
      <c r="AD94" s="151" t="s">
        <v>31</v>
      </c>
      <c r="AE94" s="151" t="s">
        <v>31</v>
      </c>
      <c r="AF94" s="151" t="s">
        <v>31</v>
      </c>
      <c r="AG94" s="18"/>
      <c r="AH94" s="19"/>
      <c r="AI94" s="19"/>
      <c r="AJ94" s="19"/>
      <c r="AK94" s="18"/>
      <c r="AL94" s="18"/>
      <c r="AM94" s="18"/>
      <c r="AN94" s="18"/>
      <c r="AO94" s="18"/>
      <c r="AP94" s="18"/>
      <c r="AQ94" s="18"/>
      <c r="AR94" s="18"/>
      <c r="AS94" s="18"/>
      <c r="AT94" s="18"/>
      <c r="AU94" s="18"/>
      <c r="AV94" s="18"/>
      <c r="AW94" s="18"/>
      <c r="AX94" s="18"/>
      <c r="AY94" s="18"/>
      <c r="AZ94" s="16"/>
    </row>
    <row r="95" spans="1:52" s="17" customFormat="1" ht="26" x14ac:dyDescent="0.25">
      <c r="A95" s="221" t="s">
        <v>256</v>
      </c>
      <c r="B95" s="159" t="s">
        <v>269</v>
      </c>
      <c r="C95" s="160"/>
      <c r="D95" s="146" t="s">
        <v>240</v>
      </c>
      <c r="E95" s="161"/>
      <c r="F95" s="162" t="s">
        <v>31</v>
      </c>
      <c r="G95" s="149" t="s">
        <v>31</v>
      </c>
      <c r="H95" s="151" t="s">
        <v>31</v>
      </c>
      <c r="I95" s="151" t="s">
        <v>31</v>
      </c>
      <c r="J95" s="151" t="s">
        <v>31</v>
      </c>
      <c r="K95" s="151" t="s">
        <v>31</v>
      </c>
      <c r="L95" s="151" t="s">
        <v>31</v>
      </c>
      <c r="M95" s="151" t="s">
        <v>31</v>
      </c>
      <c r="N95" s="151" t="s">
        <v>31</v>
      </c>
      <c r="O95" s="151" t="s">
        <v>31</v>
      </c>
      <c r="P95" s="151" t="s">
        <v>31</v>
      </c>
      <c r="Q95" s="152" t="s">
        <v>31</v>
      </c>
      <c r="R95" s="153" t="s">
        <v>31</v>
      </c>
      <c r="S95" s="151" t="s">
        <v>31</v>
      </c>
      <c r="T95" s="176" t="s">
        <v>31</v>
      </c>
      <c r="U95" s="149" t="s">
        <v>31</v>
      </c>
      <c r="V95" s="151" t="s">
        <v>31</v>
      </c>
      <c r="W95" s="151" t="s">
        <v>31</v>
      </c>
      <c r="X95" s="151" t="s">
        <v>31</v>
      </c>
      <c r="Y95" s="151" t="s">
        <v>31</v>
      </c>
      <c r="Z95" s="151" t="s">
        <v>31</v>
      </c>
      <c r="AA95" s="151" t="s">
        <v>31</v>
      </c>
      <c r="AB95" s="151" t="s">
        <v>31</v>
      </c>
      <c r="AC95" s="151" t="s">
        <v>31</v>
      </c>
      <c r="AD95" s="151" t="s">
        <v>31</v>
      </c>
      <c r="AE95" s="151" t="s">
        <v>31</v>
      </c>
      <c r="AF95" s="151" t="s">
        <v>31</v>
      </c>
      <c r="AG95" s="18"/>
      <c r="AH95" s="19"/>
      <c r="AI95" s="19"/>
      <c r="AJ95" s="19"/>
      <c r="AK95" s="18"/>
      <c r="AL95" s="18"/>
      <c r="AM95" s="18"/>
      <c r="AN95" s="18"/>
      <c r="AO95" s="18"/>
      <c r="AP95" s="18"/>
      <c r="AQ95" s="18"/>
      <c r="AR95" s="18"/>
      <c r="AS95" s="18"/>
      <c r="AT95" s="18"/>
      <c r="AU95" s="18"/>
      <c r="AV95" s="18"/>
      <c r="AW95" s="18"/>
      <c r="AX95" s="18"/>
      <c r="AY95" s="18"/>
      <c r="AZ95" s="16"/>
    </row>
    <row r="96" spans="1:52" s="17" customFormat="1" ht="13" x14ac:dyDescent="0.25">
      <c r="A96" s="143" t="s">
        <v>132</v>
      </c>
      <c r="B96" s="154" t="s">
        <v>432</v>
      </c>
      <c r="C96" s="155" t="s">
        <v>133</v>
      </c>
      <c r="D96" s="146" t="s">
        <v>240</v>
      </c>
      <c r="E96" s="161" t="s">
        <v>134</v>
      </c>
      <c r="F96" s="162" t="s">
        <v>31</v>
      </c>
      <c r="G96" s="149" t="s">
        <v>31</v>
      </c>
      <c r="H96" s="151" t="s">
        <v>31</v>
      </c>
      <c r="I96" s="151" t="s">
        <v>31</v>
      </c>
      <c r="J96" s="151" t="s">
        <v>31</v>
      </c>
      <c r="K96" s="151" t="s">
        <v>25</v>
      </c>
      <c r="L96" s="151" t="s">
        <v>31</v>
      </c>
      <c r="M96" s="151" t="s">
        <v>31</v>
      </c>
      <c r="N96" s="151" t="s">
        <v>25</v>
      </c>
      <c r="O96" s="151" t="s">
        <v>31</v>
      </c>
      <c r="P96" s="151" t="s">
        <v>31</v>
      </c>
      <c r="Q96" s="152" t="s">
        <v>31</v>
      </c>
      <c r="R96" s="153" t="s">
        <v>31</v>
      </c>
      <c r="S96" s="151" t="s">
        <v>31</v>
      </c>
      <c r="T96" s="176" t="s">
        <v>31</v>
      </c>
      <c r="U96" s="149" t="s">
        <v>31</v>
      </c>
      <c r="V96" s="151" t="s">
        <v>31</v>
      </c>
      <c r="W96" s="151" t="s">
        <v>31</v>
      </c>
      <c r="X96" s="151" t="s">
        <v>31</v>
      </c>
      <c r="Y96" s="151" t="s">
        <v>31</v>
      </c>
      <c r="Z96" s="151" t="s">
        <v>31</v>
      </c>
      <c r="AA96" s="151" t="s">
        <v>31</v>
      </c>
      <c r="AB96" s="151" t="s">
        <v>31</v>
      </c>
      <c r="AC96" s="151" t="s">
        <v>31</v>
      </c>
      <c r="AD96" s="151" t="s">
        <v>31</v>
      </c>
      <c r="AE96" s="151" t="s">
        <v>31</v>
      </c>
      <c r="AF96" s="151" t="s">
        <v>31</v>
      </c>
      <c r="AG96" s="18"/>
      <c r="AH96" s="19"/>
      <c r="AI96" s="19"/>
      <c r="AJ96" s="19"/>
      <c r="AK96" s="18"/>
      <c r="AL96" s="18"/>
      <c r="AM96" s="18"/>
      <c r="AN96" s="18"/>
      <c r="AO96" s="18"/>
      <c r="AP96" s="18"/>
      <c r="AQ96" s="18"/>
      <c r="AR96" s="18"/>
      <c r="AS96" s="18"/>
      <c r="AT96" s="18"/>
      <c r="AU96" s="18"/>
      <c r="AV96" s="18"/>
      <c r="AW96" s="18"/>
      <c r="AX96" s="18"/>
      <c r="AY96" s="18"/>
      <c r="AZ96" s="16"/>
    </row>
    <row r="97" spans="1:52" s="17" customFormat="1" ht="13" x14ac:dyDescent="0.25">
      <c r="A97" s="221" t="s">
        <v>264</v>
      </c>
      <c r="B97" s="159" t="s">
        <v>277</v>
      </c>
      <c r="C97" s="160"/>
      <c r="D97" s="146" t="s">
        <v>240</v>
      </c>
      <c r="E97" s="161"/>
      <c r="F97" s="162" t="s">
        <v>31</v>
      </c>
      <c r="G97" s="149" t="s">
        <v>31</v>
      </c>
      <c r="H97" s="151" t="s">
        <v>31</v>
      </c>
      <c r="I97" s="151" t="s">
        <v>31</v>
      </c>
      <c r="J97" s="151" t="s">
        <v>31</v>
      </c>
      <c r="K97" s="151" t="s">
        <v>31</v>
      </c>
      <c r="L97" s="151" t="s">
        <v>31</v>
      </c>
      <c r="M97" s="151" t="s">
        <v>31</v>
      </c>
      <c r="N97" s="151" t="s">
        <v>31</v>
      </c>
      <c r="O97" s="151" t="s">
        <v>31</v>
      </c>
      <c r="P97" s="151" t="s">
        <v>31</v>
      </c>
      <c r="Q97" s="152" t="s">
        <v>31</v>
      </c>
      <c r="R97" s="153" t="s">
        <v>31</v>
      </c>
      <c r="S97" s="151" t="s">
        <v>31</v>
      </c>
      <c r="T97" s="176" t="s">
        <v>31</v>
      </c>
      <c r="U97" s="149" t="s">
        <v>31</v>
      </c>
      <c r="V97" s="151" t="s">
        <v>31</v>
      </c>
      <c r="W97" s="151" t="s">
        <v>31</v>
      </c>
      <c r="X97" s="151" t="s">
        <v>31</v>
      </c>
      <c r="Y97" s="151" t="s">
        <v>31</v>
      </c>
      <c r="Z97" s="151" t="s">
        <v>31</v>
      </c>
      <c r="AA97" s="151" t="s">
        <v>31</v>
      </c>
      <c r="AB97" s="151" t="s">
        <v>31</v>
      </c>
      <c r="AC97" s="151" t="s">
        <v>31</v>
      </c>
      <c r="AD97" s="151" t="s">
        <v>31</v>
      </c>
      <c r="AE97" s="151" t="s">
        <v>31</v>
      </c>
      <c r="AF97" s="151" t="s">
        <v>31</v>
      </c>
      <c r="AG97" s="18"/>
      <c r="AH97" s="19"/>
      <c r="AI97" s="19"/>
      <c r="AJ97" s="19"/>
      <c r="AK97" s="18"/>
      <c r="AL97" s="18"/>
      <c r="AM97" s="18"/>
      <c r="AN97" s="18"/>
      <c r="AO97" s="18"/>
      <c r="AP97" s="18"/>
      <c r="AQ97" s="18"/>
      <c r="AR97" s="18"/>
      <c r="AS97" s="18"/>
      <c r="AT97" s="18"/>
      <c r="AU97" s="18"/>
      <c r="AV97" s="18"/>
      <c r="AW97" s="18"/>
      <c r="AX97" s="18"/>
      <c r="AY97" s="18"/>
      <c r="AZ97" s="16"/>
    </row>
    <row r="98" spans="1:52" s="17" customFormat="1" ht="26" x14ac:dyDescent="0.25">
      <c r="A98" s="221" t="s">
        <v>265</v>
      </c>
      <c r="B98" s="159" t="s">
        <v>278</v>
      </c>
      <c r="C98" s="160"/>
      <c r="D98" s="146" t="s">
        <v>240</v>
      </c>
      <c r="E98" s="161"/>
      <c r="F98" s="162" t="s">
        <v>31</v>
      </c>
      <c r="G98" s="149" t="s">
        <v>31</v>
      </c>
      <c r="H98" s="151" t="s">
        <v>31</v>
      </c>
      <c r="I98" s="151" t="s">
        <v>31</v>
      </c>
      <c r="J98" s="151" t="s">
        <v>31</v>
      </c>
      <c r="K98" s="151" t="s">
        <v>31</v>
      </c>
      <c r="L98" s="151" t="s">
        <v>31</v>
      </c>
      <c r="M98" s="151" t="s">
        <v>31</v>
      </c>
      <c r="N98" s="151" t="s">
        <v>31</v>
      </c>
      <c r="O98" s="151" t="s">
        <v>31</v>
      </c>
      <c r="P98" s="151" t="s">
        <v>31</v>
      </c>
      <c r="Q98" s="152" t="s">
        <v>31</v>
      </c>
      <c r="R98" s="153" t="s">
        <v>31</v>
      </c>
      <c r="S98" s="151" t="s">
        <v>31</v>
      </c>
      <c r="T98" s="176" t="s">
        <v>31</v>
      </c>
      <c r="U98" s="149" t="s">
        <v>31</v>
      </c>
      <c r="V98" s="151" t="s">
        <v>31</v>
      </c>
      <c r="W98" s="151" t="s">
        <v>31</v>
      </c>
      <c r="X98" s="151" t="s">
        <v>31</v>
      </c>
      <c r="Y98" s="151" t="s">
        <v>31</v>
      </c>
      <c r="Z98" s="151" t="s">
        <v>31</v>
      </c>
      <c r="AA98" s="151" t="s">
        <v>31</v>
      </c>
      <c r="AB98" s="151" t="s">
        <v>31</v>
      </c>
      <c r="AC98" s="151" t="s">
        <v>31</v>
      </c>
      <c r="AD98" s="151" t="s">
        <v>31</v>
      </c>
      <c r="AE98" s="151" t="s">
        <v>31</v>
      </c>
      <c r="AF98" s="151" t="s">
        <v>31</v>
      </c>
      <c r="AG98" s="18"/>
      <c r="AH98" s="19"/>
      <c r="AI98" s="19"/>
      <c r="AJ98" s="19"/>
      <c r="AK98" s="18"/>
      <c r="AL98" s="18"/>
      <c r="AM98" s="18"/>
      <c r="AN98" s="18"/>
      <c r="AO98" s="18"/>
      <c r="AP98" s="18"/>
      <c r="AQ98" s="18"/>
      <c r="AR98" s="18"/>
      <c r="AS98" s="18"/>
      <c r="AT98" s="18"/>
      <c r="AU98" s="18"/>
      <c r="AV98" s="18"/>
      <c r="AW98" s="18"/>
      <c r="AX98" s="18"/>
      <c r="AY98" s="18"/>
      <c r="AZ98" s="16"/>
    </row>
    <row r="99" spans="1:52" s="17" customFormat="1" ht="13" x14ac:dyDescent="0.25">
      <c r="A99" s="143" t="s">
        <v>153</v>
      </c>
      <c r="B99" s="154" t="s">
        <v>433</v>
      </c>
      <c r="C99" s="160" t="s">
        <v>31</v>
      </c>
      <c r="D99" s="146" t="s">
        <v>11</v>
      </c>
      <c r="E99" s="164" t="s">
        <v>137</v>
      </c>
      <c r="F99" s="162" t="s">
        <v>31</v>
      </c>
      <c r="G99" s="149" t="s">
        <v>31</v>
      </c>
      <c r="H99" s="151" t="s">
        <v>31</v>
      </c>
      <c r="I99" s="151" t="s">
        <v>31</v>
      </c>
      <c r="J99" s="151" t="s">
        <v>31</v>
      </c>
      <c r="K99" s="151" t="s">
        <v>31</v>
      </c>
      <c r="L99" s="151" t="s">
        <v>31</v>
      </c>
      <c r="M99" s="151" t="s">
        <v>25</v>
      </c>
      <c r="N99" s="151" t="s">
        <v>31</v>
      </c>
      <c r="O99" s="151" t="s">
        <v>31</v>
      </c>
      <c r="P99" s="151" t="s">
        <v>31</v>
      </c>
      <c r="Q99" s="152" t="s">
        <v>31</v>
      </c>
      <c r="R99" s="153" t="s">
        <v>31</v>
      </c>
      <c r="S99" s="151" t="s">
        <v>31</v>
      </c>
      <c r="T99" s="176" t="s">
        <v>31</v>
      </c>
      <c r="U99" s="149" t="s">
        <v>31</v>
      </c>
      <c r="V99" s="151" t="s">
        <v>31</v>
      </c>
      <c r="W99" s="151" t="s">
        <v>31</v>
      </c>
      <c r="X99" s="151" t="s">
        <v>31</v>
      </c>
      <c r="Y99" s="151" t="s">
        <v>31</v>
      </c>
      <c r="Z99" s="151" t="s">
        <v>31</v>
      </c>
      <c r="AA99" s="151" t="s">
        <v>31</v>
      </c>
      <c r="AB99" s="151" t="s">
        <v>31</v>
      </c>
      <c r="AC99" s="151" t="s">
        <v>31</v>
      </c>
      <c r="AD99" s="151" t="s">
        <v>31</v>
      </c>
      <c r="AE99" s="151" t="s">
        <v>31</v>
      </c>
      <c r="AF99" s="151" t="s">
        <v>31</v>
      </c>
      <c r="AG99" s="18"/>
      <c r="AH99" s="19"/>
      <c r="AI99" s="19"/>
      <c r="AJ99" s="19"/>
      <c r="AK99" s="18"/>
      <c r="AL99" s="18"/>
      <c r="AM99" s="18"/>
      <c r="AN99" s="18"/>
      <c r="AO99" s="18"/>
      <c r="AP99" s="18"/>
      <c r="AQ99" s="18"/>
      <c r="AR99" s="18"/>
      <c r="AS99" s="18"/>
      <c r="AT99" s="18"/>
      <c r="AU99" s="18"/>
      <c r="AV99" s="18"/>
      <c r="AW99" s="18"/>
      <c r="AX99" s="18"/>
      <c r="AY99" s="18"/>
      <c r="AZ99" s="16"/>
    </row>
    <row r="100" spans="1:52" s="17" customFormat="1" ht="13" x14ac:dyDescent="0.25">
      <c r="A100" s="143" t="s">
        <v>138</v>
      </c>
      <c r="B100" s="154" t="s">
        <v>139</v>
      </c>
      <c r="C100" s="155" t="s">
        <v>31</v>
      </c>
      <c r="D100" s="146" t="s">
        <v>10</v>
      </c>
      <c r="E100" s="161" t="s">
        <v>137</v>
      </c>
      <c r="F100" s="162" t="s">
        <v>31</v>
      </c>
      <c r="G100" s="149" t="s">
        <v>31</v>
      </c>
      <c r="H100" s="151" t="s">
        <v>552</v>
      </c>
      <c r="I100" s="151" t="s">
        <v>31</v>
      </c>
      <c r="J100" s="151" t="s">
        <v>31</v>
      </c>
      <c r="K100" s="151" t="s">
        <v>25</v>
      </c>
      <c r="L100" s="151" t="s">
        <v>31</v>
      </c>
      <c r="M100" s="151" t="s">
        <v>31</v>
      </c>
      <c r="N100" s="151" t="s">
        <v>31</v>
      </c>
      <c r="O100" s="151" t="s">
        <v>31</v>
      </c>
      <c r="P100" s="151" t="s">
        <v>31</v>
      </c>
      <c r="Q100" s="152" t="s">
        <v>31</v>
      </c>
      <c r="R100" s="153" t="s">
        <v>31</v>
      </c>
      <c r="S100" s="151" t="s">
        <v>31</v>
      </c>
      <c r="T100" s="176" t="s">
        <v>31</v>
      </c>
      <c r="U100" s="149" t="s">
        <v>31</v>
      </c>
      <c r="V100" s="151" t="s">
        <v>31</v>
      </c>
      <c r="W100" s="151" t="s">
        <v>31</v>
      </c>
      <c r="X100" s="151" t="s">
        <v>31</v>
      </c>
      <c r="Y100" s="151" t="s">
        <v>31</v>
      </c>
      <c r="Z100" s="151" t="s">
        <v>31</v>
      </c>
      <c r="AA100" s="151" t="s">
        <v>31</v>
      </c>
      <c r="AB100" s="151" t="s">
        <v>31</v>
      </c>
      <c r="AC100" s="151" t="s">
        <v>31</v>
      </c>
      <c r="AD100" s="151" t="s">
        <v>31</v>
      </c>
      <c r="AE100" s="151" t="s">
        <v>31</v>
      </c>
      <c r="AF100" s="151" t="s">
        <v>31</v>
      </c>
      <c r="AG100" s="18"/>
      <c r="AH100" s="19"/>
      <c r="AI100" s="19"/>
      <c r="AJ100" s="19"/>
      <c r="AK100" s="18"/>
      <c r="AL100" s="18"/>
      <c r="AM100" s="18"/>
      <c r="AN100" s="18"/>
      <c r="AO100" s="18"/>
      <c r="AP100" s="18"/>
      <c r="AQ100" s="18"/>
      <c r="AR100" s="18"/>
      <c r="AS100" s="18"/>
      <c r="AT100" s="18"/>
      <c r="AU100" s="18"/>
      <c r="AV100" s="18"/>
      <c r="AW100" s="18"/>
      <c r="AX100" s="18"/>
      <c r="AY100" s="18"/>
      <c r="AZ100" s="16"/>
    </row>
    <row r="101" spans="1:52" s="17" customFormat="1" ht="13" x14ac:dyDescent="0.25">
      <c r="A101" s="221" t="s">
        <v>149</v>
      </c>
      <c r="B101" s="159" t="s">
        <v>289</v>
      </c>
      <c r="C101" s="160" t="s">
        <v>31</v>
      </c>
      <c r="D101" s="146" t="s">
        <v>11</v>
      </c>
      <c r="E101" s="161" t="s">
        <v>92</v>
      </c>
      <c r="F101" s="162" t="s">
        <v>31</v>
      </c>
      <c r="G101" s="149" t="s">
        <v>31</v>
      </c>
      <c r="H101" s="151" t="s">
        <v>31</v>
      </c>
      <c r="I101" s="151" t="s">
        <v>31</v>
      </c>
      <c r="J101" s="151" t="s">
        <v>31</v>
      </c>
      <c r="K101" s="151" t="s">
        <v>31</v>
      </c>
      <c r="L101" s="151" t="s">
        <v>31</v>
      </c>
      <c r="M101" s="151" t="s">
        <v>31</v>
      </c>
      <c r="N101" s="151" t="s">
        <v>31</v>
      </c>
      <c r="O101" s="151" t="s">
        <v>31</v>
      </c>
      <c r="P101" s="151" t="s">
        <v>31</v>
      </c>
      <c r="Q101" s="152" t="s">
        <v>31</v>
      </c>
      <c r="R101" s="153" t="s">
        <v>31</v>
      </c>
      <c r="S101" s="151" t="s">
        <v>31</v>
      </c>
      <c r="T101" s="176" t="s">
        <v>31</v>
      </c>
      <c r="U101" s="149" t="s">
        <v>31</v>
      </c>
      <c r="V101" s="151" t="s">
        <v>31</v>
      </c>
      <c r="W101" s="151" t="s">
        <v>31</v>
      </c>
      <c r="X101" s="151" t="s">
        <v>31</v>
      </c>
      <c r="Y101" s="151" t="s">
        <v>31</v>
      </c>
      <c r="Z101" s="151" t="s">
        <v>31</v>
      </c>
      <c r="AA101" s="151" t="s">
        <v>31</v>
      </c>
      <c r="AB101" s="151" t="s">
        <v>31</v>
      </c>
      <c r="AC101" s="151" t="s">
        <v>31</v>
      </c>
      <c r="AD101" s="151" t="s">
        <v>31</v>
      </c>
      <c r="AE101" s="151" t="s">
        <v>31</v>
      </c>
      <c r="AF101" s="151" t="s">
        <v>31</v>
      </c>
      <c r="AG101" s="18"/>
      <c r="AH101" s="19"/>
      <c r="AI101" s="19"/>
      <c r="AJ101" s="19"/>
      <c r="AK101" s="18"/>
      <c r="AL101" s="18"/>
      <c r="AM101" s="18"/>
      <c r="AN101" s="18"/>
      <c r="AO101" s="18"/>
      <c r="AP101" s="18"/>
      <c r="AQ101" s="18"/>
      <c r="AR101" s="18"/>
      <c r="AS101" s="18"/>
      <c r="AT101" s="18"/>
      <c r="AU101" s="18"/>
      <c r="AV101" s="18"/>
      <c r="AW101" s="18"/>
      <c r="AX101" s="18"/>
      <c r="AY101" s="18"/>
      <c r="AZ101" s="16"/>
    </row>
    <row r="102" spans="1:52" s="17" customFormat="1" ht="13" x14ac:dyDescent="0.25">
      <c r="A102" s="143" t="s">
        <v>135</v>
      </c>
      <c r="B102" s="154" t="s">
        <v>434</v>
      </c>
      <c r="C102" s="155" t="s">
        <v>136</v>
      </c>
      <c r="D102" s="146" t="s">
        <v>240</v>
      </c>
      <c r="E102" s="161" t="s">
        <v>137</v>
      </c>
      <c r="F102" s="162" t="s">
        <v>31</v>
      </c>
      <c r="G102" s="149" t="s">
        <v>31</v>
      </c>
      <c r="H102" s="151" t="s">
        <v>31</v>
      </c>
      <c r="I102" s="151" t="s">
        <v>31</v>
      </c>
      <c r="J102" s="151" t="s">
        <v>31</v>
      </c>
      <c r="K102" s="151" t="s">
        <v>25</v>
      </c>
      <c r="L102" s="151" t="s">
        <v>31</v>
      </c>
      <c r="M102" s="151" t="s">
        <v>31</v>
      </c>
      <c r="N102" s="151" t="s">
        <v>31</v>
      </c>
      <c r="O102" s="151" t="s">
        <v>31</v>
      </c>
      <c r="P102" s="151" t="s">
        <v>31</v>
      </c>
      <c r="Q102" s="152" t="s">
        <v>31</v>
      </c>
      <c r="R102" s="153" t="s">
        <v>31</v>
      </c>
      <c r="S102" s="151" t="s">
        <v>31</v>
      </c>
      <c r="T102" s="176" t="s">
        <v>31</v>
      </c>
      <c r="U102" s="149" t="s">
        <v>31</v>
      </c>
      <c r="V102" s="151" t="s">
        <v>31</v>
      </c>
      <c r="W102" s="151" t="s">
        <v>31</v>
      </c>
      <c r="X102" s="151" t="s">
        <v>31</v>
      </c>
      <c r="Y102" s="151" t="s">
        <v>31</v>
      </c>
      <c r="Z102" s="151" t="s">
        <v>31</v>
      </c>
      <c r="AA102" s="151" t="s">
        <v>31</v>
      </c>
      <c r="AB102" s="151" t="s">
        <v>31</v>
      </c>
      <c r="AC102" s="151" t="s">
        <v>31</v>
      </c>
      <c r="AD102" s="151" t="s">
        <v>31</v>
      </c>
      <c r="AE102" s="151" t="s">
        <v>31</v>
      </c>
      <c r="AF102" s="151" t="s">
        <v>31</v>
      </c>
      <c r="AG102" s="18"/>
      <c r="AH102" s="19"/>
      <c r="AI102" s="19"/>
      <c r="AJ102" s="19"/>
      <c r="AK102" s="18"/>
      <c r="AL102" s="18"/>
      <c r="AM102" s="18"/>
      <c r="AN102" s="18"/>
      <c r="AO102" s="18"/>
      <c r="AP102" s="18"/>
      <c r="AQ102" s="18"/>
      <c r="AR102" s="18"/>
      <c r="AS102" s="18"/>
      <c r="AT102" s="18"/>
      <c r="AU102" s="18"/>
      <c r="AV102" s="18"/>
      <c r="AW102" s="18"/>
      <c r="AX102" s="18"/>
      <c r="AY102" s="18"/>
      <c r="AZ102" s="16"/>
    </row>
    <row r="103" spans="1:52" s="17" customFormat="1" ht="13" x14ac:dyDescent="0.25">
      <c r="A103" s="143" t="s">
        <v>150</v>
      </c>
      <c r="B103" s="154" t="s">
        <v>151</v>
      </c>
      <c r="C103" s="160" t="s">
        <v>152</v>
      </c>
      <c r="D103" s="146" t="s">
        <v>240</v>
      </c>
      <c r="E103" s="164" t="s">
        <v>137</v>
      </c>
      <c r="F103" s="162" t="s">
        <v>31</v>
      </c>
      <c r="G103" s="149" t="s">
        <v>31</v>
      </c>
      <c r="H103" s="151" t="s">
        <v>31</v>
      </c>
      <c r="I103" s="163" t="s">
        <v>31</v>
      </c>
      <c r="J103" s="151" t="s">
        <v>31</v>
      </c>
      <c r="K103" s="151" t="s">
        <v>31</v>
      </c>
      <c r="L103" s="151" t="s">
        <v>31</v>
      </c>
      <c r="M103" s="151" t="s">
        <v>25</v>
      </c>
      <c r="N103" s="151" t="s">
        <v>31</v>
      </c>
      <c r="O103" s="151" t="s">
        <v>31</v>
      </c>
      <c r="P103" s="151" t="s">
        <v>31</v>
      </c>
      <c r="Q103" s="152" t="s">
        <v>31</v>
      </c>
      <c r="R103" s="153" t="s">
        <v>31</v>
      </c>
      <c r="S103" s="151" t="s">
        <v>31</v>
      </c>
      <c r="T103" s="176" t="s">
        <v>31</v>
      </c>
      <c r="U103" s="149" t="s">
        <v>31</v>
      </c>
      <c r="V103" s="151" t="s">
        <v>31</v>
      </c>
      <c r="W103" s="151" t="s">
        <v>31</v>
      </c>
      <c r="X103" s="151" t="s">
        <v>31</v>
      </c>
      <c r="Y103" s="151" t="s">
        <v>31</v>
      </c>
      <c r="Z103" s="151" t="s">
        <v>31</v>
      </c>
      <c r="AA103" s="151" t="s">
        <v>31</v>
      </c>
      <c r="AB103" s="151" t="s">
        <v>31</v>
      </c>
      <c r="AC103" s="151" t="s">
        <v>31</v>
      </c>
      <c r="AD103" s="151" t="s">
        <v>31</v>
      </c>
      <c r="AE103" s="151" t="s">
        <v>31</v>
      </c>
      <c r="AF103" s="151" t="s">
        <v>31</v>
      </c>
      <c r="AG103" s="18"/>
      <c r="AH103" s="19"/>
      <c r="AI103" s="19"/>
      <c r="AJ103" s="19"/>
      <c r="AK103" s="18"/>
      <c r="AL103" s="18"/>
      <c r="AM103" s="18"/>
      <c r="AN103" s="18"/>
      <c r="AO103" s="18"/>
      <c r="AP103" s="18"/>
      <c r="AQ103" s="18"/>
      <c r="AR103" s="18"/>
      <c r="AS103" s="18"/>
      <c r="AT103" s="18"/>
      <c r="AU103" s="18"/>
      <c r="AV103" s="18"/>
      <c r="AW103" s="18"/>
      <c r="AX103" s="18"/>
      <c r="AY103" s="18"/>
      <c r="AZ103" s="16"/>
    </row>
    <row r="104" spans="1:52" s="17" customFormat="1" ht="13" x14ac:dyDescent="0.25">
      <c r="A104" s="221" t="s">
        <v>290</v>
      </c>
      <c r="B104" s="159" t="s">
        <v>291</v>
      </c>
      <c r="C104" s="160"/>
      <c r="D104" s="146" t="s">
        <v>11</v>
      </c>
      <c r="E104" s="164"/>
      <c r="F104" s="162" t="s">
        <v>31</v>
      </c>
      <c r="G104" s="149" t="s">
        <v>31</v>
      </c>
      <c r="H104" s="151" t="s">
        <v>31</v>
      </c>
      <c r="I104" s="151" t="s">
        <v>31</v>
      </c>
      <c r="J104" s="151" t="s">
        <v>31</v>
      </c>
      <c r="K104" s="151" t="s">
        <v>31</v>
      </c>
      <c r="L104" s="151" t="s">
        <v>31</v>
      </c>
      <c r="M104" s="151" t="s">
        <v>31</v>
      </c>
      <c r="N104" s="151" t="s">
        <v>31</v>
      </c>
      <c r="O104" s="151" t="s">
        <v>31</v>
      </c>
      <c r="P104" s="151" t="s">
        <v>31</v>
      </c>
      <c r="Q104" s="152" t="s">
        <v>31</v>
      </c>
      <c r="R104" s="153" t="s">
        <v>31</v>
      </c>
      <c r="S104" s="151" t="s">
        <v>31</v>
      </c>
      <c r="T104" s="176" t="s">
        <v>31</v>
      </c>
      <c r="U104" s="149" t="s">
        <v>31</v>
      </c>
      <c r="V104" s="151" t="s">
        <v>31</v>
      </c>
      <c r="W104" s="151" t="s">
        <v>31</v>
      </c>
      <c r="X104" s="151" t="s">
        <v>31</v>
      </c>
      <c r="Y104" s="151" t="s">
        <v>31</v>
      </c>
      <c r="Z104" s="151" t="s">
        <v>31</v>
      </c>
      <c r="AA104" s="151" t="s">
        <v>31</v>
      </c>
      <c r="AB104" s="151" t="s">
        <v>31</v>
      </c>
      <c r="AC104" s="151" t="s">
        <v>31</v>
      </c>
      <c r="AD104" s="151" t="s">
        <v>31</v>
      </c>
      <c r="AE104" s="151" t="s">
        <v>31</v>
      </c>
      <c r="AF104" s="151" t="s">
        <v>31</v>
      </c>
      <c r="AG104" s="18"/>
      <c r="AH104" s="19"/>
      <c r="AI104" s="19"/>
      <c r="AJ104" s="19"/>
      <c r="AK104" s="18"/>
      <c r="AL104" s="18"/>
      <c r="AM104" s="18"/>
      <c r="AN104" s="18"/>
      <c r="AO104" s="18"/>
      <c r="AP104" s="18"/>
      <c r="AQ104" s="18"/>
      <c r="AR104" s="18"/>
      <c r="AS104" s="18"/>
      <c r="AT104" s="18"/>
      <c r="AU104" s="18"/>
      <c r="AV104" s="18"/>
      <c r="AW104" s="18"/>
      <c r="AX104" s="18"/>
      <c r="AY104" s="18"/>
      <c r="AZ104" s="16"/>
    </row>
    <row r="105" spans="1:52" s="17" customFormat="1" ht="26" x14ac:dyDescent="0.25">
      <c r="A105" s="143" t="s">
        <v>140</v>
      </c>
      <c r="B105" s="154" t="s">
        <v>435</v>
      </c>
      <c r="C105" s="165" t="s">
        <v>141</v>
      </c>
      <c r="D105" s="146" t="s">
        <v>240</v>
      </c>
      <c r="E105" s="161" t="s">
        <v>142</v>
      </c>
      <c r="F105" s="162" t="s">
        <v>31</v>
      </c>
      <c r="G105" s="149" t="s">
        <v>31</v>
      </c>
      <c r="H105" s="151" t="s">
        <v>31</v>
      </c>
      <c r="I105" s="151" t="s">
        <v>31</v>
      </c>
      <c r="J105" s="151" t="s">
        <v>31</v>
      </c>
      <c r="K105" s="151" t="s">
        <v>31</v>
      </c>
      <c r="L105" s="151" t="s">
        <v>31</v>
      </c>
      <c r="M105" s="151" t="s">
        <v>25</v>
      </c>
      <c r="N105" s="151" t="s">
        <v>31</v>
      </c>
      <c r="O105" s="151" t="s">
        <v>31</v>
      </c>
      <c r="P105" s="151" t="s">
        <v>31</v>
      </c>
      <c r="Q105" s="152" t="s">
        <v>31</v>
      </c>
      <c r="R105" s="153" t="s">
        <v>31</v>
      </c>
      <c r="S105" s="151" t="s">
        <v>31</v>
      </c>
      <c r="T105" s="176" t="s">
        <v>31</v>
      </c>
      <c r="U105" s="149" t="s">
        <v>31</v>
      </c>
      <c r="V105" s="151" t="s">
        <v>31</v>
      </c>
      <c r="W105" s="151" t="s">
        <v>31</v>
      </c>
      <c r="X105" s="151" t="s">
        <v>31</v>
      </c>
      <c r="Y105" s="151" t="s">
        <v>31</v>
      </c>
      <c r="Z105" s="151" t="s">
        <v>31</v>
      </c>
      <c r="AA105" s="151" t="s">
        <v>31</v>
      </c>
      <c r="AB105" s="151" t="s">
        <v>31</v>
      </c>
      <c r="AC105" s="151" t="s">
        <v>31</v>
      </c>
      <c r="AD105" s="151" t="s">
        <v>31</v>
      </c>
      <c r="AE105" s="151" t="s">
        <v>31</v>
      </c>
      <c r="AF105" s="151" t="s">
        <v>31</v>
      </c>
      <c r="AG105" s="18"/>
      <c r="AH105" s="19"/>
      <c r="AI105" s="19"/>
      <c r="AJ105" s="19"/>
      <c r="AK105" s="18"/>
      <c r="AL105" s="18"/>
      <c r="AM105" s="18"/>
      <c r="AN105" s="18"/>
      <c r="AO105" s="18"/>
      <c r="AP105" s="18"/>
      <c r="AQ105" s="18"/>
      <c r="AR105" s="18"/>
      <c r="AS105" s="18"/>
      <c r="AT105" s="18"/>
      <c r="AU105" s="18"/>
      <c r="AV105" s="18"/>
      <c r="AW105" s="18"/>
      <c r="AX105" s="18"/>
      <c r="AY105" s="18"/>
      <c r="AZ105" s="16"/>
    </row>
    <row r="106" spans="1:52" s="17" customFormat="1" ht="13" x14ac:dyDescent="0.25">
      <c r="A106" s="143" t="s">
        <v>154</v>
      </c>
      <c r="B106" s="154" t="s">
        <v>155</v>
      </c>
      <c r="C106" s="160" t="s">
        <v>31</v>
      </c>
      <c r="D106" s="146" t="s">
        <v>10</v>
      </c>
      <c r="E106" s="161" t="s">
        <v>144</v>
      </c>
      <c r="F106" s="162" t="s">
        <v>31</v>
      </c>
      <c r="G106" s="149" t="s">
        <v>31</v>
      </c>
      <c r="H106" s="151" t="s">
        <v>31</v>
      </c>
      <c r="I106" s="151" t="s">
        <v>31</v>
      </c>
      <c r="J106" s="151" t="s">
        <v>31</v>
      </c>
      <c r="K106" s="151" t="s">
        <v>31</v>
      </c>
      <c r="L106" s="151" t="s">
        <v>31</v>
      </c>
      <c r="M106" s="151" t="s">
        <v>25</v>
      </c>
      <c r="N106" s="151" t="s">
        <v>31</v>
      </c>
      <c r="O106" s="151" t="s">
        <v>31</v>
      </c>
      <c r="P106" s="151" t="s">
        <v>31</v>
      </c>
      <c r="Q106" s="152" t="s">
        <v>31</v>
      </c>
      <c r="R106" s="153" t="s">
        <v>31</v>
      </c>
      <c r="S106" s="151" t="s">
        <v>31</v>
      </c>
      <c r="T106" s="176" t="s">
        <v>31</v>
      </c>
      <c r="U106" s="149" t="s">
        <v>31</v>
      </c>
      <c r="V106" s="151" t="s">
        <v>31</v>
      </c>
      <c r="W106" s="151" t="s">
        <v>31</v>
      </c>
      <c r="X106" s="151" t="s">
        <v>31</v>
      </c>
      <c r="Y106" s="151" t="s">
        <v>31</v>
      </c>
      <c r="Z106" s="151" t="s">
        <v>31</v>
      </c>
      <c r="AA106" s="151" t="s">
        <v>31</v>
      </c>
      <c r="AB106" s="151" t="s">
        <v>31</v>
      </c>
      <c r="AC106" s="151" t="s">
        <v>31</v>
      </c>
      <c r="AD106" s="151" t="s">
        <v>31</v>
      </c>
      <c r="AE106" s="151" t="s">
        <v>31</v>
      </c>
      <c r="AF106" s="151" t="s">
        <v>31</v>
      </c>
      <c r="AG106" s="18"/>
      <c r="AH106" s="19"/>
      <c r="AI106" s="19"/>
      <c r="AJ106" s="19"/>
      <c r="AK106" s="18"/>
      <c r="AL106" s="18"/>
      <c r="AM106" s="18"/>
      <c r="AN106" s="18"/>
      <c r="AO106" s="18"/>
      <c r="AP106" s="18"/>
      <c r="AQ106" s="18"/>
      <c r="AR106" s="18"/>
      <c r="AS106" s="18"/>
      <c r="AT106" s="18"/>
      <c r="AU106" s="18"/>
      <c r="AV106" s="18"/>
      <c r="AW106" s="18"/>
      <c r="AX106" s="18"/>
      <c r="AY106" s="18"/>
      <c r="AZ106" s="16"/>
    </row>
    <row r="107" spans="1:52" s="17" customFormat="1" ht="26" x14ac:dyDescent="0.25">
      <c r="A107" s="143" t="s">
        <v>143</v>
      </c>
      <c r="B107" s="154" t="s">
        <v>436</v>
      </c>
      <c r="C107" s="165" t="s">
        <v>141</v>
      </c>
      <c r="D107" s="146" t="s">
        <v>11</v>
      </c>
      <c r="E107" s="161" t="s">
        <v>144</v>
      </c>
      <c r="F107" s="162" t="s">
        <v>31</v>
      </c>
      <c r="G107" s="149" t="s">
        <v>31</v>
      </c>
      <c r="H107" s="151" t="s">
        <v>31</v>
      </c>
      <c r="I107" s="151" t="s">
        <v>31</v>
      </c>
      <c r="J107" s="151" t="s">
        <v>31</v>
      </c>
      <c r="K107" s="151" t="s">
        <v>31</v>
      </c>
      <c r="L107" s="151" t="s">
        <v>31</v>
      </c>
      <c r="M107" s="151" t="s">
        <v>25</v>
      </c>
      <c r="N107" s="151" t="s">
        <v>31</v>
      </c>
      <c r="O107" s="151" t="s">
        <v>31</v>
      </c>
      <c r="P107" s="151" t="s">
        <v>31</v>
      </c>
      <c r="Q107" s="152" t="s">
        <v>31</v>
      </c>
      <c r="R107" s="153" t="s">
        <v>31</v>
      </c>
      <c r="S107" s="151" t="s">
        <v>31</v>
      </c>
      <c r="T107" s="176" t="s">
        <v>31</v>
      </c>
      <c r="U107" s="149" t="s">
        <v>31</v>
      </c>
      <c r="V107" s="151" t="s">
        <v>31</v>
      </c>
      <c r="W107" s="151" t="s">
        <v>31</v>
      </c>
      <c r="X107" s="151" t="s">
        <v>31</v>
      </c>
      <c r="Y107" s="151" t="s">
        <v>31</v>
      </c>
      <c r="Z107" s="151" t="s">
        <v>31</v>
      </c>
      <c r="AA107" s="151" t="s">
        <v>31</v>
      </c>
      <c r="AB107" s="151" t="s">
        <v>31</v>
      </c>
      <c r="AC107" s="151" t="s">
        <v>31</v>
      </c>
      <c r="AD107" s="151" t="s">
        <v>31</v>
      </c>
      <c r="AE107" s="151" t="s">
        <v>31</v>
      </c>
      <c r="AF107" s="151" t="s">
        <v>31</v>
      </c>
      <c r="AG107" s="18"/>
      <c r="AH107" s="19"/>
      <c r="AI107" s="19"/>
      <c r="AJ107" s="19"/>
      <c r="AK107" s="18"/>
      <c r="AL107" s="18"/>
      <c r="AM107" s="18"/>
      <c r="AN107" s="18"/>
      <c r="AO107" s="18"/>
      <c r="AP107" s="18"/>
      <c r="AQ107" s="18"/>
      <c r="AR107" s="18"/>
      <c r="AS107" s="18"/>
      <c r="AT107" s="18"/>
      <c r="AU107" s="18"/>
      <c r="AV107" s="18"/>
      <c r="AW107" s="18"/>
      <c r="AX107" s="18"/>
      <c r="AY107" s="18"/>
      <c r="AZ107" s="16"/>
    </row>
    <row r="108" spans="1:52" s="17" customFormat="1" ht="13" x14ac:dyDescent="0.25">
      <c r="A108" s="143" t="s">
        <v>145</v>
      </c>
      <c r="B108" s="154" t="s">
        <v>437</v>
      </c>
      <c r="C108" s="160" t="s">
        <v>31</v>
      </c>
      <c r="D108" s="146" t="s">
        <v>240</v>
      </c>
      <c r="E108" s="161" t="s">
        <v>146</v>
      </c>
      <c r="F108" s="162" t="s">
        <v>31</v>
      </c>
      <c r="G108" s="149" t="s">
        <v>31</v>
      </c>
      <c r="H108" s="151" t="s">
        <v>31</v>
      </c>
      <c r="I108" s="151" t="s">
        <v>31</v>
      </c>
      <c r="J108" s="151" t="s">
        <v>31</v>
      </c>
      <c r="K108" s="151" t="s">
        <v>25</v>
      </c>
      <c r="L108" s="151" t="s">
        <v>31</v>
      </c>
      <c r="M108" s="151" t="s">
        <v>31</v>
      </c>
      <c r="N108" s="151" t="s">
        <v>25</v>
      </c>
      <c r="O108" s="151" t="s">
        <v>31</v>
      </c>
      <c r="P108" s="151" t="s">
        <v>31</v>
      </c>
      <c r="Q108" s="152" t="s">
        <v>31</v>
      </c>
      <c r="R108" s="153" t="s">
        <v>31</v>
      </c>
      <c r="S108" s="151" t="s">
        <v>31</v>
      </c>
      <c r="T108" s="176" t="s">
        <v>31</v>
      </c>
      <c r="U108" s="149" t="s">
        <v>31</v>
      </c>
      <c r="V108" s="151" t="s">
        <v>31</v>
      </c>
      <c r="W108" s="151" t="s">
        <v>31</v>
      </c>
      <c r="X108" s="151" t="s">
        <v>31</v>
      </c>
      <c r="Y108" s="151" t="s">
        <v>31</v>
      </c>
      <c r="Z108" s="151" t="s">
        <v>31</v>
      </c>
      <c r="AA108" s="151" t="s">
        <v>31</v>
      </c>
      <c r="AB108" s="151" t="s">
        <v>31</v>
      </c>
      <c r="AC108" s="151" t="s">
        <v>31</v>
      </c>
      <c r="AD108" s="151" t="s">
        <v>31</v>
      </c>
      <c r="AE108" s="151" t="s">
        <v>31</v>
      </c>
      <c r="AF108" s="151" t="s">
        <v>31</v>
      </c>
      <c r="AG108" s="18"/>
      <c r="AH108" s="19"/>
      <c r="AI108" s="19"/>
      <c r="AJ108" s="19"/>
      <c r="AK108" s="18"/>
      <c r="AL108" s="18"/>
      <c r="AM108" s="18"/>
      <c r="AN108" s="18"/>
      <c r="AO108" s="18"/>
      <c r="AP108" s="18"/>
      <c r="AQ108" s="18"/>
      <c r="AR108" s="18"/>
      <c r="AS108" s="18"/>
      <c r="AT108" s="18"/>
      <c r="AU108" s="18"/>
      <c r="AV108" s="18"/>
      <c r="AW108" s="18"/>
      <c r="AX108" s="18"/>
      <c r="AY108" s="18"/>
      <c r="AZ108" s="16"/>
    </row>
    <row r="109" spans="1:52" s="17" customFormat="1" ht="13" x14ac:dyDescent="0.25">
      <c r="A109" s="143" t="s">
        <v>147</v>
      </c>
      <c r="B109" s="154" t="s">
        <v>148</v>
      </c>
      <c r="C109" s="160" t="s">
        <v>31</v>
      </c>
      <c r="D109" s="146" t="s">
        <v>240</v>
      </c>
      <c r="E109" s="161" t="s">
        <v>135</v>
      </c>
      <c r="F109" s="162" t="s">
        <v>31</v>
      </c>
      <c r="G109" s="149" t="s">
        <v>31</v>
      </c>
      <c r="H109" s="151" t="s">
        <v>31</v>
      </c>
      <c r="I109" s="151" t="s">
        <v>31</v>
      </c>
      <c r="J109" s="151" t="s">
        <v>31</v>
      </c>
      <c r="K109" s="151" t="s">
        <v>25</v>
      </c>
      <c r="L109" s="151" t="s">
        <v>31</v>
      </c>
      <c r="M109" s="151" t="s">
        <v>31</v>
      </c>
      <c r="N109" s="151" t="s">
        <v>31</v>
      </c>
      <c r="O109" s="151" t="s">
        <v>31</v>
      </c>
      <c r="P109" s="151" t="s">
        <v>31</v>
      </c>
      <c r="Q109" s="152" t="s">
        <v>31</v>
      </c>
      <c r="R109" s="153" t="s">
        <v>31</v>
      </c>
      <c r="S109" s="151" t="s">
        <v>31</v>
      </c>
      <c r="T109" s="176" t="s">
        <v>31</v>
      </c>
      <c r="U109" s="149" t="s">
        <v>31</v>
      </c>
      <c r="V109" s="151" t="s">
        <v>31</v>
      </c>
      <c r="W109" s="151" t="s">
        <v>31</v>
      </c>
      <c r="X109" s="151" t="s">
        <v>31</v>
      </c>
      <c r="Y109" s="151" t="s">
        <v>31</v>
      </c>
      <c r="Z109" s="151" t="s">
        <v>31</v>
      </c>
      <c r="AA109" s="151" t="s">
        <v>31</v>
      </c>
      <c r="AB109" s="151" t="s">
        <v>31</v>
      </c>
      <c r="AC109" s="151" t="s">
        <v>31</v>
      </c>
      <c r="AD109" s="151" t="s">
        <v>31</v>
      </c>
      <c r="AE109" s="151" t="s">
        <v>31</v>
      </c>
      <c r="AF109" s="151" t="s">
        <v>31</v>
      </c>
      <c r="AG109" s="18"/>
      <c r="AH109" s="19"/>
      <c r="AI109" s="19"/>
      <c r="AJ109" s="19"/>
      <c r="AK109" s="18"/>
      <c r="AL109" s="18"/>
      <c r="AM109" s="18"/>
      <c r="AN109" s="18"/>
      <c r="AO109" s="18"/>
      <c r="AP109" s="18"/>
      <c r="AQ109" s="18"/>
      <c r="AR109" s="18"/>
      <c r="AS109" s="18"/>
      <c r="AT109" s="18"/>
      <c r="AU109" s="18"/>
      <c r="AV109" s="18"/>
      <c r="AW109" s="18"/>
      <c r="AX109" s="18"/>
      <c r="AY109" s="18"/>
      <c r="AZ109" s="16"/>
    </row>
    <row r="110" spans="1:52" s="17" customFormat="1" ht="13" x14ac:dyDescent="0.25">
      <c r="A110" s="143" t="s">
        <v>156</v>
      </c>
      <c r="B110" s="154" t="s">
        <v>157</v>
      </c>
      <c r="C110" s="160" t="s">
        <v>31</v>
      </c>
      <c r="D110" s="146" t="s">
        <v>10</v>
      </c>
      <c r="E110" s="161" t="s">
        <v>144</v>
      </c>
      <c r="F110" s="162" t="s">
        <v>31</v>
      </c>
      <c r="G110" s="149" t="s">
        <v>31</v>
      </c>
      <c r="H110" s="151" t="s">
        <v>31</v>
      </c>
      <c r="I110" s="151" t="s">
        <v>31</v>
      </c>
      <c r="J110" s="151" t="s">
        <v>31</v>
      </c>
      <c r="K110" s="151" t="s">
        <v>31</v>
      </c>
      <c r="L110" s="151" t="s">
        <v>31</v>
      </c>
      <c r="M110" s="151" t="s">
        <v>25</v>
      </c>
      <c r="N110" s="151" t="s">
        <v>31</v>
      </c>
      <c r="O110" s="151" t="s">
        <v>31</v>
      </c>
      <c r="P110" s="151" t="s">
        <v>31</v>
      </c>
      <c r="Q110" s="152" t="s">
        <v>31</v>
      </c>
      <c r="R110" s="153" t="s">
        <v>31</v>
      </c>
      <c r="S110" s="151" t="s">
        <v>31</v>
      </c>
      <c r="T110" s="176" t="s">
        <v>31</v>
      </c>
      <c r="U110" s="149" t="s">
        <v>31</v>
      </c>
      <c r="V110" s="151" t="s">
        <v>31</v>
      </c>
      <c r="W110" s="151" t="s">
        <v>31</v>
      </c>
      <c r="X110" s="151" t="s">
        <v>31</v>
      </c>
      <c r="Y110" s="151" t="s">
        <v>31</v>
      </c>
      <c r="Z110" s="151" t="s">
        <v>31</v>
      </c>
      <c r="AA110" s="151" t="s">
        <v>31</v>
      </c>
      <c r="AB110" s="151" t="s">
        <v>31</v>
      </c>
      <c r="AC110" s="151" t="s">
        <v>31</v>
      </c>
      <c r="AD110" s="151" t="s">
        <v>31</v>
      </c>
      <c r="AE110" s="151" t="s">
        <v>31</v>
      </c>
      <c r="AF110" s="151" t="s">
        <v>31</v>
      </c>
      <c r="AG110" s="18"/>
      <c r="AH110" s="19"/>
      <c r="AI110" s="19"/>
      <c r="AJ110" s="19"/>
      <c r="AK110" s="18"/>
      <c r="AL110" s="18"/>
      <c r="AM110" s="18"/>
      <c r="AN110" s="18"/>
      <c r="AO110" s="18"/>
      <c r="AP110" s="18"/>
      <c r="AQ110" s="18"/>
      <c r="AR110" s="18"/>
      <c r="AS110" s="18"/>
      <c r="AT110" s="18"/>
      <c r="AU110" s="18"/>
      <c r="AV110" s="18"/>
      <c r="AW110" s="18"/>
      <c r="AX110" s="18"/>
      <c r="AY110" s="18"/>
      <c r="AZ110" s="16"/>
    </row>
    <row r="111" spans="1:52" s="115" customFormat="1" ht="13" x14ac:dyDescent="0.25">
      <c r="A111" s="143" t="s">
        <v>438</v>
      </c>
      <c r="B111" s="154" t="s">
        <v>439</v>
      </c>
      <c r="C111" s="160"/>
      <c r="D111" s="146" t="s">
        <v>10</v>
      </c>
      <c r="E111" s="161"/>
      <c r="F111" s="162" t="s">
        <v>31</v>
      </c>
      <c r="G111" s="149" t="s">
        <v>31</v>
      </c>
      <c r="H111" s="151" t="s">
        <v>31</v>
      </c>
      <c r="I111" s="151" t="s">
        <v>31</v>
      </c>
      <c r="J111" s="151" t="s">
        <v>31</v>
      </c>
      <c r="K111" s="151" t="s">
        <v>31</v>
      </c>
      <c r="L111" s="151" t="s">
        <v>31</v>
      </c>
      <c r="M111" s="151" t="s">
        <v>31</v>
      </c>
      <c r="N111" s="151" t="s">
        <v>31</v>
      </c>
      <c r="O111" s="151" t="s">
        <v>25</v>
      </c>
      <c r="P111" s="151" t="s">
        <v>31</v>
      </c>
      <c r="Q111" s="152" t="s">
        <v>31</v>
      </c>
      <c r="R111" s="153" t="s">
        <v>31</v>
      </c>
      <c r="S111" s="151" t="s">
        <v>31</v>
      </c>
      <c r="T111" s="176" t="s">
        <v>31</v>
      </c>
      <c r="U111" s="149" t="s">
        <v>31</v>
      </c>
      <c r="V111" s="151" t="s">
        <v>31</v>
      </c>
      <c r="W111" s="151" t="s">
        <v>31</v>
      </c>
      <c r="X111" s="151" t="s">
        <v>31</v>
      </c>
      <c r="Y111" s="151" t="s">
        <v>31</v>
      </c>
      <c r="Z111" s="151" t="s">
        <v>31</v>
      </c>
      <c r="AA111" s="151" t="s">
        <v>31</v>
      </c>
      <c r="AB111" s="151" t="s">
        <v>31</v>
      </c>
      <c r="AC111" s="151" t="s">
        <v>31</v>
      </c>
      <c r="AD111" s="151" t="s">
        <v>31</v>
      </c>
      <c r="AE111" s="151" t="s">
        <v>31</v>
      </c>
      <c r="AF111" s="151" t="s">
        <v>31</v>
      </c>
      <c r="AG111" s="18"/>
      <c r="AH111" s="19"/>
      <c r="AI111" s="19"/>
      <c r="AJ111" s="19"/>
      <c r="AK111" s="18"/>
      <c r="AL111" s="18"/>
      <c r="AM111" s="18"/>
      <c r="AN111" s="18"/>
      <c r="AO111" s="18"/>
      <c r="AP111" s="18"/>
      <c r="AQ111" s="18"/>
      <c r="AR111" s="18"/>
      <c r="AS111" s="18"/>
      <c r="AT111" s="18"/>
      <c r="AU111" s="18"/>
      <c r="AV111" s="18"/>
      <c r="AW111" s="18"/>
      <c r="AX111" s="18"/>
      <c r="AY111" s="18"/>
      <c r="AZ111" s="16"/>
    </row>
    <row r="112" spans="1:52" ht="13" x14ac:dyDescent="0.25">
      <c r="A112" s="143" t="s">
        <v>440</v>
      </c>
      <c r="B112" s="154" t="s">
        <v>441</v>
      </c>
      <c r="C112" s="160"/>
      <c r="D112" s="146" t="s">
        <v>11</v>
      </c>
      <c r="E112" s="161"/>
      <c r="F112" s="162" t="s">
        <v>31</v>
      </c>
      <c r="G112" s="149" t="s">
        <v>31</v>
      </c>
      <c r="H112" s="151" t="s">
        <v>31</v>
      </c>
      <c r="I112" s="151" t="s">
        <v>31</v>
      </c>
      <c r="J112" s="151" t="s">
        <v>31</v>
      </c>
      <c r="K112" s="151" t="s">
        <v>31</v>
      </c>
      <c r="L112" s="151" t="s">
        <v>31</v>
      </c>
      <c r="M112" s="151" t="s">
        <v>31</v>
      </c>
      <c r="N112" s="151" t="s">
        <v>31</v>
      </c>
      <c r="O112" s="151" t="s">
        <v>25</v>
      </c>
      <c r="P112" s="151" t="s">
        <v>31</v>
      </c>
      <c r="Q112" s="152" t="s">
        <v>31</v>
      </c>
      <c r="R112" s="153" t="s">
        <v>31</v>
      </c>
      <c r="S112" s="151" t="s">
        <v>31</v>
      </c>
      <c r="T112" s="176" t="s">
        <v>31</v>
      </c>
      <c r="U112" s="149" t="s">
        <v>31</v>
      </c>
      <c r="V112" s="151" t="s">
        <v>31</v>
      </c>
      <c r="W112" s="151" t="s">
        <v>31</v>
      </c>
      <c r="X112" s="151" t="s">
        <v>31</v>
      </c>
      <c r="Y112" s="151" t="s">
        <v>31</v>
      </c>
      <c r="Z112" s="151" t="s">
        <v>31</v>
      </c>
      <c r="AA112" s="151" t="s">
        <v>31</v>
      </c>
      <c r="AB112" s="151" t="s">
        <v>31</v>
      </c>
      <c r="AC112" s="151" t="s">
        <v>31</v>
      </c>
      <c r="AD112" s="151" t="s">
        <v>31</v>
      </c>
      <c r="AE112" s="151" t="s">
        <v>31</v>
      </c>
      <c r="AF112" s="151" t="s">
        <v>31</v>
      </c>
      <c r="AG112" s="18"/>
      <c r="AH112" s="19"/>
      <c r="AI112" s="19"/>
      <c r="AJ112" s="19"/>
      <c r="AK112" s="18"/>
      <c r="AL112" s="18"/>
      <c r="AM112" s="18"/>
      <c r="AN112" s="18"/>
      <c r="AO112" s="18"/>
      <c r="AP112" s="18"/>
      <c r="AQ112" s="18"/>
      <c r="AR112" s="18"/>
      <c r="AS112" s="18"/>
      <c r="AT112" s="18"/>
      <c r="AU112" s="18"/>
      <c r="AV112" s="18"/>
      <c r="AW112" s="18"/>
      <c r="AX112" s="18"/>
      <c r="AY112" s="18"/>
    </row>
    <row r="113" spans="1:51" ht="13" x14ac:dyDescent="0.25">
      <c r="A113" s="143" t="s">
        <v>442</v>
      </c>
      <c r="B113" s="154" t="s">
        <v>443</v>
      </c>
      <c r="C113" s="160"/>
      <c r="D113" s="146" t="s">
        <v>240</v>
      </c>
      <c r="E113" s="161"/>
      <c r="F113" s="162" t="s">
        <v>31</v>
      </c>
      <c r="G113" s="149" t="s">
        <v>31</v>
      </c>
      <c r="H113" s="151" t="s">
        <v>31</v>
      </c>
      <c r="I113" s="151" t="s">
        <v>31</v>
      </c>
      <c r="J113" s="151" t="s">
        <v>31</v>
      </c>
      <c r="K113" s="151" t="s">
        <v>31</v>
      </c>
      <c r="L113" s="151" t="s">
        <v>31</v>
      </c>
      <c r="M113" s="151" t="s">
        <v>31</v>
      </c>
      <c r="N113" s="151" t="s">
        <v>31</v>
      </c>
      <c r="O113" s="151" t="s">
        <v>31</v>
      </c>
      <c r="P113" s="151" t="s">
        <v>31</v>
      </c>
      <c r="Q113" s="152" t="s">
        <v>31</v>
      </c>
      <c r="R113" s="153" t="s">
        <v>31</v>
      </c>
      <c r="S113" s="151" t="s">
        <v>31</v>
      </c>
      <c r="T113" s="176" t="s">
        <v>31</v>
      </c>
      <c r="U113" s="149" t="s">
        <v>31</v>
      </c>
      <c r="V113" s="151" t="s">
        <v>31</v>
      </c>
      <c r="W113" s="151" t="s">
        <v>31</v>
      </c>
      <c r="X113" s="151" t="s">
        <v>31</v>
      </c>
      <c r="Y113" s="151" t="s">
        <v>31</v>
      </c>
      <c r="Z113" s="151" t="s">
        <v>31</v>
      </c>
      <c r="AA113" s="151" t="s">
        <v>31</v>
      </c>
      <c r="AB113" s="151" t="s">
        <v>31</v>
      </c>
      <c r="AC113" s="151" t="s">
        <v>31</v>
      </c>
      <c r="AD113" s="151" t="s">
        <v>31</v>
      </c>
      <c r="AE113" s="151" t="s">
        <v>31</v>
      </c>
      <c r="AF113" s="151" t="s">
        <v>31</v>
      </c>
      <c r="AG113" s="18"/>
      <c r="AH113" s="19"/>
      <c r="AI113" s="19"/>
      <c r="AJ113" s="19"/>
      <c r="AK113" s="18"/>
      <c r="AL113" s="18"/>
      <c r="AM113" s="18"/>
      <c r="AN113" s="18"/>
      <c r="AO113" s="18"/>
      <c r="AP113" s="18"/>
      <c r="AQ113" s="18"/>
      <c r="AR113" s="18"/>
      <c r="AS113" s="18"/>
      <c r="AT113" s="18"/>
      <c r="AU113" s="18"/>
      <c r="AV113" s="18"/>
      <c r="AW113" s="18"/>
      <c r="AX113" s="18"/>
      <c r="AY113" s="18"/>
    </row>
    <row r="114" spans="1:51" ht="13" x14ac:dyDescent="0.25">
      <c r="A114" s="143" t="s">
        <v>444</v>
      </c>
      <c r="B114" s="154" t="s">
        <v>445</v>
      </c>
      <c r="C114" s="160"/>
      <c r="D114" s="146" t="s">
        <v>240</v>
      </c>
      <c r="E114" s="161"/>
      <c r="F114" s="162" t="s">
        <v>31</v>
      </c>
      <c r="G114" s="149" t="s">
        <v>31</v>
      </c>
      <c r="H114" s="151" t="s">
        <v>31</v>
      </c>
      <c r="I114" s="151" t="s">
        <v>31</v>
      </c>
      <c r="J114" s="151" t="s">
        <v>31</v>
      </c>
      <c r="K114" s="151" t="s">
        <v>31</v>
      </c>
      <c r="L114" s="151" t="s">
        <v>31</v>
      </c>
      <c r="M114" s="151" t="s">
        <v>31</v>
      </c>
      <c r="N114" s="151" t="s">
        <v>31</v>
      </c>
      <c r="O114" s="151" t="s">
        <v>31</v>
      </c>
      <c r="P114" s="151" t="s">
        <v>31</v>
      </c>
      <c r="Q114" s="152" t="s">
        <v>31</v>
      </c>
      <c r="R114" s="153" t="s">
        <v>31</v>
      </c>
      <c r="S114" s="151" t="s">
        <v>31</v>
      </c>
      <c r="T114" s="176" t="s">
        <v>31</v>
      </c>
      <c r="U114" s="149" t="s">
        <v>31</v>
      </c>
      <c r="V114" s="151" t="s">
        <v>31</v>
      </c>
      <c r="W114" s="151" t="s">
        <v>31</v>
      </c>
      <c r="X114" s="151" t="s">
        <v>31</v>
      </c>
      <c r="Y114" s="151" t="s">
        <v>31</v>
      </c>
      <c r="Z114" s="151" t="s">
        <v>31</v>
      </c>
      <c r="AA114" s="151" t="s">
        <v>31</v>
      </c>
      <c r="AB114" s="151" t="s">
        <v>31</v>
      </c>
      <c r="AC114" s="151" t="s">
        <v>31</v>
      </c>
      <c r="AD114" s="151" t="s">
        <v>31</v>
      </c>
      <c r="AE114" s="151" t="s">
        <v>31</v>
      </c>
      <c r="AF114" s="151" t="s">
        <v>31</v>
      </c>
      <c r="AG114" s="18"/>
      <c r="AH114" s="19"/>
      <c r="AI114" s="19"/>
      <c r="AJ114" s="19"/>
      <c r="AK114" s="18"/>
      <c r="AL114" s="18"/>
      <c r="AM114" s="18"/>
      <c r="AN114" s="18"/>
      <c r="AO114" s="18"/>
      <c r="AP114" s="18"/>
      <c r="AQ114" s="18"/>
      <c r="AR114" s="18"/>
      <c r="AS114" s="18"/>
      <c r="AT114" s="18"/>
      <c r="AU114" s="18"/>
      <c r="AV114" s="18"/>
      <c r="AW114" s="18"/>
      <c r="AX114" s="18"/>
      <c r="AY114" s="18"/>
    </row>
    <row r="115" spans="1:51" ht="13" x14ac:dyDescent="0.25">
      <c r="A115" s="143" t="s">
        <v>446</v>
      </c>
      <c r="B115" s="154" t="s">
        <v>447</v>
      </c>
      <c r="C115" s="160"/>
      <c r="D115" s="146" t="s">
        <v>10</v>
      </c>
      <c r="E115" s="161"/>
      <c r="F115" s="162" t="s">
        <v>31</v>
      </c>
      <c r="G115" s="149" t="s">
        <v>31</v>
      </c>
      <c r="H115" s="151" t="s">
        <v>31</v>
      </c>
      <c r="I115" s="151" t="s">
        <v>31</v>
      </c>
      <c r="J115" s="151" t="s">
        <v>31</v>
      </c>
      <c r="K115" s="151" t="s">
        <v>31</v>
      </c>
      <c r="L115" s="151" t="s">
        <v>31</v>
      </c>
      <c r="M115" s="151" t="s">
        <v>31</v>
      </c>
      <c r="N115" s="151" t="s">
        <v>31</v>
      </c>
      <c r="O115" s="151" t="s">
        <v>31</v>
      </c>
      <c r="P115" s="151" t="s">
        <v>31</v>
      </c>
      <c r="Q115" s="152" t="s">
        <v>31</v>
      </c>
      <c r="R115" s="153" t="s">
        <v>31</v>
      </c>
      <c r="S115" s="151" t="s">
        <v>31</v>
      </c>
      <c r="T115" s="176" t="s">
        <v>31</v>
      </c>
      <c r="U115" s="149" t="s">
        <v>31</v>
      </c>
      <c r="V115" s="151" t="s">
        <v>31</v>
      </c>
      <c r="W115" s="151" t="s">
        <v>31</v>
      </c>
      <c r="X115" s="151" t="s">
        <v>31</v>
      </c>
      <c r="Y115" s="151" t="s">
        <v>31</v>
      </c>
      <c r="Z115" s="151" t="s">
        <v>31</v>
      </c>
      <c r="AA115" s="151" t="s">
        <v>31</v>
      </c>
      <c r="AB115" s="151" t="s">
        <v>31</v>
      </c>
      <c r="AC115" s="151" t="s">
        <v>31</v>
      </c>
      <c r="AD115" s="151" t="s">
        <v>31</v>
      </c>
      <c r="AE115" s="151" t="s">
        <v>31</v>
      </c>
      <c r="AF115" s="151" t="s">
        <v>31</v>
      </c>
      <c r="AG115" s="18"/>
      <c r="AH115" s="19"/>
      <c r="AI115" s="19"/>
      <c r="AJ115" s="19"/>
      <c r="AK115" s="18"/>
      <c r="AL115" s="18"/>
      <c r="AM115" s="18"/>
      <c r="AN115" s="18"/>
      <c r="AO115" s="18"/>
      <c r="AP115" s="18"/>
      <c r="AQ115" s="18"/>
      <c r="AR115" s="18"/>
      <c r="AS115" s="18"/>
      <c r="AT115" s="18"/>
      <c r="AU115" s="18"/>
      <c r="AV115" s="18"/>
      <c r="AW115" s="18"/>
      <c r="AX115" s="18"/>
      <c r="AY115" s="18"/>
    </row>
    <row r="116" spans="1:51" ht="13" x14ac:dyDescent="0.25">
      <c r="A116" s="143" t="s">
        <v>448</v>
      </c>
      <c r="B116" s="154" t="s">
        <v>185</v>
      </c>
      <c r="C116" s="160"/>
      <c r="D116" s="146" t="s">
        <v>240</v>
      </c>
      <c r="E116" s="161"/>
      <c r="F116" s="162" t="s">
        <v>31</v>
      </c>
      <c r="G116" s="149" t="s">
        <v>31</v>
      </c>
      <c r="H116" s="151" t="s">
        <v>31</v>
      </c>
      <c r="I116" s="151" t="s">
        <v>31</v>
      </c>
      <c r="J116" s="151" t="s">
        <v>31</v>
      </c>
      <c r="K116" s="151" t="s">
        <v>31</v>
      </c>
      <c r="L116" s="151" t="s">
        <v>31</v>
      </c>
      <c r="M116" s="151" t="s">
        <v>31</v>
      </c>
      <c r="N116" s="151" t="s">
        <v>31</v>
      </c>
      <c r="O116" s="151" t="s">
        <v>31</v>
      </c>
      <c r="P116" s="151" t="s">
        <v>31</v>
      </c>
      <c r="Q116" s="152" t="s">
        <v>31</v>
      </c>
      <c r="R116" s="153" t="s">
        <v>31</v>
      </c>
      <c r="S116" s="151" t="s">
        <v>31</v>
      </c>
      <c r="T116" s="176" t="s">
        <v>31</v>
      </c>
      <c r="U116" s="149" t="s">
        <v>31</v>
      </c>
      <c r="V116" s="151" t="s">
        <v>31</v>
      </c>
      <c r="W116" s="151" t="s">
        <v>31</v>
      </c>
      <c r="X116" s="151" t="s">
        <v>31</v>
      </c>
      <c r="Y116" s="151" t="s">
        <v>31</v>
      </c>
      <c r="Z116" s="151" t="s">
        <v>31</v>
      </c>
      <c r="AA116" s="151" t="s">
        <v>31</v>
      </c>
      <c r="AB116" s="151" t="s">
        <v>31</v>
      </c>
      <c r="AC116" s="151" t="s">
        <v>31</v>
      </c>
      <c r="AD116" s="151" t="s">
        <v>31</v>
      </c>
      <c r="AE116" s="151" t="s">
        <v>31</v>
      </c>
      <c r="AF116" s="151" t="s">
        <v>31</v>
      </c>
      <c r="AG116" s="18"/>
      <c r="AH116" s="19"/>
      <c r="AI116" s="19"/>
      <c r="AJ116" s="19"/>
      <c r="AK116" s="18"/>
      <c r="AL116" s="18"/>
      <c r="AM116" s="18"/>
      <c r="AN116" s="18"/>
      <c r="AO116" s="18"/>
      <c r="AP116" s="18"/>
      <c r="AQ116" s="18"/>
      <c r="AR116" s="18"/>
      <c r="AS116" s="18"/>
      <c r="AT116" s="18"/>
      <c r="AU116" s="18"/>
      <c r="AV116" s="18"/>
      <c r="AW116" s="18"/>
      <c r="AX116" s="18"/>
      <c r="AY116" s="18"/>
    </row>
    <row r="117" spans="1:51" ht="13" x14ac:dyDescent="0.25">
      <c r="A117" s="143" t="s">
        <v>449</v>
      </c>
      <c r="B117" s="154" t="s">
        <v>450</v>
      </c>
      <c r="C117" s="160"/>
      <c r="D117" s="146" t="s">
        <v>10</v>
      </c>
      <c r="E117" s="161"/>
      <c r="F117" s="162" t="s">
        <v>31</v>
      </c>
      <c r="G117" s="149" t="s">
        <v>31</v>
      </c>
      <c r="H117" s="151" t="s">
        <v>31</v>
      </c>
      <c r="I117" s="151" t="s">
        <v>31</v>
      </c>
      <c r="J117" s="151" t="s">
        <v>31</v>
      </c>
      <c r="K117" s="151" t="s">
        <v>31</v>
      </c>
      <c r="L117" s="151" t="s">
        <v>31</v>
      </c>
      <c r="M117" s="151" t="s">
        <v>31</v>
      </c>
      <c r="N117" s="151" t="s">
        <v>31</v>
      </c>
      <c r="O117" s="151" t="s">
        <v>31</v>
      </c>
      <c r="P117" s="151" t="s">
        <v>31</v>
      </c>
      <c r="Q117" s="152" t="s">
        <v>31</v>
      </c>
      <c r="R117" s="153" t="s">
        <v>31</v>
      </c>
      <c r="S117" s="151" t="s">
        <v>31</v>
      </c>
      <c r="T117" s="176" t="s">
        <v>31</v>
      </c>
      <c r="U117" s="149" t="s">
        <v>31</v>
      </c>
      <c r="V117" s="151" t="s">
        <v>31</v>
      </c>
      <c r="W117" s="151" t="s">
        <v>31</v>
      </c>
      <c r="X117" s="151" t="s">
        <v>31</v>
      </c>
      <c r="Y117" s="151" t="s">
        <v>31</v>
      </c>
      <c r="Z117" s="151" t="s">
        <v>31</v>
      </c>
      <c r="AA117" s="151" t="s">
        <v>31</v>
      </c>
      <c r="AB117" s="151" t="s">
        <v>31</v>
      </c>
      <c r="AC117" s="151" t="s">
        <v>31</v>
      </c>
      <c r="AD117" s="151" t="s">
        <v>31</v>
      </c>
      <c r="AE117" s="151" t="s">
        <v>31</v>
      </c>
      <c r="AF117" s="151" t="s">
        <v>31</v>
      </c>
      <c r="AG117" s="18"/>
      <c r="AH117" s="19"/>
      <c r="AI117" s="19"/>
      <c r="AJ117" s="19"/>
      <c r="AK117" s="18"/>
      <c r="AL117" s="18"/>
      <c r="AM117" s="18"/>
      <c r="AN117" s="18"/>
      <c r="AO117" s="18"/>
      <c r="AP117" s="18"/>
      <c r="AQ117" s="18"/>
      <c r="AR117" s="18"/>
      <c r="AS117" s="18"/>
      <c r="AT117" s="18"/>
      <c r="AU117" s="18"/>
      <c r="AV117" s="18"/>
      <c r="AW117" s="18"/>
      <c r="AX117" s="18"/>
      <c r="AY117" s="18"/>
    </row>
    <row r="118" spans="1:51" ht="13" x14ac:dyDescent="0.25">
      <c r="A118" s="143" t="s">
        <v>451</v>
      </c>
      <c r="B118" s="154" t="s">
        <v>452</v>
      </c>
      <c r="C118" s="160"/>
      <c r="D118" s="146" t="s">
        <v>11</v>
      </c>
      <c r="E118" s="161"/>
      <c r="F118" s="162" t="s">
        <v>31</v>
      </c>
      <c r="G118" s="149" t="s">
        <v>31</v>
      </c>
      <c r="H118" s="151" t="s">
        <v>31</v>
      </c>
      <c r="I118" s="151" t="s">
        <v>31</v>
      </c>
      <c r="J118" s="151" t="s">
        <v>31</v>
      </c>
      <c r="K118" s="151" t="s">
        <v>31</v>
      </c>
      <c r="L118" s="151" t="s">
        <v>31</v>
      </c>
      <c r="M118" s="151" t="s">
        <v>31</v>
      </c>
      <c r="N118" s="151" t="s">
        <v>31</v>
      </c>
      <c r="O118" s="151" t="s">
        <v>31</v>
      </c>
      <c r="P118" s="151" t="s">
        <v>31</v>
      </c>
      <c r="Q118" s="152" t="s">
        <v>31</v>
      </c>
      <c r="R118" s="153" t="s">
        <v>31</v>
      </c>
      <c r="S118" s="151" t="s">
        <v>31</v>
      </c>
      <c r="T118" s="176" t="s">
        <v>31</v>
      </c>
      <c r="U118" s="149" t="s">
        <v>31</v>
      </c>
      <c r="V118" s="151" t="s">
        <v>31</v>
      </c>
      <c r="W118" s="151" t="s">
        <v>31</v>
      </c>
      <c r="X118" s="151" t="s">
        <v>31</v>
      </c>
      <c r="Y118" s="151" t="s">
        <v>31</v>
      </c>
      <c r="Z118" s="151" t="s">
        <v>31</v>
      </c>
      <c r="AA118" s="151" t="s">
        <v>31</v>
      </c>
      <c r="AB118" s="151" t="s">
        <v>31</v>
      </c>
      <c r="AC118" s="151" t="s">
        <v>31</v>
      </c>
      <c r="AD118" s="151" t="s">
        <v>31</v>
      </c>
      <c r="AE118" s="151" t="s">
        <v>31</v>
      </c>
      <c r="AF118" s="151" t="s">
        <v>31</v>
      </c>
      <c r="AG118" s="18"/>
      <c r="AH118" s="19"/>
      <c r="AI118" s="19"/>
      <c r="AJ118" s="19"/>
      <c r="AK118" s="18"/>
      <c r="AL118" s="18"/>
      <c r="AM118" s="18"/>
      <c r="AN118" s="18"/>
      <c r="AO118" s="18"/>
      <c r="AP118" s="18"/>
      <c r="AQ118" s="18"/>
      <c r="AR118" s="18"/>
      <c r="AS118" s="18"/>
      <c r="AT118" s="18"/>
      <c r="AU118" s="18"/>
      <c r="AV118" s="18"/>
      <c r="AW118" s="18"/>
      <c r="AX118" s="18"/>
      <c r="AY118" s="18"/>
    </row>
    <row r="119" spans="1:51" ht="13" x14ac:dyDescent="0.25">
      <c r="A119" s="143" t="s">
        <v>453</v>
      </c>
      <c r="B119" s="154" t="s">
        <v>454</v>
      </c>
      <c r="C119" s="160"/>
      <c r="D119" s="146" t="s">
        <v>240</v>
      </c>
      <c r="E119" s="161"/>
      <c r="F119" s="162" t="s">
        <v>31</v>
      </c>
      <c r="G119" s="149" t="s">
        <v>31</v>
      </c>
      <c r="H119" s="151" t="s">
        <v>31</v>
      </c>
      <c r="I119" s="151" t="s">
        <v>31</v>
      </c>
      <c r="J119" s="151" t="s">
        <v>31</v>
      </c>
      <c r="K119" s="151" t="s">
        <v>31</v>
      </c>
      <c r="L119" s="151" t="s">
        <v>31</v>
      </c>
      <c r="M119" s="151" t="s">
        <v>31</v>
      </c>
      <c r="N119" s="151" t="s">
        <v>31</v>
      </c>
      <c r="O119" s="151" t="s">
        <v>31</v>
      </c>
      <c r="P119" s="151" t="s">
        <v>31</v>
      </c>
      <c r="Q119" s="152" t="s">
        <v>31</v>
      </c>
      <c r="R119" s="153" t="s">
        <v>31</v>
      </c>
      <c r="S119" s="151" t="s">
        <v>31</v>
      </c>
      <c r="T119" s="176" t="s">
        <v>31</v>
      </c>
      <c r="U119" s="149" t="s">
        <v>31</v>
      </c>
      <c r="V119" s="151" t="s">
        <v>31</v>
      </c>
      <c r="W119" s="151" t="s">
        <v>31</v>
      </c>
      <c r="X119" s="151" t="s">
        <v>31</v>
      </c>
      <c r="Y119" s="151" t="s">
        <v>31</v>
      </c>
      <c r="Z119" s="151" t="s">
        <v>31</v>
      </c>
      <c r="AA119" s="151" t="s">
        <v>31</v>
      </c>
      <c r="AB119" s="151" t="s">
        <v>31</v>
      </c>
      <c r="AC119" s="151" t="s">
        <v>31</v>
      </c>
      <c r="AD119" s="151" t="s">
        <v>31</v>
      </c>
      <c r="AE119" s="151" t="s">
        <v>31</v>
      </c>
      <c r="AF119" s="151" t="s">
        <v>31</v>
      </c>
      <c r="AG119" s="18"/>
      <c r="AH119" s="19"/>
      <c r="AI119" s="19"/>
      <c r="AJ119" s="19"/>
      <c r="AK119" s="18"/>
      <c r="AL119" s="18"/>
      <c r="AM119" s="18"/>
      <c r="AN119" s="18"/>
      <c r="AO119" s="18"/>
      <c r="AP119" s="18"/>
      <c r="AQ119" s="18"/>
      <c r="AR119" s="18"/>
      <c r="AS119" s="18"/>
      <c r="AT119" s="18"/>
      <c r="AU119" s="18"/>
      <c r="AV119" s="18"/>
      <c r="AW119" s="18"/>
      <c r="AX119" s="18"/>
      <c r="AY119" s="18"/>
    </row>
    <row r="120" spans="1:51" ht="13" x14ac:dyDescent="0.25">
      <c r="A120" s="143" t="s">
        <v>158</v>
      </c>
      <c r="B120" s="154" t="s">
        <v>159</v>
      </c>
      <c r="C120" s="160" t="s">
        <v>31</v>
      </c>
      <c r="D120" s="146" t="s">
        <v>251</v>
      </c>
      <c r="E120" s="161" t="s">
        <v>92</v>
      </c>
      <c r="F120" s="162" t="s">
        <v>25</v>
      </c>
      <c r="G120" s="149" t="s">
        <v>31</v>
      </c>
      <c r="H120" s="151" t="s">
        <v>31</v>
      </c>
      <c r="I120" s="151" t="s">
        <v>31</v>
      </c>
      <c r="J120" s="151" t="s">
        <v>31</v>
      </c>
      <c r="K120" s="151" t="s">
        <v>31</v>
      </c>
      <c r="L120" s="151" t="s">
        <v>31</v>
      </c>
      <c r="M120" s="151" t="s">
        <v>31</v>
      </c>
      <c r="N120" s="151" t="s">
        <v>31</v>
      </c>
      <c r="O120" s="151" t="s">
        <v>25</v>
      </c>
      <c r="P120" s="151" t="s">
        <v>25</v>
      </c>
      <c r="Q120" s="152" t="s">
        <v>31</v>
      </c>
      <c r="R120" s="153" t="s">
        <v>31</v>
      </c>
      <c r="S120" s="151" t="s">
        <v>31</v>
      </c>
      <c r="T120" s="176" t="s">
        <v>31</v>
      </c>
      <c r="U120" s="149" t="s">
        <v>31</v>
      </c>
      <c r="V120" s="151" t="s">
        <v>31</v>
      </c>
      <c r="W120" s="151" t="s">
        <v>31</v>
      </c>
      <c r="X120" s="151" t="s">
        <v>31</v>
      </c>
      <c r="Y120" s="151" t="s">
        <v>31</v>
      </c>
      <c r="Z120" s="151" t="s">
        <v>31</v>
      </c>
      <c r="AA120" s="151" t="s">
        <v>31</v>
      </c>
      <c r="AB120" s="151" t="s">
        <v>31</v>
      </c>
      <c r="AC120" s="151" t="s">
        <v>31</v>
      </c>
      <c r="AD120" s="151" t="s">
        <v>31</v>
      </c>
      <c r="AE120" s="151" t="s">
        <v>31</v>
      </c>
      <c r="AF120" s="151" t="s">
        <v>31</v>
      </c>
      <c r="AG120" s="18"/>
      <c r="AH120" s="19"/>
      <c r="AI120" s="19"/>
      <c r="AJ120" s="19"/>
      <c r="AK120" s="18"/>
      <c r="AL120" s="18"/>
      <c r="AM120" s="18"/>
      <c r="AN120" s="18"/>
      <c r="AO120" s="18"/>
      <c r="AP120" s="18"/>
      <c r="AQ120" s="18"/>
      <c r="AR120" s="18"/>
      <c r="AS120" s="18"/>
      <c r="AT120" s="18"/>
      <c r="AU120" s="18"/>
      <c r="AV120" s="18"/>
      <c r="AW120" s="18"/>
      <c r="AX120" s="18"/>
      <c r="AY120" s="18"/>
    </row>
    <row r="121" spans="1:51" ht="13" x14ac:dyDescent="0.25">
      <c r="A121" s="221" t="s">
        <v>160</v>
      </c>
      <c r="B121" s="159" t="s">
        <v>161</v>
      </c>
      <c r="C121" s="165" t="s">
        <v>455</v>
      </c>
      <c r="D121" s="146" t="s">
        <v>239</v>
      </c>
      <c r="E121" s="161" t="s">
        <v>162</v>
      </c>
      <c r="F121" s="162" t="s">
        <v>31</v>
      </c>
      <c r="G121" s="149" t="s">
        <v>31</v>
      </c>
      <c r="H121" s="151" t="s">
        <v>31</v>
      </c>
      <c r="I121" s="151" t="s">
        <v>31</v>
      </c>
      <c r="J121" s="151" t="s">
        <v>31</v>
      </c>
      <c r="K121" s="151" t="s">
        <v>31</v>
      </c>
      <c r="L121" s="151" t="s">
        <v>31</v>
      </c>
      <c r="M121" s="151" t="s">
        <v>31</v>
      </c>
      <c r="N121" s="151" t="s">
        <v>31</v>
      </c>
      <c r="O121" s="151" t="s">
        <v>31</v>
      </c>
      <c r="P121" s="151" t="s">
        <v>31</v>
      </c>
      <c r="Q121" s="152" t="s">
        <v>31</v>
      </c>
      <c r="R121" s="153" t="s">
        <v>31</v>
      </c>
      <c r="S121" s="151" t="s">
        <v>31</v>
      </c>
      <c r="T121" s="176" t="s">
        <v>31</v>
      </c>
      <c r="U121" s="149" t="s">
        <v>31</v>
      </c>
      <c r="V121" s="151" t="s">
        <v>31</v>
      </c>
      <c r="W121" s="151" t="s">
        <v>31</v>
      </c>
      <c r="X121" s="151" t="s">
        <v>31</v>
      </c>
      <c r="Y121" s="151" t="s">
        <v>31</v>
      </c>
      <c r="Z121" s="151" t="s">
        <v>31</v>
      </c>
      <c r="AA121" s="151" t="s">
        <v>31</v>
      </c>
      <c r="AB121" s="151" t="s">
        <v>31</v>
      </c>
      <c r="AC121" s="151" t="s">
        <v>31</v>
      </c>
      <c r="AD121" s="151" t="s">
        <v>31</v>
      </c>
      <c r="AE121" s="151" t="s">
        <v>31</v>
      </c>
      <c r="AF121" s="151" t="s">
        <v>31</v>
      </c>
      <c r="AG121" s="18"/>
      <c r="AH121" s="19"/>
      <c r="AI121" s="19"/>
      <c r="AJ121" s="19"/>
      <c r="AK121" s="18"/>
      <c r="AL121" s="18"/>
      <c r="AM121" s="18"/>
      <c r="AN121" s="18"/>
      <c r="AO121" s="18"/>
      <c r="AP121" s="18"/>
      <c r="AQ121" s="18"/>
      <c r="AR121" s="18"/>
      <c r="AS121" s="18"/>
      <c r="AT121" s="18"/>
      <c r="AU121" s="18"/>
      <c r="AV121" s="18"/>
      <c r="AW121" s="18"/>
      <c r="AX121" s="18"/>
      <c r="AY121" s="18"/>
    </row>
    <row r="122" spans="1:51" ht="13" x14ac:dyDescent="0.25">
      <c r="A122" s="221" t="s">
        <v>163</v>
      </c>
      <c r="B122" s="159" t="s">
        <v>164</v>
      </c>
      <c r="C122" s="165" t="s">
        <v>456</v>
      </c>
      <c r="D122" s="146" t="s">
        <v>11</v>
      </c>
      <c r="E122" s="161" t="s">
        <v>30</v>
      </c>
      <c r="F122" s="162" t="s">
        <v>31</v>
      </c>
      <c r="G122" s="149" t="s">
        <v>31</v>
      </c>
      <c r="H122" s="151" t="s">
        <v>31</v>
      </c>
      <c r="I122" s="151" t="s">
        <v>31</v>
      </c>
      <c r="J122" s="151" t="s">
        <v>31</v>
      </c>
      <c r="K122" s="151" t="s">
        <v>31</v>
      </c>
      <c r="L122" s="151" t="s">
        <v>31</v>
      </c>
      <c r="M122" s="151" t="s">
        <v>31</v>
      </c>
      <c r="N122" s="151" t="s">
        <v>31</v>
      </c>
      <c r="O122" s="151" t="s">
        <v>31</v>
      </c>
      <c r="P122" s="151" t="s">
        <v>31</v>
      </c>
      <c r="Q122" s="152" t="s">
        <v>31</v>
      </c>
      <c r="R122" s="153" t="s">
        <v>31</v>
      </c>
      <c r="S122" s="151" t="s">
        <v>31</v>
      </c>
      <c r="T122" s="176" t="s">
        <v>31</v>
      </c>
      <c r="U122" s="149" t="s">
        <v>31</v>
      </c>
      <c r="V122" s="151" t="s">
        <v>31</v>
      </c>
      <c r="W122" s="151" t="s">
        <v>31</v>
      </c>
      <c r="X122" s="151" t="s">
        <v>31</v>
      </c>
      <c r="Y122" s="151" t="s">
        <v>31</v>
      </c>
      <c r="Z122" s="151" t="s">
        <v>31</v>
      </c>
      <c r="AA122" s="151" t="s">
        <v>31</v>
      </c>
      <c r="AB122" s="151" t="s">
        <v>31</v>
      </c>
      <c r="AC122" s="151" t="s">
        <v>31</v>
      </c>
      <c r="AD122" s="151" t="s">
        <v>31</v>
      </c>
      <c r="AE122" s="151" t="s">
        <v>31</v>
      </c>
      <c r="AF122" s="151" t="s">
        <v>31</v>
      </c>
      <c r="AG122" s="18"/>
      <c r="AH122" s="19"/>
      <c r="AI122" s="19"/>
      <c r="AJ122" s="19"/>
      <c r="AK122" s="18"/>
      <c r="AL122" s="18"/>
      <c r="AM122" s="18"/>
      <c r="AN122" s="18"/>
      <c r="AO122" s="18"/>
      <c r="AP122" s="18"/>
      <c r="AQ122" s="18"/>
      <c r="AR122" s="18"/>
      <c r="AS122" s="18"/>
      <c r="AT122" s="18"/>
      <c r="AU122" s="18"/>
      <c r="AV122" s="18"/>
      <c r="AW122" s="18"/>
      <c r="AX122" s="18"/>
      <c r="AY122" s="18"/>
    </row>
    <row r="123" spans="1:51" ht="13" x14ac:dyDescent="0.25">
      <c r="A123" s="221" t="s">
        <v>296</v>
      </c>
      <c r="B123" s="159" t="s">
        <v>297</v>
      </c>
      <c r="C123" s="165"/>
      <c r="D123" s="146" t="s">
        <v>239</v>
      </c>
      <c r="E123" s="161"/>
      <c r="F123" s="162" t="s">
        <v>31</v>
      </c>
      <c r="G123" s="149" t="s">
        <v>31</v>
      </c>
      <c r="H123" s="151" t="s">
        <v>31</v>
      </c>
      <c r="I123" s="151" t="s">
        <v>31</v>
      </c>
      <c r="J123" s="151" t="s">
        <v>31</v>
      </c>
      <c r="K123" s="151" t="s">
        <v>31</v>
      </c>
      <c r="L123" s="151" t="s">
        <v>31</v>
      </c>
      <c r="M123" s="151" t="s">
        <v>31</v>
      </c>
      <c r="N123" s="151" t="s">
        <v>31</v>
      </c>
      <c r="O123" s="151" t="s">
        <v>31</v>
      </c>
      <c r="P123" s="151" t="s">
        <v>31</v>
      </c>
      <c r="Q123" s="152" t="s">
        <v>31</v>
      </c>
      <c r="R123" s="153" t="s">
        <v>31</v>
      </c>
      <c r="S123" s="151" t="s">
        <v>31</v>
      </c>
      <c r="T123" s="176" t="s">
        <v>31</v>
      </c>
      <c r="U123" s="149" t="s">
        <v>31</v>
      </c>
      <c r="V123" s="151" t="s">
        <v>31</v>
      </c>
      <c r="W123" s="151" t="s">
        <v>31</v>
      </c>
      <c r="X123" s="151" t="s">
        <v>31</v>
      </c>
      <c r="Y123" s="151" t="s">
        <v>31</v>
      </c>
      <c r="Z123" s="151" t="s">
        <v>31</v>
      </c>
      <c r="AA123" s="151" t="s">
        <v>31</v>
      </c>
      <c r="AB123" s="151" t="s">
        <v>31</v>
      </c>
      <c r="AC123" s="151" t="s">
        <v>31</v>
      </c>
      <c r="AD123" s="151" t="s">
        <v>31</v>
      </c>
      <c r="AE123" s="151" t="s">
        <v>31</v>
      </c>
      <c r="AF123" s="151" t="s">
        <v>31</v>
      </c>
      <c r="AG123" s="18"/>
      <c r="AH123" s="19"/>
      <c r="AI123" s="19"/>
      <c r="AJ123" s="19"/>
      <c r="AK123" s="18"/>
      <c r="AL123" s="18"/>
      <c r="AM123" s="18"/>
      <c r="AN123" s="18"/>
      <c r="AO123" s="18"/>
      <c r="AP123" s="18"/>
      <c r="AQ123" s="18"/>
      <c r="AR123" s="18"/>
      <c r="AS123" s="18"/>
      <c r="AT123" s="18"/>
      <c r="AU123" s="18"/>
      <c r="AV123" s="18"/>
      <c r="AW123" s="18"/>
      <c r="AX123" s="18"/>
      <c r="AY123" s="18"/>
    </row>
    <row r="124" spans="1:51" ht="26" x14ac:dyDescent="0.25">
      <c r="A124" s="221" t="s">
        <v>165</v>
      </c>
      <c r="B124" s="159" t="s">
        <v>294</v>
      </c>
      <c r="C124" s="160" t="s">
        <v>31</v>
      </c>
      <c r="D124" s="146" t="s">
        <v>10</v>
      </c>
      <c r="E124" s="161" t="s">
        <v>92</v>
      </c>
      <c r="F124" s="162" t="s">
        <v>31</v>
      </c>
      <c r="G124" s="149" t="s">
        <v>31</v>
      </c>
      <c r="H124" s="151" t="s">
        <v>31</v>
      </c>
      <c r="I124" s="151" t="s">
        <v>31</v>
      </c>
      <c r="J124" s="151" t="s">
        <v>31</v>
      </c>
      <c r="K124" s="151" t="s">
        <v>31</v>
      </c>
      <c r="L124" s="151" t="s">
        <v>31</v>
      </c>
      <c r="M124" s="151" t="s">
        <v>31</v>
      </c>
      <c r="N124" s="151" t="s">
        <v>31</v>
      </c>
      <c r="O124" s="151" t="s">
        <v>31</v>
      </c>
      <c r="P124" s="151" t="s">
        <v>31</v>
      </c>
      <c r="Q124" s="152" t="s">
        <v>31</v>
      </c>
      <c r="R124" s="153" t="s">
        <v>31</v>
      </c>
      <c r="S124" s="151" t="s">
        <v>31</v>
      </c>
      <c r="T124" s="176" t="s">
        <v>31</v>
      </c>
      <c r="U124" s="149" t="s">
        <v>31</v>
      </c>
      <c r="V124" s="151" t="s">
        <v>31</v>
      </c>
      <c r="W124" s="151" t="s">
        <v>31</v>
      </c>
      <c r="X124" s="151" t="s">
        <v>31</v>
      </c>
      <c r="Y124" s="151" t="s">
        <v>31</v>
      </c>
      <c r="Z124" s="151" t="s">
        <v>31</v>
      </c>
      <c r="AA124" s="151" t="s">
        <v>31</v>
      </c>
      <c r="AB124" s="151" t="s">
        <v>31</v>
      </c>
      <c r="AC124" s="151" t="s">
        <v>31</v>
      </c>
      <c r="AD124" s="151" t="s">
        <v>31</v>
      </c>
      <c r="AE124" s="151" t="s">
        <v>31</v>
      </c>
      <c r="AF124" s="151" t="s">
        <v>31</v>
      </c>
      <c r="AG124" s="18"/>
      <c r="AH124" s="19"/>
      <c r="AI124" s="19"/>
      <c r="AJ124" s="19"/>
      <c r="AK124" s="18"/>
      <c r="AL124" s="18"/>
      <c r="AM124" s="18"/>
      <c r="AN124" s="18"/>
      <c r="AO124" s="18"/>
      <c r="AP124" s="18"/>
      <c r="AQ124" s="18"/>
      <c r="AR124" s="18"/>
      <c r="AS124" s="18"/>
      <c r="AT124" s="18"/>
      <c r="AU124" s="18"/>
      <c r="AV124" s="18"/>
      <c r="AW124" s="18"/>
      <c r="AX124" s="18"/>
      <c r="AY124" s="18"/>
    </row>
    <row r="125" spans="1:51" ht="13" x14ac:dyDescent="0.25">
      <c r="A125" s="143" t="s">
        <v>166</v>
      </c>
      <c r="B125" s="154" t="s">
        <v>167</v>
      </c>
      <c r="C125" s="160" t="s">
        <v>31</v>
      </c>
      <c r="D125" s="146" t="s">
        <v>10</v>
      </c>
      <c r="E125" s="161" t="s">
        <v>92</v>
      </c>
      <c r="F125" s="162" t="s">
        <v>31</v>
      </c>
      <c r="G125" s="149" t="s">
        <v>31</v>
      </c>
      <c r="H125" s="151" t="s">
        <v>31</v>
      </c>
      <c r="I125" s="151" t="s">
        <v>31</v>
      </c>
      <c r="J125" s="151" t="s">
        <v>31</v>
      </c>
      <c r="K125" s="151" t="s">
        <v>31</v>
      </c>
      <c r="L125" s="151" t="s">
        <v>31</v>
      </c>
      <c r="M125" s="151" t="s">
        <v>31</v>
      </c>
      <c r="N125" s="151" t="s">
        <v>31</v>
      </c>
      <c r="O125" s="151" t="s">
        <v>25</v>
      </c>
      <c r="P125" s="151" t="s">
        <v>25</v>
      </c>
      <c r="Q125" s="152" t="s">
        <v>31</v>
      </c>
      <c r="R125" s="153" t="s">
        <v>31</v>
      </c>
      <c r="S125" s="151" t="s">
        <v>31</v>
      </c>
      <c r="T125" s="176" t="s">
        <v>31</v>
      </c>
      <c r="U125" s="149" t="s">
        <v>31</v>
      </c>
      <c r="V125" s="151" t="s">
        <v>31</v>
      </c>
      <c r="W125" s="151" t="s">
        <v>31</v>
      </c>
      <c r="X125" s="151" t="s">
        <v>31</v>
      </c>
      <c r="Y125" s="151" t="s">
        <v>31</v>
      </c>
      <c r="Z125" s="151" t="s">
        <v>31</v>
      </c>
      <c r="AA125" s="151" t="s">
        <v>31</v>
      </c>
      <c r="AB125" s="151" t="s">
        <v>31</v>
      </c>
      <c r="AC125" s="151" t="s">
        <v>31</v>
      </c>
      <c r="AD125" s="151" t="s">
        <v>31</v>
      </c>
      <c r="AE125" s="151" t="s">
        <v>31</v>
      </c>
      <c r="AF125" s="151" t="s">
        <v>31</v>
      </c>
      <c r="AG125" s="18"/>
      <c r="AH125" s="19"/>
      <c r="AI125" s="19"/>
      <c r="AJ125" s="19"/>
      <c r="AK125" s="18"/>
      <c r="AL125" s="18"/>
      <c r="AM125" s="18"/>
      <c r="AN125" s="18"/>
      <c r="AO125" s="18"/>
      <c r="AP125" s="18"/>
      <c r="AQ125" s="18"/>
      <c r="AR125" s="18"/>
      <c r="AS125" s="18"/>
      <c r="AT125" s="18"/>
      <c r="AU125" s="18"/>
      <c r="AV125" s="18"/>
      <c r="AW125" s="18"/>
      <c r="AX125" s="18"/>
      <c r="AY125" s="18"/>
    </row>
    <row r="126" spans="1:51" ht="13" x14ac:dyDescent="0.25">
      <c r="A126" s="143" t="s">
        <v>168</v>
      </c>
      <c r="B126" s="154" t="s">
        <v>169</v>
      </c>
      <c r="C126" s="160" t="s">
        <v>31</v>
      </c>
      <c r="D126" s="146" t="s">
        <v>11</v>
      </c>
      <c r="E126" s="161" t="s">
        <v>158</v>
      </c>
      <c r="F126" s="162" t="s">
        <v>31</v>
      </c>
      <c r="G126" s="149" t="s">
        <v>31</v>
      </c>
      <c r="H126" s="151" t="s">
        <v>31</v>
      </c>
      <c r="I126" s="151" t="s">
        <v>31</v>
      </c>
      <c r="J126" s="151" t="s">
        <v>31</v>
      </c>
      <c r="K126" s="151" t="s">
        <v>31</v>
      </c>
      <c r="L126" s="151" t="s">
        <v>31</v>
      </c>
      <c r="M126" s="151" t="s">
        <v>31</v>
      </c>
      <c r="N126" s="151" t="s">
        <v>31</v>
      </c>
      <c r="O126" s="151" t="s">
        <v>31</v>
      </c>
      <c r="P126" s="151" t="s">
        <v>25</v>
      </c>
      <c r="Q126" s="152" t="s">
        <v>31</v>
      </c>
      <c r="R126" s="153" t="s">
        <v>31</v>
      </c>
      <c r="S126" s="151" t="s">
        <v>31</v>
      </c>
      <c r="T126" s="176" t="s">
        <v>31</v>
      </c>
      <c r="U126" s="149" t="s">
        <v>31</v>
      </c>
      <c r="V126" s="151" t="s">
        <v>31</v>
      </c>
      <c r="W126" s="151" t="s">
        <v>31</v>
      </c>
      <c r="X126" s="151" t="s">
        <v>31</v>
      </c>
      <c r="Y126" s="151" t="s">
        <v>31</v>
      </c>
      <c r="Z126" s="151" t="s">
        <v>31</v>
      </c>
      <c r="AA126" s="151" t="s">
        <v>31</v>
      </c>
      <c r="AB126" s="151" t="s">
        <v>31</v>
      </c>
      <c r="AC126" s="151" t="s">
        <v>31</v>
      </c>
      <c r="AD126" s="151" t="s">
        <v>31</v>
      </c>
      <c r="AE126" s="151" t="s">
        <v>31</v>
      </c>
      <c r="AF126" s="151" t="s">
        <v>31</v>
      </c>
      <c r="AG126" s="18"/>
      <c r="AH126" s="19"/>
      <c r="AI126" s="19"/>
      <c r="AJ126" s="19"/>
      <c r="AK126" s="18"/>
      <c r="AL126" s="18"/>
      <c r="AM126" s="18"/>
      <c r="AN126" s="18"/>
      <c r="AO126" s="18"/>
      <c r="AP126" s="18"/>
      <c r="AQ126" s="18"/>
      <c r="AR126" s="18"/>
      <c r="AS126" s="18"/>
      <c r="AT126" s="18"/>
      <c r="AU126" s="18"/>
      <c r="AV126" s="18"/>
      <c r="AW126" s="18"/>
      <c r="AX126" s="18"/>
      <c r="AY126" s="18"/>
    </row>
    <row r="127" spans="1:51" ht="39" x14ac:dyDescent="0.25">
      <c r="A127" s="221" t="s">
        <v>170</v>
      </c>
      <c r="B127" s="159" t="s">
        <v>171</v>
      </c>
      <c r="C127" s="160" t="s">
        <v>31</v>
      </c>
      <c r="D127" s="146" t="s">
        <v>11</v>
      </c>
      <c r="E127" s="164" t="s">
        <v>172</v>
      </c>
      <c r="F127" s="162" t="s">
        <v>31</v>
      </c>
      <c r="G127" s="149" t="s">
        <v>31</v>
      </c>
      <c r="H127" s="151" t="s">
        <v>31</v>
      </c>
      <c r="I127" s="151" t="s">
        <v>31</v>
      </c>
      <c r="J127" s="151" t="s">
        <v>31</v>
      </c>
      <c r="K127" s="151" t="s">
        <v>31</v>
      </c>
      <c r="L127" s="151" t="s">
        <v>31</v>
      </c>
      <c r="M127" s="151" t="s">
        <v>31</v>
      </c>
      <c r="N127" s="151" t="s">
        <v>31</v>
      </c>
      <c r="O127" s="151" t="s">
        <v>31</v>
      </c>
      <c r="P127" s="151" t="s">
        <v>31</v>
      </c>
      <c r="Q127" s="152" t="s">
        <v>31</v>
      </c>
      <c r="R127" s="153" t="s">
        <v>31</v>
      </c>
      <c r="S127" s="151" t="s">
        <v>31</v>
      </c>
      <c r="T127" s="176" t="s">
        <v>31</v>
      </c>
      <c r="U127" s="149" t="s">
        <v>31</v>
      </c>
      <c r="V127" s="151" t="s">
        <v>31</v>
      </c>
      <c r="W127" s="151" t="s">
        <v>31</v>
      </c>
      <c r="X127" s="151" t="s">
        <v>31</v>
      </c>
      <c r="Y127" s="151" t="s">
        <v>31</v>
      </c>
      <c r="Z127" s="151" t="s">
        <v>31</v>
      </c>
      <c r="AA127" s="151" t="s">
        <v>31</v>
      </c>
      <c r="AB127" s="151" t="s">
        <v>31</v>
      </c>
      <c r="AC127" s="151" t="s">
        <v>31</v>
      </c>
      <c r="AD127" s="151" t="s">
        <v>31</v>
      </c>
      <c r="AE127" s="151" t="s">
        <v>31</v>
      </c>
      <c r="AF127" s="151" t="s">
        <v>31</v>
      </c>
      <c r="AG127" s="18"/>
      <c r="AH127" s="19"/>
      <c r="AI127" s="19"/>
      <c r="AJ127" s="19"/>
      <c r="AK127" s="18"/>
      <c r="AL127" s="18"/>
      <c r="AM127" s="18"/>
      <c r="AN127" s="18"/>
      <c r="AO127" s="18"/>
      <c r="AP127" s="18"/>
      <c r="AQ127" s="18"/>
      <c r="AR127" s="18"/>
      <c r="AS127" s="18"/>
      <c r="AT127" s="18"/>
      <c r="AU127" s="18"/>
      <c r="AV127" s="18"/>
      <c r="AW127" s="18"/>
      <c r="AX127" s="18"/>
      <c r="AY127" s="18"/>
    </row>
    <row r="128" spans="1:51" ht="13" x14ac:dyDescent="0.25">
      <c r="A128" s="143" t="s">
        <v>173</v>
      </c>
      <c r="B128" s="154" t="s">
        <v>174</v>
      </c>
      <c r="C128" s="160" t="s">
        <v>31</v>
      </c>
      <c r="D128" s="146" t="s">
        <v>10</v>
      </c>
      <c r="E128" s="161" t="s">
        <v>92</v>
      </c>
      <c r="F128" s="162" t="s">
        <v>31</v>
      </c>
      <c r="G128" s="149" t="s">
        <v>31</v>
      </c>
      <c r="H128" s="151" t="s">
        <v>31</v>
      </c>
      <c r="I128" s="151" t="s">
        <v>31</v>
      </c>
      <c r="J128" s="151" t="s">
        <v>31</v>
      </c>
      <c r="K128" s="151" t="s">
        <v>31</v>
      </c>
      <c r="L128" s="151" t="s">
        <v>31</v>
      </c>
      <c r="M128" s="151" t="s">
        <v>31</v>
      </c>
      <c r="N128" s="151" t="s">
        <v>31</v>
      </c>
      <c r="O128" s="151" t="s">
        <v>31</v>
      </c>
      <c r="P128" s="151" t="s">
        <v>25</v>
      </c>
      <c r="Q128" s="152" t="s">
        <v>31</v>
      </c>
      <c r="R128" s="153" t="s">
        <v>31</v>
      </c>
      <c r="S128" s="151" t="s">
        <v>31</v>
      </c>
      <c r="T128" s="176" t="s">
        <v>31</v>
      </c>
      <c r="U128" s="149" t="s">
        <v>31</v>
      </c>
      <c r="V128" s="151" t="s">
        <v>31</v>
      </c>
      <c r="W128" s="151" t="s">
        <v>31</v>
      </c>
      <c r="X128" s="151" t="s">
        <v>31</v>
      </c>
      <c r="Y128" s="151" t="s">
        <v>31</v>
      </c>
      <c r="Z128" s="151" t="s">
        <v>31</v>
      </c>
      <c r="AA128" s="151" t="s">
        <v>31</v>
      </c>
      <c r="AB128" s="151" t="s">
        <v>31</v>
      </c>
      <c r="AC128" s="151" t="s">
        <v>31</v>
      </c>
      <c r="AD128" s="151" t="s">
        <v>31</v>
      </c>
      <c r="AE128" s="151" t="s">
        <v>31</v>
      </c>
      <c r="AF128" s="151" t="s">
        <v>31</v>
      </c>
      <c r="AG128" s="18"/>
      <c r="AH128" s="19"/>
      <c r="AI128" s="19"/>
      <c r="AJ128" s="19"/>
      <c r="AK128" s="18"/>
      <c r="AL128" s="18"/>
      <c r="AM128" s="18"/>
      <c r="AN128" s="18"/>
      <c r="AO128" s="18"/>
      <c r="AP128" s="18"/>
      <c r="AQ128" s="18"/>
      <c r="AR128" s="18"/>
      <c r="AS128" s="18"/>
      <c r="AT128" s="18"/>
      <c r="AU128" s="18"/>
      <c r="AV128" s="18"/>
      <c r="AW128" s="18"/>
      <c r="AX128" s="18"/>
      <c r="AY128" s="18"/>
    </row>
    <row r="129" spans="1:51" ht="13" x14ac:dyDescent="0.25">
      <c r="A129" s="221" t="s">
        <v>175</v>
      </c>
      <c r="B129" s="159" t="s">
        <v>176</v>
      </c>
      <c r="C129" s="160" t="s">
        <v>177</v>
      </c>
      <c r="D129" s="146" t="s">
        <v>11</v>
      </c>
      <c r="E129" s="161" t="s">
        <v>166</v>
      </c>
      <c r="F129" s="162" t="s">
        <v>31</v>
      </c>
      <c r="G129" s="149" t="s">
        <v>31</v>
      </c>
      <c r="H129" s="151" t="s">
        <v>31</v>
      </c>
      <c r="I129" s="151" t="s">
        <v>31</v>
      </c>
      <c r="J129" s="151" t="s">
        <v>31</v>
      </c>
      <c r="K129" s="151" t="s">
        <v>31</v>
      </c>
      <c r="L129" s="151" t="s">
        <v>31</v>
      </c>
      <c r="M129" s="151" t="s">
        <v>31</v>
      </c>
      <c r="N129" s="151" t="s">
        <v>31</v>
      </c>
      <c r="O129" s="151" t="s">
        <v>31</v>
      </c>
      <c r="P129" s="151" t="s">
        <v>31</v>
      </c>
      <c r="Q129" s="152" t="s">
        <v>31</v>
      </c>
      <c r="R129" s="153" t="s">
        <v>31</v>
      </c>
      <c r="S129" s="151" t="s">
        <v>31</v>
      </c>
      <c r="T129" s="176" t="s">
        <v>31</v>
      </c>
      <c r="U129" s="149" t="s">
        <v>31</v>
      </c>
      <c r="V129" s="151" t="s">
        <v>31</v>
      </c>
      <c r="W129" s="151" t="s">
        <v>31</v>
      </c>
      <c r="X129" s="151" t="s">
        <v>31</v>
      </c>
      <c r="Y129" s="151" t="s">
        <v>31</v>
      </c>
      <c r="Z129" s="151" t="s">
        <v>31</v>
      </c>
      <c r="AA129" s="151" t="s">
        <v>31</v>
      </c>
      <c r="AB129" s="151" t="s">
        <v>31</v>
      </c>
      <c r="AC129" s="151" t="s">
        <v>31</v>
      </c>
      <c r="AD129" s="151" t="s">
        <v>31</v>
      </c>
      <c r="AE129" s="151" t="s">
        <v>31</v>
      </c>
      <c r="AF129" s="151" t="s">
        <v>31</v>
      </c>
      <c r="AG129" s="18"/>
      <c r="AH129" s="19"/>
      <c r="AI129" s="19"/>
      <c r="AJ129" s="19"/>
      <c r="AK129" s="18"/>
      <c r="AL129" s="18"/>
      <c r="AM129" s="18"/>
      <c r="AN129" s="18"/>
      <c r="AO129" s="18"/>
      <c r="AP129" s="18"/>
      <c r="AQ129" s="18"/>
      <c r="AR129" s="18"/>
      <c r="AS129" s="18"/>
      <c r="AT129" s="18"/>
      <c r="AU129" s="18"/>
      <c r="AV129" s="18"/>
      <c r="AW129" s="18"/>
      <c r="AX129" s="18"/>
      <c r="AY129" s="18"/>
    </row>
    <row r="130" spans="1:51" ht="13" x14ac:dyDescent="0.25">
      <c r="A130" s="221" t="s">
        <v>457</v>
      </c>
      <c r="B130" s="159" t="s">
        <v>458</v>
      </c>
      <c r="C130" s="160" t="s">
        <v>31</v>
      </c>
      <c r="D130" s="166" t="s">
        <v>11</v>
      </c>
      <c r="E130" s="161"/>
      <c r="F130" s="162"/>
      <c r="G130" s="149"/>
      <c r="H130" s="151"/>
      <c r="I130" s="151"/>
      <c r="J130" s="151"/>
      <c r="K130" s="151"/>
      <c r="L130" s="151"/>
      <c r="M130" s="151"/>
      <c r="N130" s="151"/>
      <c r="O130" s="151"/>
      <c r="P130" s="151"/>
      <c r="Q130" s="152"/>
      <c r="R130" s="153" t="s">
        <v>31</v>
      </c>
      <c r="S130" s="151" t="s">
        <v>31</v>
      </c>
      <c r="T130" s="176" t="s">
        <v>31</v>
      </c>
      <c r="U130" s="149" t="s">
        <v>31</v>
      </c>
      <c r="V130" s="151" t="s">
        <v>31</v>
      </c>
      <c r="W130" s="151" t="s">
        <v>31</v>
      </c>
      <c r="X130" s="151" t="s">
        <v>31</v>
      </c>
      <c r="Y130" s="151" t="s">
        <v>31</v>
      </c>
      <c r="Z130" s="151" t="s">
        <v>31</v>
      </c>
      <c r="AA130" s="151" t="s">
        <v>31</v>
      </c>
      <c r="AB130" s="151" t="s">
        <v>31</v>
      </c>
      <c r="AC130" s="151" t="s">
        <v>31</v>
      </c>
      <c r="AD130" s="151" t="s">
        <v>31</v>
      </c>
      <c r="AE130" s="151" t="s">
        <v>31</v>
      </c>
      <c r="AF130" s="151" t="s">
        <v>31</v>
      </c>
      <c r="AG130" s="18"/>
      <c r="AH130" s="19"/>
      <c r="AI130" s="19"/>
      <c r="AJ130" s="19"/>
      <c r="AK130" s="18"/>
      <c r="AL130" s="18"/>
      <c r="AM130" s="18"/>
      <c r="AN130" s="18"/>
      <c r="AO130" s="18"/>
      <c r="AP130" s="18"/>
      <c r="AQ130" s="18"/>
      <c r="AR130" s="18"/>
      <c r="AS130" s="18"/>
      <c r="AT130" s="18"/>
      <c r="AU130" s="18"/>
      <c r="AV130" s="18"/>
      <c r="AW130" s="18"/>
      <c r="AX130" s="18"/>
      <c r="AY130" s="18"/>
    </row>
    <row r="131" spans="1:51" ht="13" x14ac:dyDescent="0.25">
      <c r="A131" s="143" t="s">
        <v>292</v>
      </c>
      <c r="B131" s="154" t="s">
        <v>293</v>
      </c>
      <c r="C131" s="160"/>
      <c r="D131" s="146" t="s">
        <v>10</v>
      </c>
      <c r="E131" s="161"/>
      <c r="F131" s="162" t="s">
        <v>31</v>
      </c>
      <c r="G131" s="149" t="s">
        <v>31</v>
      </c>
      <c r="H131" s="151" t="s">
        <v>31</v>
      </c>
      <c r="I131" s="151" t="s">
        <v>31</v>
      </c>
      <c r="J131" s="151" t="s">
        <v>31</v>
      </c>
      <c r="K131" s="151" t="s">
        <v>31</v>
      </c>
      <c r="L131" s="151" t="s">
        <v>31</v>
      </c>
      <c r="M131" s="151" t="s">
        <v>31</v>
      </c>
      <c r="N131" s="151" t="s">
        <v>31</v>
      </c>
      <c r="O131" s="151" t="s">
        <v>31</v>
      </c>
      <c r="P131" s="151" t="s">
        <v>25</v>
      </c>
      <c r="Q131" s="152" t="s">
        <v>31</v>
      </c>
      <c r="R131" s="153" t="s">
        <v>31</v>
      </c>
      <c r="S131" s="151" t="s">
        <v>31</v>
      </c>
      <c r="T131" s="176" t="s">
        <v>31</v>
      </c>
      <c r="U131" s="149" t="s">
        <v>31</v>
      </c>
      <c r="V131" s="151" t="s">
        <v>31</v>
      </c>
      <c r="W131" s="151" t="s">
        <v>31</v>
      </c>
      <c r="X131" s="151" t="s">
        <v>31</v>
      </c>
      <c r="Y131" s="151" t="s">
        <v>31</v>
      </c>
      <c r="Z131" s="151" t="s">
        <v>31</v>
      </c>
      <c r="AA131" s="151" t="s">
        <v>31</v>
      </c>
      <c r="AB131" s="151" t="s">
        <v>31</v>
      </c>
      <c r="AC131" s="151" t="s">
        <v>31</v>
      </c>
      <c r="AD131" s="151" t="s">
        <v>31</v>
      </c>
      <c r="AE131" s="151" t="s">
        <v>31</v>
      </c>
      <c r="AF131" s="151" t="s">
        <v>31</v>
      </c>
      <c r="AG131" s="18"/>
      <c r="AH131" s="19"/>
      <c r="AI131" s="19"/>
      <c r="AJ131" s="19"/>
      <c r="AK131" s="18"/>
      <c r="AL131" s="18"/>
      <c r="AM131" s="18"/>
      <c r="AN131" s="18"/>
      <c r="AO131" s="18"/>
      <c r="AP131" s="18"/>
      <c r="AQ131" s="18"/>
      <c r="AR131" s="18"/>
      <c r="AS131" s="18"/>
      <c r="AT131" s="18"/>
      <c r="AU131" s="18"/>
      <c r="AV131" s="18"/>
      <c r="AW131" s="18"/>
      <c r="AX131" s="18"/>
      <c r="AY131" s="18"/>
    </row>
    <row r="132" spans="1:51" ht="13" x14ac:dyDescent="0.25">
      <c r="A132" s="143" t="s">
        <v>178</v>
      </c>
      <c r="B132" s="154" t="s">
        <v>179</v>
      </c>
      <c r="C132" s="160" t="s">
        <v>31</v>
      </c>
      <c r="D132" s="146" t="s">
        <v>11</v>
      </c>
      <c r="E132" s="161" t="s">
        <v>158</v>
      </c>
      <c r="F132" s="162" t="s">
        <v>31</v>
      </c>
      <c r="G132" s="149" t="s">
        <v>31</v>
      </c>
      <c r="H132" s="151" t="s">
        <v>31</v>
      </c>
      <c r="I132" s="151" t="s">
        <v>31</v>
      </c>
      <c r="J132" s="151" t="s">
        <v>31</v>
      </c>
      <c r="K132" s="151" t="s">
        <v>31</v>
      </c>
      <c r="L132" s="151" t="s">
        <v>31</v>
      </c>
      <c r="M132" s="151" t="s">
        <v>31</v>
      </c>
      <c r="N132" s="151" t="s">
        <v>31</v>
      </c>
      <c r="O132" s="151" t="s">
        <v>31</v>
      </c>
      <c r="P132" s="151" t="s">
        <v>25</v>
      </c>
      <c r="Q132" s="152" t="s">
        <v>31</v>
      </c>
      <c r="R132" s="153" t="s">
        <v>31</v>
      </c>
      <c r="S132" s="151" t="s">
        <v>31</v>
      </c>
      <c r="T132" s="176" t="s">
        <v>31</v>
      </c>
      <c r="U132" s="149" t="s">
        <v>31</v>
      </c>
      <c r="V132" s="151" t="s">
        <v>31</v>
      </c>
      <c r="W132" s="151" t="s">
        <v>31</v>
      </c>
      <c r="X132" s="151" t="s">
        <v>31</v>
      </c>
      <c r="Y132" s="151" t="s">
        <v>31</v>
      </c>
      <c r="Z132" s="151" t="s">
        <v>31</v>
      </c>
      <c r="AA132" s="151" t="s">
        <v>31</v>
      </c>
      <c r="AB132" s="151" t="s">
        <v>31</v>
      </c>
      <c r="AC132" s="151" t="s">
        <v>31</v>
      </c>
      <c r="AD132" s="151" t="s">
        <v>31</v>
      </c>
      <c r="AE132" s="151" t="s">
        <v>31</v>
      </c>
      <c r="AF132" s="151" t="s">
        <v>31</v>
      </c>
      <c r="AG132" s="18"/>
      <c r="AH132" s="19"/>
      <c r="AI132" s="19"/>
      <c r="AJ132" s="19"/>
      <c r="AK132" s="18"/>
      <c r="AL132" s="18"/>
      <c r="AM132" s="18"/>
      <c r="AN132" s="18"/>
      <c r="AO132" s="18"/>
      <c r="AP132" s="18"/>
      <c r="AQ132" s="18"/>
      <c r="AR132" s="18"/>
      <c r="AS132" s="18"/>
      <c r="AT132" s="18"/>
      <c r="AU132" s="18"/>
      <c r="AV132" s="18"/>
      <c r="AW132" s="18"/>
      <c r="AX132" s="18"/>
      <c r="AY132" s="18"/>
    </row>
    <row r="133" spans="1:51" ht="13" x14ac:dyDescent="0.25">
      <c r="A133" s="143" t="s">
        <v>180</v>
      </c>
      <c r="B133" s="154" t="s">
        <v>181</v>
      </c>
      <c r="C133" s="160" t="s">
        <v>31</v>
      </c>
      <c r="D133" s="146" t="s">
        <v>11</v>
      </c>
      <c r="E133" s="161" t="s">
        <v>92</v>
      </c>
      <c r="F133" s="162" t="s">
        <v>31</v>
      </c>
      <c r="G133" s="149" t="s">
        <v>31</v>
      </c>
      <c r="H133" s="151" t="s">
        <v>31</v>
      </c>
      <c r="I133" s="151" t="s">
        <v>31</v>
      </c>
      <c r="J133" s="151" t="s">
        <v>31</v>
      </c>
      <c r="K133" s="151" t="s">
        <v>31</v>
      </c>
      <c r="L133" s="151" t="s">
        <v>31</v>
      </c>
      <c r="M133" s="151" t="s">
        <v>31</v>
      </c>
      <c r="N133" s="151" t="s">
        <v>31</v>
      </c>
      <c r="O133" s="151" t="s">
        <v>31</v>
      </c>
      <c r="P133" s="151" t="s">
        <v>25</v>
      </c>
      <c r="Q133" s="152" t="s">
        <v>31</v>
      </c>
      <c r="R133" s="153" t="s">
        <v>31</v>
      </c>
      <c r="S133" s="151" t="s">
        <v>31</v>
      </c>
      <c r="T133" s="176" t="s">
        <v>31</v>
      </c>
      <c r="U133" s="149" t="s">
        <v>31</v>
      </c>
      <c r="V133" s="151" t="s">
        <v>31</v>
      </c>
      <c r="W133" s="151" t="s">
        <v>31</v>
      </c>
      <c r="X133" s="151" t="s">
        <v>31</v>
      </c>
      <c r="Y133" s="151" t="s">
        <v>31</v>
      </c>
      <c r="Z133" s="151" t="s">
        <v>31</v>
      </c>
      <c r="AA133" s="151" t="s">
        <v>31</v>
      </c>
      <c r="AB133" s="151" t="s">
        <v>31</v>
      </c>
      <c r="AC133" s="151" t="s">
        <v>31</v>
      </c>
      <c r="AD133" s="151" t="s">
        <v>31</v>
      </c>
      <c r="AE133" s="151" t="s">
        <v>31</v>
      </c>
      <c r="AF133" s="151" t="s">
        <v>31</v>
      </c>
      <c r="AG133" s="18"/>
      <c r="AH133" s="19"/>
      <c r="AI133" s="19"/>
      <c r="AJ133" s="19"/>
      <c r="AK133" s="18"/>
      <c r="AL133" s="18"/>
      <c r="AM133" s="18"/>
      <c r="AN133" s="18"/>
      <c r="AO133" s="18"/>
      <c r="AP133" s="18"/>
      <c r="AQ133" s="18"/>
      <c r="AR133" s="18"/>
      <c r="AS133" s="18"/>
      <c r="AT133" s="18"/>
      <c r="AU133" s="18"/>
      <c r="AV133" s="18"/>
      <c r="AW133" s="18"/>
      <c r="AX133" s="18"/>
      <c r="AY133" s="18"/>
    </row>
    <row r="134" spans="1:51" ht="13" x14ac:dyDescent="0.25">
      <c r="A134" s="143" t="s">
        <v>182</v>
      </c>
      <c r="B134" s="154" t="s">
        <v>183</v>
      </c>
      <c r="C134" s="160" t="s">
        <v>31</v>
      </c>
      <c r="D134" s="146" t="s">
        <v>10</v>
      </c>
      <c r="E134" s="161" t="s">
        <v>158</v>
      </c>
      <c r="F134" s="162" t="s">
        <v>31</v>
      </c>
      <c r="G134" s="149" t="s">
        <v>31</v>
      </c>
      <c r="H134" s="151" t="s">
        <v>31</v>
      </c>
      <c r="I134" s="151" t="s">
        <v>31</v>
      </c>
      <c r="J134" s="151" t="s">
        <v>31</v>
      </c>
      <c r="K134" s="151" t="s">
        <v>31</v>
      </c>
      <c r="L134" s="151" t="s">
        <v>31</v>
      </c>
      <c r="M134" s="151" t="s">
        <v>31</v>
      </c>
      <c r="N134" s="151" t="s">
        <v>31</v>
      </c>
      <c r="O134" s="151" t="s">
        <v>31</v>
      </c>
      <c r="P134" s="151" t="s">
        <v>25</v>
      </c>
      <c r="Q134" s="152" t="s">
        <v>31</v>
      </c>
      <c r="R134" s="153" t="s">
        <v>31</v>
      </c>
      <c r="S134" s="151" t="s">
        <v>31</v>
      </c>
      <c r="T134" s="176" t="s">
        <v>31</v>
      </c>
      <c r="U134" s="149" t="s">
        <v>31</v>
      </c>
      <c r="V134" s="151" t="s">
        <v>31</v>
      </c>
      <c r="W134" s="151" t="s">
        <v>31</v>
      </c>
      <c r="X134" s="151" t="s">
        <v>31</v>
      </c>
      <c r="Y134" s="151" t="s">
        <v>31</v>
      </c>
      <c r="Z134" s="151" t="s">
        <v>31</v>
      </c>
      <c r="AA134" s="151" t="s">
        <v>31</v>
      </c>
      <c r="AB134" s="151" t="s">
        <v>31</v>
      </c>
      <c r="AC134" s="151" t="s">
        <v>31</v>
      </c>
      <c r="AD134" s="151" t="s">
        <v>31</v>
      </c>
      <c r="AE134" s="151" t="s">
        <v>31</v>
      </c>
      <c r="AF134" s="151" t="s">
        <v>31</v>
      </c>
      <c r="AG134" s="18"/>
      <c r="AH134" s="19"/>
      <c r="AI134" s="19"/>
      <c r="AJ134" s="19"/>
      <c r="AK134" s="18"/>
      <c r="AL134" s="18"/>
      <c r="AM134" s="18"/>
      <c r="AN134" s="18"/>
      <c r="AO134" s="18"/>
      <c r="AP134" s="18"/>
      <c r="AQ134" s="18"/>
      <c r="AR134" s="18"/>
      <c r="AS134" s="18"/>
      <c r="AT134" s="18"/>
      <c r="AU134" s="18"/>
      <c r="AV134" s="18"/>
      <c r="AW134" s="18"/>
      <c r="AX134" s="18"/>
      <c r="AY134" s="18"/>
    </row>
    <row r="135" spans="1:51" ht="13" x14ac:dyDescent="0.25">
      <c r="A135" s="143" t="s">
        <v>184</v>
      </c>
      <c r="B135" s="154" t="s">
        <v>185</v>
      </c>
      <c r="C135" s="160" t="s">
        <v>31</v>
      </c>
      <c r="D135" s="146" t="s">
        <v>11</v>
      </c>
      <c r="E135" s="161" t="s">
        <v>166</v>
      </c>
      <c r="F135" s="162" t="s">
        <v>31</v>
      </c>
      <c r="G135" s="149" t="s">
        <v>31</v>
      </c>
      <c r="H135" s="151" t="s">
        <v>31</v>
      </c>
      <c r="I135" s="151" t="s">
        <v>31</v>
      </c>
      <c r="J135" s="151" t="s">
        <v>31</v>
      </c>
      <c r="K135" s="151" t="s">
        <v>31</v>
      </c>
      <c r="L135" s="151" t="s">
        <v>31</v>
      </c>
      <c r="M135" s="151" t="s">
        <v>31</v>
      </c>
      <c r="N135" s="151" t="s">
        <v>31</v>
      </c>
      <c r="O135" s="151" t="s">
        <v>25</v>
      </c>
      <c r="P135" s="151" t="s">
        <v>31</v>
      </c>
      <c r="Q135" s="152" t="s">
        <v>31</v>
      </c>
      <c r="R135" s="153" t="s">
        <v>31</v>
      </c>
      <c r="S135" s="151" t="s">
        <v>31</v>
      </c>
      <c r="T135" s="176" t="s">
        <v>31</v>
      </c>
      <c r="U135" s="149" t="s">
        <v>31</v>
      </c>
      <c r="V135" s="151" t="s">
        <v>31</v>
      </c>
      <c r="W135" s="151" t="s">
        <v>31</v>
      </c>
      <c r="X135" s="151" t="s">
        <v>31</v>
      </c>
      <c r="Y135" s="151" t="s">
        <v>31</v>
      </c>
      <c r="Z135" s="151" t="s">
        <v>31</v>
      </c>
      <c r="AA135" s="151" t="s">
        <v>31</v>
      </c>
      <c r="AB135" s="151" t="s">
        <v>31</v>
      </c>
      <c r="AC135" s="151" t="s">
        <v>31</v>
      </c>
      <c r="AD135" s="151" t="s">
        <v>31</v>
      </c>
      <c r="AE135" s="151" t="s">
        <v>31</v>
      </c>
      <c r="AF135" s="151" t="s">
        <v>31</v>
      </c>
      <c r="AG135" s="18"/>
      <c r="AH135" s="19"/>
      <c r="AI135" s="19"/>
      <c r="AJ135" s="19"/>
      <c r="AK135" s="18"/>
      <c r="AL135" s="18"/>
      <c r="AM135" s="18"/>
      <c r="AN135" s="18"/>
      <c r="AO135" s="18"/>
      <c r="AP135" s="18"/>
      <c r="AQ135" s="18"/>
      <c r="AR135" s="18"/>
      <c r="AS135" s="18"/>
      <c r="AT135" s="18"/>
      <c r="AU135" s="18"/>
      <c r="AV135" s="18"/>
      <c r="AW135" s="18"/>
      <c r="AX135" s="18"/>
      <c r="AY135" s="18"/>
    </row>
    <row r="136" spans="1:51" ht="13" x14ac:dyDescent="0.25">
      <c r="A136" s="221" t="s">
        <v>459</v>
      </c>
      <c r="B136" s="159" t="s">
        <v>445</v>
      </c>
      <c r="C136" s="160" t="s">
        <v>11</v>
      </c>
      <c r="D136" s="146" t="s">
        <v>11</v>
      </c>
      <c r="E136" s="161" t="s">
        <v>31</v>
      </c>
      <c r="F136" s="151" t="s">
        <v>31</v>
      </c>
      <c r="G136" s="151" t="s">
        <v>31</v>
      </c>
      <c r="H136" s="151" t="s">
        <v>31</v>
      </c>
      <c r="I136" s="151" t="s">
        <v>31</v>
      </c>
      <c r="J136" s="151" t="s">
        <v>31</v>
      </c>
      <c r="K136" s="151" t="s">
        <v>31</v>
      </c>
      <c r="L136" s="151" t="s">
        <v>31</v>
      </c>
      <c r="M136" s="151" t="s">
        <v>31</v>
      </c>
      <c r="N136" s="151" t="s">
        <v>31</v>
      </c>
      <c r="O136" s="151" t="s">
        <v>31</v>
      </c>
      <c r="P136" s="151" t="s">
        <v>31</v>
      </c>
      <c r="Q136" s="151" t="s">
        <v>31</v>
      </c>
      <c r="R136" s="153" t="s">
        <v>31</v>
      </c>
      <c r="S136" s="151" t="s">
        <v>31</v>
      </c>
      <c r="T136" s="176" t="s">
        <v>31</v>
      </c>
      <c r="U136" s="149" t="s">
        <v>31</v>
      </c>
      <c r="V136" s="151" t="s">
        <v>31</v>
      </c>
      <c r="W136" s="151" t="s">
        <v>31</v>
      </c>
      <c r="X136" s="151" t="s">
        <v>31</v>
      </c>
      <c r="Y136" s="151" t="s">
        <v>31</v>
      </c>
      <c r="Z136" s="151" t="s">
        <v>31</v>
      </c>
      <c r="AA136" s="151" t="s">
        <v>31</v>
      </c>
      <c r="AB136" s="151" t="s">
        <v>31</v>
      </c>
      <c r="AC136" s="151" t="s">
        <v>31</v>
      </c>
      <c r="AD136" s="151" t="s">
        <v>31</v>
      </c>
      <c r="AE136" s="151" t="s">
        <v>31</v>
      </c>
      <c r="AF136" s="151" t="s">
        <v>31</v>
      </c>
      <c r="AG136" s="18"/>
      <c r="AH136" s="19"/>
      <c r="AI136" s="19"/>
      <c r="AJ136" s="19"/>
      <c r="AK136" s="18"/>
      <c r="AL136" s="18"/>
      <c r="AM136" s="18"/>
      <c r="AN136" s="18"/>
      <c r="AO136" s="18"/>
      <c r="AP136" s="18"/>
      <c r="AQ136" s="18"/>
      <c r="AR136" s="18"/>
      <c r="AS136" s="18"/>
      <c r="AT136" s="18"/>
      <c r="AU136" s="18"/>
      <c r="AV136" s="18"/>
      <c r="AW136" s="18"/>
      <c r="AX136" s="18"/>
      <c r="AY136" s="18"/>
    </row>
    <row r="137" spans="1:51" ht="13" x14ac:dyDescent="0.25">
      <c r="A137" s="143" t="s">
        <v>460</v>
      </c>
      <c r="B137" s="154" t="s">
        <v>461</v>
      </c>
      <c r="C137" s="160"/>
      <c r="D137" s="146" t="s">
        <v>242</v>
      </c>
      <c r="E137" s="161"/>
      <c r="F137" s="162" t="s">
        <v>31</v>
      </c>
      <c r="G137" s="149" t="s">
        <v>31</v>
      </c>
      <c r="H137" s="151" t="s">
        <v>31</v>
      </c>
      <c r="I137" s="151" t="s">
        <v>31</v>
      </c>
      <c r="J137" s="151" t="s">
        <v>31</v>
      </c>
      <c r="K137" s="151" t="s">
        <v>31</v>
      </c>
      <c r="L137" s="151" t="s">
        <v>31</v>
      </c>
      <c r="M137" s="151" t="s">
        <v>31</v>
      </c>
      <c r="N137" s="151" t="s">
        <v>31</v>
      </c>
      <c r="O137" s="151" t="s">
        <v>31</v>
      </c>
      <c r="P137" s="151" t="s">
        <v>31</v>
      </c>
      <c r="Q137" s="152" t="s">
        <v>31</v>
      </c>
      <c r="R137" s="153" t="s">
        <v>31</v>
      </c>
      <c r="S137" s="151" t="s">
        <v>31</v>
      </c>
      <c r="T137" s="176" t="s">
        <v>31</v>
      </c>
      <c r="U137" s="149" t="s">
        <v>31</v>
      </c>
      <c r="V137" s="151" t="s">
        <v>31</v>
      </c>
      <c r="W137" s="151" t="s">
        <v>31</v>
      </c>
      <c r="X137" s="151" t="s">
        <v>31</v>
      </c>
      <c r="Y137" s="151" t="s">
        <v>31</v>
      </c>
      <c r="Z137" s="151" t="s">
        <v>31</v>
      </c>
      <c r="AA137" s="151" t="s">
        <v>31</v>
      </c>
      <c r="AB137" s="151" t="s">
        <v>31</v>
      </c>
      <c r="AC137" s="151" t="s">
        <v>31</v>
      </c>
      <c r="AD137" s="151" t="s">
        <v>31</v>
      </c>
      <c r="AE137" s="151" t="s">
        <v>31</v>
      </c>
      <c r="AF137" s="151" t="s">
        <v>31</v>
      </c>
      <c r="AG137" s="18"/>
      <c r="AH137" s="19"/>
      <c r="AI137" s="19"/>
      <c r="AJ137" s="19"/>
      <c r="AK137" s="18"/>
      <c r="AL137" s="18"/>
      <c r="AM137" s="18"/>
      <c r="AN137" s="18"/>
      <c r="AO137" s="18"/>
      <c r="AP137" s="18"/>
      <c r="AQ137" s="18"/>
      <c r="AR137" s="18"/>
      <c r="AS137" s="18"/>
      <c r="AT137" s="18"/>
      <c r="AU137" s="18"/>
      <c r="AV137" s="18"/>
      <c r="AW137" s="18"/>
      <c r="AX137" s="18"/>
      <c r="AY137" s="18"/>
    </row>
    <row r="138" spans="1:51" ht="13" x14ac:dyDescent="0.25">
      <c r="A138" s="143" t="s">
        <v>462</v>
      </c>
      <c r="B138" s="154" t="s">
        <v>463</v>
      </c>
      <c r="C138" s="160"/>
      <c r="D138" s="146" t="s">
        <v>240</v>
      </c>
      <c r="E138" s="161"/>
      <c r="F138" s="162" t="s">
        <v>31</v>
      </c>
      <c r="G138" s="149" t="s">
        <v>31</v>
      </c>
      <c r="H138" s="151" t="s">
        <v>31</v>
      </c>
      <c r="I138" s="151" t="s">
        <v>31</v>
      </c>
      <c r="J138" s="151" t="s">
        <v>31</v>
      </c>
      <c r="K138" s="151" t="s">
        <v>31</v>
      </c>
      <c r="L138" s="151" t="s">
        <v>25</v>
      </c>
      <c r="M138" s="151" t="s">
        <v>31</v>
      </c>
      <c r="N138" s="151" t="s">
        <v>31</v>
      </c>
      <c r="O138" s="151" t="s">
        <v>31</v>
      </c>
      <c r="P138" s="151" t="s">
        <v>31</v>
      </c>
      <c r="Q138" s="152" t="s">
        <v>31</v>
      </c>
      <c r="R138" s="153" t="s">
        <v>31</v>
      </c>
      <c r="S138" s="151" t="s">
        <v>31</v>
      </c>
      <c r="T138" s="176" t="s">
        <v>31</v>
      </c>
      <c r="U138" s="149" t="s">
        <v>31</v>
      </c>
      <c r="V138" s="151" t="s">
        <v>31</v>
      </c>
      <c r="W138" s="151" t="s">
        <v>31</v>
      </c>
      <c r="X138" s="151" t="s">
        <v>31</v>
      </c>
      <c r="Y138" s="151" t="s">
        <v>31</v>
      </c>
      <c r="Z138" s="151" t="s">
        <v>31</v>
      </c>
      <c r="AA138" s="151" t="s">
        <v>31</v>
      </c>
      <c r="AB138" s="151" t="s">
        <v>31</v>
      </c>
      <c r="AC138" s="151" t="s">
        <v>31</v>
      </c>
      <c r="AD138" s="151" t="s">
        <v>31</v>
      </c>
      <c r="AE138" s="151" t="s">
        <v>31</v>
      </c>
      <c r="AF138" s="151" t="s">
        <v>31</v>
      </c>
      <c r="AG138" s="18"/>
      <c r="AH138" s="19"/>
      <c r="AI138" s="19"/>
      <c r="AJ138" s="19"/>
      <c r="AK138" s="18"/>
      <c r="AL138" s="18"/>
      <c r="AM138" s="18"/>
      <c r="AN138" s="18"/>
      <c r="AO138" s="18"/>
      <c r="AP138" s="18"/>
      <c r="AQ138" s="18"/>
      <c r="AR138" s="18"/>
      <c r="AS138" s="18"/>
      <c r="AT138" s="18"/>
      <c r="AU138" s="18"/>
      <c r="AV138" s="18"/>
      <c r="AW138" s="18"/>
      <c r="AX138" s="18"/>
      <c r="AY138" s="18"/>
    </row>
    <row r="139" spans="1:51" ht="13" x14ac:dyDescent="0.25">
      <c r="A139" s="143" t="s">
        <v>464</v>
      </c>
      <c r="B139" s="154" t="s">
        <v>465</v>
      </c>
      <c r="C139" s="160"/>
      <c r="D139" s="146" t="s">
        <v>10</v>
      </c>
      <c r="E139" s="161"/>
      <c r="F139" s="162" t="s">
        <v>31</v>
      </c>
      <c r="G139" s="149" t="s">
        <v>31</v>
      </c>
      <c r="H139" s="151" t="s">
        <v>31</v>
      </c>
      <c r="I139" s="151" t="s">
        <v>31</v>
      </c>
      <c r="J139" s="151" t="s">
        <v>31</v>
      </c>
      <c r="K139" s="151" t="s">
        <v>31</v>
      </c>
      <c r="L139" s="151" t="s">
        <v>25</v>
      </c>
      <c r="M139" s="151" t="s">
        <v>31</v>
      </c>
      <c r="N139" s="151" t="s">
        <v>31</v>
      </c>
      <c r="O139" s="151" t="s">
        <v>31</v>
      </c>
      <c r="P139" s="151" t="s">
        <v>31</v>
      </c>
      <c r="Q139" s="152" t="s">
        <v>31</v>
      </c>
      <c r="R139" s="153" t="s">
        <v>31</v>
      </c>
      <c r="S139" s="151" t="s">
        <v>31</v>
      </c>
      <c r="T139" s="176" t="s">
        <v>31</v>
      </c>
      <c r="U139" s="149" t="s">
        <v>31</v>
      </c>
      <c r="V139" s="151" t="s">
        <v>31</v>
      </c>
      <c r="W139" s="151" t="s">
        <v>31</v>
      </c>
      <c r="X139" s="151" t="s">
        <v>31</v>
      </c>
      <c r="Y139" s="151" t="s">
        <v>31</v>
      </c>
      <c r="Z139" s="151" t="s">
        <v>31</v>
      </c>
      <c r="AA139" s="151" t="s">
        <v>31</v>
      </c>
      <c r="AB139" s="151" t="s">
        <v>31</v>
      </c>
      <c r="AC139" s="151" t="s">
        <v>31</v>
      </c>
      <c r="AD139" s="151" t="s">
        <v>31</v>
      </c>
      <c r="AE139" s="151" t="s">
        <v>31</v>
      </c>
      <c r="AF139" s="151" t="s">
        <v>31</v>
      </c>
      <c r="AG139" s="18"/>
      <c r="AH139" s="19"/>
      <c r="AI139" s="19"/>
      <c r="AJ139" s="19"/>
      <c r="AK139" s="18"/>
      <c r="AL139" s="18"/>
      <c r="AM139" s="18"/>
      <c r="AN139" s="18"/>
      <c r="AO139" s="18"/>
      <c r="AP139" s="18"/>
      <c r="AQ139" s="18"/>
      <c r="AR139" s="18"/>
      <c r="AS139" s="18"/>
      <c r="AT139" s="18"/>
      <c r="AU139" s="18"/>
      <c r="AV139" s="18"/>
      <c r="AW139" s="18"/>
      <c r="AX139" s="18"/>
      <c r="AY139" s="18"/>
    </row>
    <row r="140" spans="1:51" ht="13" x14ac:dyDescent="0.25">
      <c r="A140" s="143" t="s">
        <v>557</v>
      </c>
      <c r="B140" s="154" t="s">
        <v>558</v>
      </c>
      <c r="C140" s="160"/>
      <c r="D140" s="146" t="s">
        <v>242</v>
      </c>
      <c r="E140" s="161"/>
      <c r="F140" s="162" t="s">
        <v>26</v>
      </c>
      <c r="G140" s="149" t="s">
        <v>31</v>
      </c>
      <c r="H140" s="151" t="s">
        <v>31</v>
      </c>
      <c r="I140" s="151" t="s">
        <v>31</v>
      </c>
      <c r="J140" s="151" t="s">
        <v>31</v>
      </c>
      <c r="K140" s="151" t="s">
        <v>31</v>
      </c>
      <c r="L140" s="151" t="s">
        <v>31</v>
      </c>
      <c r="M140" s="151" t="s">
        <v>31</v>
      </c>
      <c r="N140" s="151" t="s">
        <v>31</v>
      </c>
      <c r="O140" s="151" t="s">
        <v>31</v>
      </c>
      <c r="P140" s="151" t="s">
        <v>31</v>
      </c>
      <c r="Q140" s="152" t="s">
        <v>31</v>
      </c>
      <c r="R140" s="153"/>
      <c r="S140" s="151"/>
      <c r="T140" s="176"/>
      <c r="U140" s="149" t="s">
        <v>31</v>
      </c>
      <c r="V140" s="151" t="s">
        <v>31</v>
      </c>
      <c r="W140" s="151" t="s">
        <v>31</v>
      </c>
      <c r="X140" s="151" t="s">
        <v>31</v>
      </c>
      <c r="Y140" s="151" t="s">
        <v>31</v>
      </c>
      <c r="Z140" s="151" t="s">
        <v>31</v>
      </c>
      <c r="AA140" s="151" t="s">
        <v>31</v>
      </c>
      <c r="AB140" s="151" t="s">
        <v>31</v>
      </c>
      <c r="AC140" s="151" t="s">
        <v>31</v>
      </c>
      <c r="AD140" s="151" t="s">
        <v>31</v>
      </c>
      <c r="AE140" s="151" t="s">
        <v>31</v>
      </c>
      <c r="AF140" s="151" t="s">
        <v>31</v>
      </c>
      <c r="AG140" s="18"/>
      <c r="AH140" s="19"/>
      <c r="AI140" s="19"/>
      <c r="AJ140" s="19"/>
      <c r="AK140" s="18"/>
      <c r="AL140" s="18"/>
      <c r="AM140" s="18"/>
      <c r="AN140" s="18"/>
      <c r="AO140" s="18"/>
      <c r="AP140" s="18"/>
      <c r="AQ140" s="18"/>
      <c r="AR140" s="18"/>
      <c r="AS140" s="18"/>
      <c r="AT140" s="18"/>
      <c r="AU140" s="18"/>
      <c r="AV140" s="18"/>
      <c r="AW140" s="18"/>
      <c r="AX140" s="18"/>
      <c r="AY140" s="18"/>
    </row>
    <row r="141" spans="1:51" ht="13" x14ac:dyDescent="0.25">
      <c r="A141" s="143" t="s">
        <v>466</v>
      </c>
      <c r="B141" s="154" t="s">
        <v>467</v>
      </c>
      <c r="C141" s="160"/>
      <c r="D141" s="146" t="s">
        <v>240</v>
      </c>
      <c r="E141" s="161"/>
      <c r="F141" s="162" t="s">
        <v>31</v>
      </c>
      <c r="G141" s="149" t="s">
        <v>31</v>
      </c>
      <c r="H141" s="151" t="s">
        <v>31</v>
      </c>
      <c r="I141" s="151" t="s">
        <v>31</v>
      </c>
      <c r="J141" s="151" t="s">
        <v>31</v>
      </c>
      <c r="K141" s="151" t="s">
        <v>31</v>
      </c>
      <c r="L141" s="151" t="s">
        <v>25</v>
      </c>
      <c r="M141" s="151" t="s">
        <v>31</v>
      </c>
      <c r="N141" s="151" t="s">
        <v>31</v>
      </c>
      <c r="O141" s="151" t="s">
        <v>31</v>
      </c>
      <c r="P141" s="151" t="s">
        <v>31</v>
      </c>
      <c r="Q141" s="152" t="s">
        <v>31</v>
      </c>
      <c r="R141" s="153" t="s">
        <v>31</v>
      </c>
      <c r="S141" s="151" t="s">
        <v>31</v>
      </c>
      <c r="T141" s="176" t="s">
        <v>31</v>
      </c>
      <c r="U141" s="149" t="s">
        <v>31</v>
      </c>
      <c r="V141" s="151" t="s">
        <v>31</v>
      </c>
      <c r="W141" s="151" t="s">
        <v>31</v>
      </c>
      <c r="X141" s="151" t="s">
        <v>31</v>
      </c>
      <c r="Y141" s="151" t="s">
        <v>31</v>
      </c>
      <c r="Z141" s="151" t="s">
        <v>31</v>
      </c>
      <c r="AA141" s="151" t="s">
        <v>31</v>
      </c>
      <c r="AB141" s="151" t="s">
        <v>31</v>
      </c>
      <c r="AC141" s="151" t="s">
        <v>31</v>
      </c>
      <c r="AD141" s="151" t="s">
        <v>31</v>
      </c>
      <c r="AE141" s="151" t="s">
        <v>31</v>
      </c>
      <c r="AF141" s="151" t="s">
        <v>31</v>
      </c>
      <c r="AG141" s="18"/>
      <c r="AH141" s="19"/>
      <c r="AI141" s="19"/>
      <c r="AJ141" s="19"/>
      <c r="AK141" s="18"/>
      <c r="AL141" s="18"/>
      <c r="AM141" s="18"/>
      <c r="AN141" s="18"/>
      <c r="AO141" s="18"/>
      <c r="AP141" s="18"/>
      <c r="AQ141" s="18"/>
      <c r="AR141" s="18"/>
      <c r="AS141" s="18"/>
      <c r="AT141" s="18"/>
      <c r="AU141" s="18"/>
      <c r="AV141" s="18"/>
      <c r="AW141" s="18"/>
      <c r="AX141" s="18"/>
      <c r="AY141" s="18"/>
    </row>
    <row r="142" spans="1:51" ht="13" x14ac:dyDescent="0.25">
      <c r="A142" s="143" t="s">
        <v>468</v>
      </c>
      <c r="B142" s="154" t="s">
        <v>469</v>
      </c>
      <c r="C142" s="160"/>
      <c r="D142" s="146" t="s">
        <v>11</v>
      </c>
      <c r="E142" s="161"/>
      <c r="F142" s="162" t="s">
        <v>31</v>
      </c>
      <c r="G142" s="149" t="s">
        <v>31</v>
      </c>
      <c r="H142" s="151" t="s">
        <v>31</v>
      </c>
      <c r="I142" s="151" t="s">
        <v>31</v>
      </c>
      <c r="J142" s="151" t="s">
        <v>31</v>
      </c>
      <c r="K142" s="151" t="s">
        <v>31</v>
      </c>
      <c r="L142" s="151" t="s">
        <v>25</v>
      </c>
      <c r="M142" s="151" t="s">
        <v>31</v>
      </c>
      <c r="N142" s="151" t="s">
        <v>31</v>
      </c>
      <c r="O142" s="151" t="s">
        <v>31</v>
      </c>
      <c r="P142" s="151" t="s">
        <v>31</v>
      </c>
      <c r="Q142" s="152" t="s">
        <v>31</v>
      </c>
      <c r="R142" s="153" t="s">
        <v>31</v>
      </c>
      <c r="S142" s="151" t="s">
        <v>31</v>
      </c>
      <c r="T142" s="176" t="s">
        <v>31</v>
      </c>
      <c r="U142" s="149" t="s">
        <v>31</v>
      </c>
      <c r="V142" s="151" t="s">
        <v>31</v>
      </c>
      <c r="W142" s="151" t="s">
        <v>31</v>
      </c>
      <c r="X142" s="151" t="s">
        <v>31</v>
      </c>
      <c r="Y142" s="151" t="s">
        <v>31</v>
      </c>
      <c r="Z142" s="151" t="s">
        <v>31</v>
      </c>
      <c r="AA142" s="151" t="s">
        <v>31</v>
      </c>
      <c r="AB142" s="151" t="s">
        <v>31</v>
      </c>
      <c r="AC142" s="151" t="s">
        <v>31</v>
      </c>
      <c r="AD142" s="151" t="s">
        <v>31</v>
      </c>
      <c r="AE142" s="151" t="s">
        <v>31</v>
      </c>
      <c r="AF142" s="151" t="s">
        <v>31</v>
      </c>
      <c r="AG142" s="18"/>
      <c r="AH142" s="19"/>
      <c r="AI142" s="19"/>
      <c r="AJ142" s="19"/>
      <c r="AK142" s="18"/>
      <c r="AL142" s="18"/>
      <c r="AM142" s="18"/>
      <c r="AN142" s="18"/>
      <c r="AO142" s="18"/>
      <c r="AP142" s="18"/>
      <c r="AQ142" s="18"/>
      <c r="AR142" s="18"/>
      <c r="AS142" s="18"/>
      <c r="AT142" s="18"/>
      <c r="AU142" s="18"/>
      <c r="AV142" s="18"/>
      <c r="AW142" s="18"/>
      <c r="AX142" s="18"/>
      <c r="AY142" s="18"/>
    </row>
    <row r="143" spans="1:51" ht="13" x14ac:dyDescent="0.25">
      <c r="A143" s="143" t="s">
        <v>470</v>
      </c>
      <c r="B143" s="154" t="s">
        <v>471</v>
      </c>
      <c r="C143" s="160"/>
      <c r="D143" s="146" t="s">
        <v>10</v>
      </c>
      <c r="E143" s="161"/>
      <c r="F143" s="162" t="s">
        <v>31</v>
      </c>
      <c r="G143" s="149" t="s">
        <v>31</v>
      </c>
      <c r="H143" s="151" t="s">
        <v>31</v>
      </c>
      <c r="I143" s="151" t="s">
        <v>31</v>
      </c>
      <c r="J143" s="151" t="s">
        <v>31</v>
      </c>
      <c r="K143" s="151" t="s">
        <v>31</v>
      </c>
      <c r="L143" s="151" t="s">
        <v>25</v>
      </c>
      <c r="M143" s="151" t="s">
        <v>31</v>
      </c>
      <c r="N143" s="151" t="s">
        <v>31</v>
      </c>
      <c r="O143" s="151" t="s">
        <v>31</v>
      </c>
      <c r="P143" s="151" t="s">
        <v>31</v>
      </c>
      <c r="Q143" s="152" t="s">
        <v>31</v>
      </c>
      <c r="R143" s="153" t="s">
        <v>31</v>
      </c>
      <c r="S143" s="151" t="s">
        <v>31</v>
      </c>
      <c r="T143" s="176" t="s">
        <v>31</v>
      </c>
      <c r="U143" s="149" t="s">
        <v>31</v>
      </c>
      <c r="V143" s="151" t="s">
        <v>31</v>
      </c>
      <c r="W143" s="151" t="s">
        <v>31</v>
      </c>
      <c r="X143" s="151" t="s">
        <v>31</v>
      </c>
      <c r="Y143" s="151" t="s">
        <v>31</v>
      </c>
      <c r="Z143" s="151" t="s">
        <v>31</v>
      </c>
      <c r="AA143" s="151" t="s">
        <v>31</v>
      </c>
      <c r="AB143" s="151" t="s">
        <v>31</v>
      </c>
      <c r="AC143" s="151" t="s">
        <v>31</v>
      </c>
      <c r="AD143" s="151" t="s">
        <v>31</v>
      </c>
      <c r="AE143" s="151" t="s">
        <v>31</v>
      </c>
      <c r="AF143" s="151" t="s">
        <v>31</v>
      </c>
      <c r="AG143" s="18"/>
      <c r="AH143" s="19"/>
      <c r="AI143" s="19"/>
      <c r="AJ143" s="19"/>
      <c r="AK143" s="18"/>
      <c r="AL143" s="18"/>
      <c r="AM143" s="18"/>
      <c r="AN143" s="18"/>
      <c r="AO143" s="18"/>
      <c r="AP143" s="18"/>
      <c r="AQ143" s="18"/>
      <c r="AR143" s="18"/>
      <c r="AS143" s="18"/>
      <c r="AT143" s="18"/>
      <c r="AU143" s="18"/>
      <c r="AV143" s="18"/>
      <c r="AW143" s="18"/>
      <c r="AX143" s="18"/>
      <c r="AY143" s="18"/>
    </row>
    <row r="144" spans="1:51" ht="13" x14ac:dyDescent="0.25">
      <c r="A144" s="143" t="s">
        <v>472</v>
      </c>
      <c r="B144" s="154" t="s">
        <v>473</v>
      </c>
      <c r="C144" s="160"/>
      <c r="D144" s="146" t="s">
        <v>11</v>
      </c>
      <c r="E144" s="161"/>
      <c r="F144" s="162" t="s">
        <v>31</v>
      </c>
      <c r="G144" s="149" t="s">
        <v>31</v>
      </c>
      <c r="H144" s="151" t="s">
        <v>31</v>
      </c>
      <c r="I144" s="151" t="s">
        <v>31</v>
      </c>
      <c r="J144" s="151" t="s">
        <v>31</v>
      </c>
      <c r="K144" s="151" t="s">
        <v>31</v>
      </c>
      <c r="L144" s="151" t="s">
        <v>25</v>
      </c>
      <c r="M144" s="151" t="s">
        <v>31</v>
      </c>
      <c r="N144" s="151" t="s">
        <v>31</v>
      </c>
      <c r="O144" s="151" t="s">
        <v>31</v>
      </c>
      <c r="P144" s="151" t="s">
        <v>31</v>
      </c>
      <c r="Q144" s="152" t="s">
        <v>31</v>
      </c>
      <c r="R144" s="153" t="s">
        <v>31</v>
      </c>
      <c r="S144" s="151" t="s">
        <v>31</v>
      </c>
      <c r="T144" s="176" t="s">
        <v>31</v>
      </c>
      <c r="U144" s="149" t="s">
        <v>31</v>
      </c>
      <c r="V144" s="151" t="s">
        <v>31</v>
      </c>
      <c r="W144" s="151" t="s">
        <v>31</v>
      </c>
      <c r="X144" s="151" t="s">
        <v>31</v>
      </c>
      <c r="Y144" s="151" t="s">
        <v>31</v>
      </c>
      <c r="Z144" s="151" t="s">
        <v>31</v>
      </c>
      <c r="AA144" s="151" t="s">
        <v>31</v>
      </c>
      <c r="AB144" s="151" t="s">
        <v>31</v>
      </c>
      <c r="AC144" s="151" t="s">
        <v>31</v>
      </c>
      <c r="AD144" s="151" t="s">
        <v>31</v>
      </c>
      <c r="AE144" s="151" t="s">
        <v>31</v>
      </c>
      <c r="AF144" s="151" t="s">
        <v>31</v>
      </c>
      <c r="AG144" s="18"/>
      <c r="AH144" s="19"/>
      <c r="AI144" s="19"/>
      <c r="AJ144" s="19"/>
      <c r="AK144" s="18"/>
      <c r="AL144" s="18"/>
      <c r="AM144" s="18"/>
      <c r="AN144" s="18"/>
      <c r="AO144" s="18"/>
      <c r="AP144" s="18"/>
      <c r="AQ144" s="18"/>
      <c r="AR144" s="18"/>
      <c r="AS144" s="18"/>
      <c r="AT144" s="18"/>
      <c r="AU144" s="18"/>
      <c r="AV144" s="18"/>
      <c r="AW144" s="18"/>
      <c r="AX144" s="18"/>
      <c r="AY144" s="18"/>
    </row>
    <row r="145" spans="1:51" ht="13" x14ac:dyDescent="0.25">
      <c r="A145" s="143" t="s">
        <v>474</v>
      </c>
      <c r="B145" s="154" t="s">
        <v>202</v>
      </c>
      <c r="C145" s="160"/>
      <c r="D145" s="146" t="s">
        <v>240</v>
      </c>
      <c r="E145" s="161"/>
      <c r="F145" s="162" t="s">
        <v>31</v>
      </c>
      <c r="G145" s="149" t="s">
        <v>31</v>
      </c>
      <c r="H145" s="151" t="s">
        <v>31</v>
      </c>
      <c r="I145" s="151" t="s">
        <v>31</v>
      </c>
      <c r="J145" s="151" t="s">
        <v>31</v>
      </c>
      <c r="K145" s="151" t="s">
        <v>31</v>
      </c>
      <c r="L145" s="151" t="s">
        <v>31</v>
      </c>
      <c r="M145" s="151" t="s">
        <v>31</v>
      </c>
      <c r="N145" s="151" t="s">
        <v>31</v>
      </c>
      <c r="O145" s="151" t="s">
        <v>31</v>
      </c>
      <c r="P145" s="151" t="s">
        <v>31</v>
      </c>
      <c r="Q145" s="152" t="s">
        <v>31</v>
      </c>
      <c r="R145" s="153" t="s">
        <v>31</v>
      </c>
      <c r="S145" s="151" t="s">
        <v>31</v>
      </c>
      <c r="T145" s="176" t="s">
        <v>31</v>
      </c>
      <c r="U145" s="149" t="s">
        <v>31</v>
      </c>
      <c r="V145" s="151" t="s">
        <v>31</v>
      </c>
      <c r="W145" s="151" t="s">
        <v>31</v>
      </c>
      <c r="X145" s="151" t="s">
        <v>31</v>
      </c>
      <c r="Y145" s="151" t="s">
        <v>31</v>
      </c>
      <c r="Z145" s="151" t="s">
        <v>31</v>
      </c>
      <c r="AA145" s="151" t="s">
        <v>31</v>
      </c>
      <c r="AB145" s="151" t="s">
        <v>31</v>
      </c>
      <c r="AC145" s="151" t="s">
        <v>31</v>
      </c>
      <c r="AD145" s="151" t="s">
        <v>31</v>
      </c>
      <c r="AE145" s="151" t="s">
        <v>31</v>
      </c>
      <c r="AF145" s="151" t="s">
        <v>31</v>
      </c>
      <c r="AG145" s="18"/>
      <c r="AH145" s="19"/>
      <c r="AI145" s="19"/>
      <c r="AJ145" s="19"/>
      <c r="AK145" s="18"/>
      <c r="AL145" s="18"/>
      <c r="AM145" s="18"/>
      <c r="AN145" s="18"/>
      <c r="AO145" s="18"/>
      <c r="AP145" s="18"/>
      <c r="AQ145" s="18"/>
      <c r="AR145" s="18"/>
      <c r="AS145" s="18"/>
      <c r="AT145" s="18"/>
      <c r="AU145" s="18"/>
      <c r="AV145" s="18"/>
      <c r="AW145" s="18"/>
      <c r="AX145" s="18"/>
      <c r="AY145" s="18"/>
    </row>
    <row r="146" spans="1:51" ht="13" x14ac:dyDescent="0.25">
      <c r="A146" s="143" t="s">
        <v>475</v>
      </c>
      <c r="B146" s="154" t="s">
        <v>476</v>
      </c>
      <c r="C146" s="160"/>
      <c r="D146" s="146" t="s">
        <v>10</v>
      </c>
      <c r="E146" s="161"/>
      <c r="F146" s="162" t="s">
        <v>31</v>
      </c>
      <c r="G146" s="149" t="s">
        <v>31</v>
      </c>
      <c r="H146" s="151" t="s">
        <v>31</v>
      </c>
      <c r="I146" s="151" t="s">
        <v>31</v>
      </c>
      <c r="J146" s="151" t="s">
        <v>31</v>
      </c>
      <c r="K146" s="151" t="s">
        <v>31</v>
      </c>
      <c r="L146" s="151" t="s">
        <v>31</v>
      </c>
      <c r="M146" s="151" t="s">
        <v>31</v>
      </c>
      <c r="N146" s="151" t="s">
        <v>31</v>
      </c>
      <c r="O146" s="151" t="s">
        <v>31</v>
      </c>
      <c r="P146" s="151" t="s">
        <v>31</v>
      </c>
      <c r="Q146" s="152" t="s">
        <v>31</v>
      </c>
      <c r="R146" s="153" t="s">
        <v>31</v>
      </c>
      <c r="S146" s="151" t="s">
        <v>31</v>
      </c>
      <c r="T146" s="176" t="s">
        <v>31</v>
      </c>
      <c r="U146" s="149" t="s">
        <v>31</v>
      </c>
      <c r="V146" s="151" t="s">
        <v>31</v>
      </c>
      <c r="W146" s="151" t="s">
        <v>31</v>
      </c>
      <c r="X146" s="151" t="s">
        <v>31</v>
      </c>
      <c r="Y146" s="151" t="s">
        <v>31</v>
      </c>
      <c r="Z146" s="151" t="s">
        <v>31</v>
      </c>
      <c r="AA146" s="151" t="s">
        <v>31</v>
      </c>
      <c r="AB146" s="151" t="s">
        <v>31</v>
      </c>
      <c r="AC146" s="151" t="s">
        <v>31</v>
      </c>
      <c r="AD146" s="151" t="s">
        <v>31</v>
      </c>
      <c r="AE146" s="151" t="s">
        <v>31</v>
      </c>
      <c r="AF146" s="151" t="s">
        <v>31</v>
      </c>
      <c r="AG146" s="18"/>
      <c r="AH146" s="19"/>
      <c r="AI146" s="19"/>
      <c r="AJ146" s="19"/>
      <c r="AK146" s="18"/>
      <c r="AL146" s="18"/>
      <c r="AM146" s="18"/>
      <c r="AN146" s="18"/>
      <c r="AO146" s="18"/>
      <c r="AP146" s="18"/>
      <c r="AQ146" s="18"/>
      <c r="AR146" s="18"/>
      <c r="AS146" s="18"/>
      <c r="AT146" s="18"/>
      <c r="AU146" s="18"/>
      <c r="AV146" s="18"/>
      <c r="AW146" s="18"/>
      <c r="AX146" s="18"/>
      <c r="AY146" s="18"/>
    </row>
    <row r="147" spans="1:51" ht="13" x14ac:dyDescent="0.25">
      <c r="A147" s="143" t="s">
        <v>477</v>
      </c>
      <c r="B147" s="154" t="s">
        <v>478</v>
      </c>
      <c r="C147" s="160"/>
      <c r="D147" s="146" t="s">
        <v>10</v>
      </c>
      <c r="E147" s="161"/>
      <c r="F147" s="162" t="s">
        <v>31</v>
      </c>
      <c r="G147" s="149" t="s">
        <v>31</v>
      </c>
      <c r="H147" s="151" t="s">
        <v>31</v>
      </c>
      <c r="I147" s="151" t="s">
        <v>31</v>
      </c>
      <c r="J147" s="151" t="s">
        <v>31</v>
      </c>
      <c r="K147" s="151" t="s">
        <v>31</v>
      </c>
      <c r="L147" s="151" t="s">
        <v>31</v>
      </c>
      <c r="M147" s="151" t="s">
        <v>31</v>
      </c>
      <c r="N147" s="151" t="s">
        <v>31</v>
      </c>
      <c r="O147" s="151" t="s">
        <v>31</v>
      </c>
      <c r="P147" s="151" t="s">
        <v>31</v>
      </c>
      <c r="Q147" s="152" t="s">
        <v>31</v>
      </c>
      <c r="R147" s="153" t="s">
        <v>31</v>
      </c>
      <c r="S147" s="151" t="s">
        <v>31</v>
      </c>
      <c r="T147" s="176" t="s">
        <v>31</v>
      </c>
      <c r="U147" s="149" t="s">
        <v>31</v>
      </c>
      <c r="V147" s="151" t="s">
        <v>31</v>
      </c>
      <c r="W147" s="151" t="s">
        <v>31</v>
      </c>
      <c r="X147" s="151" t="s">
        <v>31</v>
      </c>
      <c r="Y147" s="151" t="s">
        <v>31</v>
      </c>
      <c r="Z147" s="151" t="s">
        <v>31</v>
      </c>
      <c r="AA147" s="151" t="s">
        <v>31</v>
      </c>
      <c r="AB147" s="151" t="s">
        <v>31</v>
      </c>
      <c r="AC147" s="151" t="s">
        <v>31</v>
      </c>
      <c r="AD147" s="151" t="s">
        <v>31</v>
      </c>
      <c r="AE147" s="151" t="s">
        <v>31</v>
      </c>
      <c r="AF147" s="151" t="s">
        <v>31</v>
      </c>
      <c r="AG147" s="18"/>
      <c r="AH147" s="19"/>
      <c r="AI147" s="19"/>
      <c r="AJ147" s="19"/>
      <c r="AK147" s="18"/>
      <c r="AL147" s="18"/>
      <c r="AM147" s="18"/>
      <c r="AN147" s="18"/>
      <c r="AO147" s="18"/>
      <c r="AP147" s="18"/>
      <c r="AQ147" s="18"/>
      <c r="AR147" s="18"/>
      <c r="AS147" s="18"/>
      <c r="AT147" s="18"/>
      <c r="AU147" s="18"/>
      <c r="AV147" s="18"/>
      <c r="AW147" s="18"/>
      <c r="AX147" s="18"/>
      <c r="AY147" s="18"/>
    </row>
    <row r="148" spans="1:51" ht="13" x14ac:dyDescent="0.25">
      <c r="A148" s="143" t="s">
        <v>186</v>
      </c>
      <c r="B148" s="154" t="s">
        <v>479</v>
      </c>
      <c r="C148" s="160" t="s">
        <v>31</v>
      </c>
      <c r="D148" s="146" t="s">
        <v>251</v>
      </c>
      <c r="E148" s="161" t="s">
        <v>92</v>
      </c>
      <c r="F148" s="162" t="s">
        <v>571</v>
      </c>
      <c r="G148" s="149" t="s">
        <v>31</v>
      </c>
      <c r="H148" s="151" t="s">
        <v>31</v>
      </c>
      <c r="I148" s="151" t="s">
        <v>31</v>
      </c>
      <c r="J148" s="151" t="s">
        <v>31</v>
      </c>
      <c r="K148" s="151" t="s">
        <v>31</v>
      </c>
      <c r="L148" s="151" t="s">
        <v>25</v>
      </c>
      <c r="M148" s="151" t="s">
        <v>31</v>
      </c>
      <c r="N148" s="151" t="s">
        <v>31</v>
      </c>
      <c r="O148" s="151" t="s">
        <v>31</v>
      </c>
      <c r="P148" s="151" t="s">
        <v>31</v>
      </c>
      <c r="Q148" s="152" t="s">
        <v>25</v>
      </c>
      <c r="R148" s="153" t="s">
        <v>31</v>
      </c>
      <c r="S148" s="151" t="s">
        <v>31</v>
      </c>
      <c r="T148" s="176" t="s">
        <v>31</v>
      </c>
      <c r="U148" s="149" t="s">
        <v>31</v>
      </c>
      <c r="V148" s="151" t="s">
        <v>31</v>
      </c>
      <c r="W148" s="151" t="s">
        <v>31</v>
      </c>
      <c r="X148" s="151" t="s">
        <v>31</v>
      </c>
      <c r="Y148" s="151" t="s">
        <v>31</v>
      </c>
      <c r="Z148" s="151" t="s">
        <v>31</v>
      </c>
      <c r="AA148" s="151" t="s">
        <v>31</v>
      </c>
      <c r="AB148" s="151" t="s">
        <v>31</v>
      </c>
      <c r="AC148" s="151" t="s">
        <v>31</v>
      </c>
      <c r="AD148" s="151" t="s">
        <v>31</v>
      </c>
      <c r="AE148" s="151" t="s">
        <v>31</v>
      </c>
      <c r="AF148" s="151" t="s">
        <v>31</v>
      </c>
      <c r="AG148" s="18"/>
      <c r="AH148" s="19"/>
      <c r="AI148" s="19"/>
      <c r="AJ148" s="19"/>
      <c r="AK148" s="18"/>
      <c r="AL148" s="18"/>
      <c r="AM148" s="18"/>
      <c r="AN148" s="18"/>
      <c r="AO148" s="18"/>
      <c r="AP148" s="18"/>
      <c r="AQ148" s="18"/>
      <c r="AR148" s="18"/>
      <c r="AS148" s="18"/>
      <c r="AT148" s="18"/>
      <c r="AU148" s="18"/>
      <c r="AV148" s="18"/>
      <c r="AW148" s="18"/>
      <c r="AX148" s="18"/>
      <c r="AY148" s="18"/>
    </row>
    <row r="149" spans="1:51" ht="13" x14ac:dyDescent="0.25">
      <c r="A149" s="143" t="s">
        <v>187</v>
      </c>
      <c r="B149" s="154" t="s">
        <v>188</v>
      </c>
      <c r="C149" s="160" t="s">
        <v>31</v>
      </c>
      <c r="D149" s="146" t="s">
        <v>240</v>
      </c>
      <c r="E149" s="161" t="s">
        <v>186</v>
      </c>
      <c r="F149" s="162" t="s">
        <v>31</v>
      </c>
      <c r="G149" s="149" t="s">
        <v>31</v>
      </c>
      <c r="H149" s="151" t="s">
        <v>31</v>
      </c>
      <c r="I149" s="151" t="s">
        <v>31</v>
      </c>
      <c r="J149" s="151" t="s">
        <v>31</v>
      </c>
      <c r="K149" s="151" t="s">
        <v>31</v>
      </c>
      <c r="L149" s="151" t="s">
        <v>31</v>
      </c>
      <c r="M149" s="151" t="s">
        <v>31</v>
      </c>
      <c r="N149" s="151" t="s">
        <v>31</v>
      </c>
      <c r="O149" s="151" t="s">
        <v>31</v>
      </c>
      <c r="P149" s="151" t="s">
        <v>31</v>
      </c>
      <c r="Q149" s="152" t="s">
        <v>25</v>
      </c>
      <c r="R149" s="153" t="s">
        <v>31</v>
      </c>
      <c r="S149" s="151" t="s">
        <v>31</v>
      </c>
      <c r="T149" s="176" t="s">
        <v>31</v>
      </c>
      <c r="U149" s="149" t="s">
        <v>31</v>
      </c>
      <c r="V149" s="151" t="s">
        <v>31</v>
      </c>
      <c r="W149" s="151" t="s">
        <v>31</v>
      </c>
      <c r="X149" s="151" t="s">
        <v>31</v>
      </c>
      <c r="Y149" s="151" t="s">
        <v>31</v>
      </c>
      <c r="Z149" s="151" t="s">
        <v>31</v>
      </c>
      <c r="AA149" s="151" t="s">
        <v>31</v>
      </c>
      <c r="AB149" s="151" t="s">
        <v>31</v>
      </c>
      <c r="AC149" s="151" t="s">
        <v>31</v>
      </c>
      <c r="AD149" s="151" t="s">
        <v>31</v>
      </c>
      <c r="AE149" s="151" t="s">
        <v>31</v>
      </c>
      <c r="AF149" s="151" t="s">
        <v>31</v>
      </c>
      <c r="AG149" s="18"/>
      <c r="AH149" s="19"/>
      <c r="AI149" s="19"/>
      <c r="AJ149" s="19"/>
      <c r="AK149" s="18"/>
      <c r="AL149" s="18"/>
      <c r="AM149" s="18"/>
      <c r="AN149" s="18"/>
      <c r="AO149" s="18"/>
      <c r="AP149" s="18"/>
      <c r="AQ149" s="18"/>
      <c r="AR149" s="18"/>
      <c r="AS149" s="18"/>
      <c r="AT149" s="18"/>
      <c r="AU149" s="18"/>
      <c r="AV149" s="18"/>
      <c r="AW149" s="18"/>
      <c r="AX149" s="18"/>
      <c r="AY149" s="18"/>
    </row>
    <row r="150" spans="1:51" ht="13" x14ac:dyDescent="0.25">
      <c r="A150" s="143" t="s">
        <v>189</v>
      </c>
      <c r="B150" s="154" t="s">
        <v>480</v>
      </c>
      <c r="C150" s="160" t="s">
        <v>31</v>
      </c>
      <c r="D150" s="146" t="s">
        <v>240</v>
      </c>
      <c r="E150" s="167" t="s">
        <v>190</v>
      </c>
      <c r="F150" s="162" t="s">
        <v>31</v>
      </c>
      <c r="G150" s="149" t="s">
        <v>31</v>
      </c>
      <c r="H150" s="151" t="s">
        <v>31</v>
      </c>
      <c r="I150" s="151" t="s">
        <v>31</v>
      </c>
      <c r="J150" s="151" t="s">
        <v>31</v>
      </c>
      <c r="K150" s="151" t="s">
        <v>31</v>
      </c>
      <c r="L150" s="151" t="s">
        <v>25</v>
      </c>
      <c r="M150" s="151" t="s">
        <v>31</v>
      </c>
      <c r="N150" s="151" t="s">
        <v>31</v>
      </c>
      <c r="O150" s="151" t="s">
        <v>31</v>
      </c>
      <c r="P150" s="151" t="s">
        <v>31</v>
      </c>
      <c r="Q150" s="152" t="s">
        <v>25</v>
      </c>
      <c r="R150" s="153" t="s">
        <v>31</v>
      </c>
      <c r="S150" s="151" t="s">
        <v>31</v>
      </c>
      <c r="T150" s="176" t="s">
        <v>31</v>
      </c>
      <c r="U150" s="149" t="s">
        <v>31</v>
      </c>
      <c r="V150" s="151" t="s">
        <v>31</v>
      </c>
      <c r="W150" s="151" t="s">
        <v>31</v>
      </c>
      <c r="X150" s="151" t="s">
        <v>31</v>
      </c>
      <c r="Y150" s="151" t="s">
        <v>31</v>
      </c>
      <c r="Z150" s="151" t="s">
        <v>31</v>
      </c>
      <c r="AA150" s="151" t="s">
        <v>31</v>
      </c>
      <c r="AB150" s="151" t="s">
        <v>31</v>
      </c>
      <c r="AC150" s="151" t="s">
        <v>31</v>
      </c>
      <c r="AD150" s="151" t="s">
        <v>31</v>
      </c>
      <c r="AE150" s="151" t="s">
        <v>31</v>
      </c>
      <c r="AF150" s="151" t="s">
        <v>31</v>
      </c>
      <c r="AG150" s="18"/>
      <c r="AH150" s="19"/>
      <c r="AI150" s="19"/>
      <c r="AJ150" s="19"/>
      <c r="AK150" s="18"/>
      <c r="AL150" s="18"/>
      <c r="AM150" s="18"/>
      <c r="AN150" s="18"/>
      <c r="AO150" s="18"/>
      <c r="AP150" s="18"/>
      <c r="AQ150" s="18"/>
      <c r="AR150" s="18"/>
      <c r="AS150" s="18"/>
      <c r="AT150" s="18"/>
      <c r="AU150" s="18"/>
      <c r="AV150" s="18"/>
      <c r="AW150" s="18"/>
      <c r="AX150" s="18"/>
      <c r="AY150" s="18"/>
    </row>
    <row r="151" spans="1:51" ht="13" x14ac:dyDescent="0.25">
      <c r="A151" s="221" t="s">
        <v>308</v>
      </c>
      <c r="B151" s="159" t="s">
        <v>309</v>
      </c>
      <c r="C151" s="160"/>
      <c r="D151" s="146" t="s">
        <v>10</v>
      </c>
      <c r="E151" s="167"/>
      <c r="F151" s="162" t="s">
        <v>31</v>
      </c>
      <c r="G151" s="149" t="s">
        <v>31</v>
      </c>
      <c r="H151" s="151" t="s">
        <v>31</v>
      </c>
      <c r="I151" s="151" t="s">
        <v>31</v>
      </c>
      <c r="J151" s="151" t="s">
        <v>31</v>
      </c>
      <c r="K151" s="151" t="s">
        <v>31</v>
      </c>
      <c r="L151" s="151" t="s">
        <v>31</v>
      </c>
      <c r="M151" s="151" t="s">
        <v>31</v>
      </c>
      <c r="N151" s="151" t="s">
        <v>31</v>
      </c>
      <c r="O151" s="151" t="s">
        <v>31</v>
      </c>
      <c r="P151" s="151" t="s">
        <v>31</v>
      </c>
      <c r="Q151" s="152" t="s">
        <v>31</v>
      </c>
      <c r="R151" s="153" t="s">
        <v>31</v>
      </c>
      <c r="S151" s="151" t="s">
        <v>31</v>
      </c>
      <c r="T151" s="176" t="s">
        <v>31</v>
      </c>
      <c r="U151" s="149" t="s">
        <v>31</v>
      </c>
      <c r="V151" s="151" t="s">
        <v>31</v>
      </c>
      <c r="W151" s="151" t="s">
        <v>31</v>
      </c>
      <c r="X151" s="151" t="s">
        <v>31</v>
      </c>
      <c r="Y151" s="151" t="s">
        <v>31</v>
      </c>
      <c r="Z151" s="151" t="s">
        <v>31</v>
      </c>
      <c r="AA151" s="151" t="s">
        <v>31</v>
      </c>
      <c r="AB151" s="151" t="s">
        <v>31</v>
      </c>
      <c r="AC151" s="151" t="s">
        <v>31</v>
      </c>
      <c r="AD151" s="151" t="s">
        <v>31</v>
      </c>
      <c r="AE151" s="151" t="s">
        <v>31</v>
      </c>
      <c r="AF151" s="151" t="s">
        <v>31</v>
      </c>
      <c r="AG151" s="18"/>
      <c r="AH151" s="19"/>
      <c r="AI151" s="19"/>
      <c r="AJ151" s="19"/>
      <c r="AK151" s="18"/>
      <c r="AL151" s="18"/>
      <c r="AM151" s="18"/>
      <c r="AN151" s="18"/>
      <c r="AO151" s="18"/>
      <c r="AP151" s="18"/>
      <c r="AQ151" s="18"/>
      <c r="AR151" s="18"/>
      <c r="AS151" s="18"/>
      <c r="AT151" s="18"/>
      <c r="AU151" s="18"/>
      <c r="AV151" s="18"/>
      <c r="AW151" s="18"/>
      <c r="AX151" s="18"/>
      <c r="AY151" s="18"/>
    </row>
    <row r="152" spans="1:51" ht="13" x14ac:dyDescent="0.25">
      <c r="A152" s="143" t="s">
        <v>191</v>
      </c>
      <c r="B152" s="154" t="s">
        <v>192</v>
      </c>
      <c r="C152" s="160" t="s">
        <v>31</v>
      </c>
      <c r="D152" s="146" t="s">
        <v>240</v>
      </c>
      <c r="E152" s="167" t="s">
        <v>193</v>
      </c>
      <c r="F152" s="162" t="s">
        <v>31</v>
      </c>
      <c r="G152" s="149" t="s">
        <v>31</v>
      </c>
      <c r="H152" s="151" t="s">
        <v>31</v>
      </c>
      <c r="I152" s="151" t="s">
        <v>31</v>
      </c>
      <c r="J152" s="151" t="s">
        <v>31</v>
      </c>
      <c r="K152" s="151" t="s">
        <v>31</v>
      </c>
      <c r="L152" s="151" t="s">
        <v>31</v>
      </c>
      <c r="M152" s="151" t="s">
        <v>31</v>
      </c>
      <c r="N152" s="151" t="s">
        <v>31</v>
      </c>
      <c r="O152" s="151" t="s">
        <v>31</v>
      </c>
      <c r="P152" s="151" t="s">
        <v>31</v>
      </c>
      <c r="Q152" s="152" t="s">
        <v>25</v>
      </c>
      <c r="R152" s="153" t="s">
        <v>31</v>
      </c>
      <c r="S152" s="151" t="s">
        <v>31</v>
      </c>
      <c r="T152" s="176" t="s">
        <v>31</v>
      </c>
      <c r="U152" s="149" t="s">
        <v>31</v>
      </c>
      <c r="V152" s="151" t="s">
        <v>31</v>
      </c>
      <c r="W152" s="151" t="s">
        <v>31</v>
      </c>
      <c r="X152" s="151" t="s">
        <v>31</v>
      </c>
      <c r="Y152" s="151" t="s">
        <v>31</v>
      </c>
      <c r="Z152" s="151" t="s">
        <v>31</v>
      </c>
      <c r="AA152" s="151" t="s">
        <v>31</v>
      </c>
      <c r="AB152" s="151" t="s">
        <v>31</v>
      </c>
      <c r="AC152" s="151" t="s">
        <v>31</v>
      </c>
      <c r="AD152" s="151" t="s">
        <v>31</v>
      </c>
      <c r="AE152" s="151" t="s">
        <v>31</v>
      </c>
      <c r="AF152" s="151" t="s">
        <v>31</v>
      </c>
      <c r="AG152" s="18"/>
      <c r="AH152" s="19"/>
      <c r="AI152" s="19"/>
      <c r="AJ152" s="19"/>
      <c r="AK152" s="18"/>
      <c r="AL152" s="18"/>
      <c r="AM152" s="18"/>
      <c r="AN152" s="18"/>
      <c r="AO152" s="18"/>
      <c r="AP152" s="18"/>
      <c r="AQ152" s="18"/>
      <c r="AR152" s="18"/>
      <c r="AS152" s="18"/>
      <c r="AT152" s="18"/>
      <c r="AU152" s="18"/>
      <c r="AV152" s="18"/>
      <c r="AW152" s="18"/>
      <c r="AX152" s="18"/>
      <c r="AY152" s="18"/>
    </row>
    <row r="153" spans="1:51" ht="13" x14ac:dyDescent="0.25">
      <c r="A153" s="143" t="s">
        <v>194</v>
      </c>
      <c r="B153" s="154" t="s">
        <v>195</v>
      </c>
      <c r="C153" s="160" t="s">
        <v>31</v>
      </c>
      <c r="D153" s="146" t="s">
        <v>240</v>
      </c>
      <c r="E153" s="167" t="s">
        <v>191</v>
      </c>
      <c r="F153" s="162" t="s">
        <v>31</v>
      </c>
      <c r="G153" s="149" t="s">
        <v>31</v>
      </c>
      <c r="H153" s="151" t="s">
        <v>31</v>
      </c>
      <c r="I153" s="151" t="s">
        <v>31</v>
      </c>
      <c r="J153" s="151" t="s">
        <v>31</v>
      </c>
      <c r="K153" s="151" t="s">
        <v>31</v>
      </c>
      <c r="L153" s="151" t="s">
        <v>31</v>
      </c>
      <c r="M153" s="151" t="s">
        <v>31</v>
      </c>
      <c r="N153" s="151" t="s">
        <v>31</v>
      </c>
      <c r="O153" s="151" t="s">
        <v>31</v>
      </c>
      <c r="P153" s="151" t="s">
        <v>31</v>
      </c>
      <c r="Q153" s="152" t="s">
        <v>25</v>
      </c>
      <c r="R153" s="153" t="s">
        <v>31</v>
      </c>
      <c r="S153" s="151" t="s">
        <v>31</v>
      </c>
      <c r="T153" s="176" t="s">
        <v>31</v>
      </c>
      <c r="U153" s="149" t="s">
        <v>31</v>
      </c>
      <c r="V153" s="151" t="s">
        <v>31</v>
      </c>
      <c r="W153" s="151" t="s">
        <v>31</v>
      </c>
      <c r="X153" s="151" t="s">
        <v>31</v>
      </c>
      <c r="Y153" s="151" t="s">
        <v>31</v>
      </c>
      <c r="Z153" s="151" t="s">
        <v>31</v>
      </c>
      <c r="AA153" s="151" t="s">
        <v>31</v>
      </c>
      <c r="AB153" s="151" t="s">
        <v>31</v>
      </c>
      <c r="AC153" s="151" t="s">
        <v>31</v>
      </c>
      <c r="AD153" s="151" t="s">
        <v>31</v>
      </c>
      <c r="AE153" s="151" t="s">
        <v>31</v>
      </c>
      <c r="AF153" s="151" t="s">
        <v>31</v>
      </c>
      <c r="AG153" s="18"/>
      <c r="AH153" s="19"/>
      <c r="AI153" s="19"/>
      <c r="AJ153" s="19"/>
      <c r="AK153" s="18"/>
      <c r="AL153" s="18"/>
      <c r="AM153" s="18"/>
      <c r="AN153" s="18"/>
      <c r="AO153" s="18"/>
      <c r="AP153" s="18"/>
      <c r="AQ153" s="18"/>
      <c r="AR153" s="18"/>
      <c r="AS153" s="18"/>
      <c r="AT153" s="18"/>
      <c r="AU153" s="18"/>
      <c r="AV153" s="18"/>
      <c r="AW153" s="18"/>
      <c r="AX153" s="18"/>
      <c r="AY153" s="18"/>
    </row>
    <row r="154" spans="1:51" ht="13" x14ac:dyDescent="0.25">
      <c r="A154" s="221" t="s">
        <v>196</v>
      </c>
      <c r="B154" s="159" t="s">
        <v>197</v>
      </c>
      <c r="C154" s="160" t="s">
        <v>31</v>
      </c>
      <c r="D154" s="146" t="s">
        <v>11</v>
      </c>
      <c r="E154" s="164" t="s">
        <v>187</v>
      </c>
      <c r="F154" s="162" t="s">
        <v>31</v>
      </c>
      <c r="G154" s="149" t="s">
        <v>31</v>
      </c>
      <c r="H154" s="151" t="s">
        <v>31</v>
      </c>
      <c r="I154" s="151" t="s">
        <v>31</v>
      </c>
      <c r="J154" s="151" t="s">
        <v>31</v>
      </c>
      <c r="K154" s="151" t="s">
        <v>31</v>
      </c>
      <c r="L154" s="151" t="s">
        <v>31</v>
      </c>
      <c r="M154" s="151" t="s">
        <v>31</v>
      </c>
      <c r="N154" s="151" t="s">
        <v>31</v>
      </c>
      <c r="O154" s="151" t="s">
        <v>31</v>
      </c>
      <c r="P154" s="151" t="s">
        <v>31</v>
      </c>
      <c r="Q154" s="152" t="s">
        <v>31</v>
      </c>
      <c r="R154" s="153" t="s">
        <v>31</v>
      </c>
      <c r="S154" s="151" t="s">
        <v>31</v>
      </c>
      <c r="T154" s="176" t="s">
        <v>31</v>
      </c>
      <c r="U154" s="149" t="s">
        <v>31</v>
      </c>
      <c r="V154" s="151" t="s">
        <v>31</v>
      </c>
      <c r="W154" s="151" t="s">
        <v>31</v>
      </c>
      <c r="X154" s="151" t="s">
        <v>31</v>
      </c>
      <c r="Y154" s="151" t="s">
        <v>31</v>
      </c>
      <c r="Z154" s="151" t="s">
        <v>31</v>
      </c>
      <c r="AA154" s="151" t="s">
        <v>31</v>
      </c>
      <c r="AB154" s="151" t="s">
        <v>31</v>
      </c>
      <c r="AC154" s="151" t="s">
        <v>31</v>
      </c>
      <c r="AD154" s="151" t="s">
        <v>31</v>
      </c>
      <c r="AE154" s="151" t="s">
        <v>31</v>
      </c>
      <c r="AF154" s="151" t="s">
        <v>31</v>
      </c>
      <c r="AG154" s="18"/>
      <c r="AH154" s="19"/>
      <c r="AI154" s="19"/>
      <c r="AJ154" s="19"/>
      <c r="AK154" s="18"/>
      <c r="AL154" s="18"/>
      <c r="AM154" s="18"/>
      <c r="AN154" s="18"/>
      <c r="AO154" s="18"/>
      <c r="AP154" s="18"/>
      <c r="AQ154" s="18"/>
      <c r="AR154" s="18"/>
      <c r="AS154" s="18"/>
      <c r="AT154" s="18"/>
      <c r="AU154" s="18"/>
      <c r="AV154" s="18"/>
      <c r="AW154" s="18"/>
      <c r="AX154" s="18"/>
      <c r="AY154" s="18"/>
    </row>
    <row r="155" spans="1:51" ht="13" x14ac:dyDescent="0.25">
      <c r="A155" s="143" t="s">
        <v>198</v>
      </c>
      <c r="B155" s="154" t="s">
        <v>199</v>
      </c>
      <c r="C155" s="160" t="s">
        <v>31</v>
      </c>
      <c r="D155" s="146" t="s">
        <v>240</v>
      </c>
      <c r="E155" s="167" t="s">
        <v>200</v>
      </c>
      <c r="F155" s="162" t="s">
        <v>31</v>
      </c>
      <c r="G155" s="149" t="s">
        <v>31</v>
      </c>
      <c r="H155" s="151" t="s">
        <v>31</v>
      </c>
      <c r="I155" s="151" t="s">
        <v>31</v>
      </c>
      <c r="J155" s="151" t="s">
        <v>31</v>
      </c>
      <c r="K155" s="151" t="s">
        <v>31</v>
      </c>
      <c r="L155" s="151" t="s">
        <v>31</v>
      </c>
      <c r="M155" s="151" t="s">
        <v>31</v>
      </c>
      <c r="N155" s="151" t="s">
        <v>31</v>
      </c>
      <c r="O155" s="151" t="s">
        <v>31</v>
      </c>
      <c r="P155" s="151" t="s">
        <v>31</v>
      </c>
      <c r="Q155" s="152" t="s">
        <v>25</v>
      </c>
      <c r="R155" s="153" t="s">
        <v>31</v>
      </c>
      <c r="S155" s="151" t="s">
        <v>31</v>
      </c>
      <c r="T155" s="176" t="s">
        <v>31</v>
      </c>
      <c r="U155" s="149" t="s">
        <v>31</v>
      </c>
      <c r="V155" s="151" t="s">
        <v>31</v>
      </c>
      <c r="W155" s="151" t="s">
        <v>31</v>
      </c>
      <c r="X155" s="151" t="s">
        <v>31</v>
      </c>
      <c r="Y155" s="151" t="s">
        <v>31</v>
      </c>
      <c r="Z155" s="151" t="s">
        <v>31</v>
      </c>
      <c r="AA155" s="151" t="s">
        <v>31</v>
      </c>
      <c r="AB155" s="151" t="s">
        <v>31</v>
      </c>
      <c r="AC155" s="151" t="s">
        <v>31</v>
      </c>
      <c r="AD155" s="151" t="s">
        <v>31</v>
      </c>
      <c r="AE155" s="151" t="s">
        <v>31</v>
      </c>
      <c r="AF155" s="151" t="s">
        <v>31</v>
      </c>
      <c r="AG155" s="18"/>
      <c r="AH155" s="19"/>
      <c r="AI155" s="19"/>
      <c r="AJ155" s="19"/>
      <c r="AK155" s="18"/>
      <c r="AL155" s="18"/>
      <c r="AM155" s="18"/>
      <c r="AN155" s="18"/>
      <c r="AO155" s="18"/>
      <c r="AP155" s="18"/>
      <c r="AQ155" s="18"/>
      <c r="AR155" s="18"/>
      <c r="AS155" s="18"/>
      <c r="AT155" s="18"/>
      <c r="AU155" s="18"/>
      <c r="AV155" s="18"/>
      <c r="AW155" s="18"/>
      <c r="AX155" s="18"/>
      <c r="AY155" s="18"/>
    </row>
    <row r="156" spans="1:51" ht="13" x14ac:dyDescent="0.25">
      <c r="A156" s="143" t="s">
        <v>201</v>
      </c>
      <c r="B156" s="154" t="s">
        <v>202</v>
      </c>
      <c r="C156" s="160" t="s">
        <v>31</v>
      </c>
      <c r="D156" s="146" t="s">
        <v>240</v>
      </c>
      <c r="E156" s="161" t="s">
        <v>203</v>
      </c>
      <c r="F156" s="162" t="s">
        <v>31</v>
      </c>
      <c r="G156" s="149" t="s">
        <v>31</v>
      </c>
      <c r="H156" s="151" t="s">
        <v>31</v>
      </c>
      <c r="I156" s="151" t="s">
        <v>31</v>
      </c>
      <c r="J156" s="151" t="s">
        <v>31</v>
      </c>
      <c r="K156" s="151" t="s">
        <v>31</v>
      </c>
      <c r="L156" s="151" t="s">
        <v>31</v>
      </c>
      <c r="M156" s="151" t="s">
        <v>31</v>
      </c>
      <c r="N156" s="151" t="s">
        <v>31</v>
      </c>
      <c r="O156" s="151" t="s">
        <v>25</v>
      </c>
      <c r="P156" s="151" t="s">
        <v>31</v>
      </c>
      <c r="Q156" s="152" t="s">
        <v>25</v>
      </c>
      <c r="R156" s="153" t="s">
        <v>31</v>
      </c>
      <c r="S156" s="151" t="s">
        <v>31</v>
      </c>
      <c r="T156" s="176" t="s">
        <v>31</v>
      </c>
      <c r="U156" s="149" t="s">
        <v>31</v>
      </c>
      <c r="V156" s="151" t="s">
        <v>31</v>
      </c>
      <c r="W156" s="151" t="s">
        <v>31</v>
      </c>
      <c r="X156" s="151" t="s">
        <v>31</v>
      </c>
      <c r="Y156" s="151" t="s">
        <v>31</v>
      </c>
      <c r="Z156" s="151" t="s">
        <v>31</v>
      </c>
      <c r="AA156" s="151" t="s">
        <v>31</v>
      </c>
      <c r="AB156" s="151" t="s">
        <v>31</v>
      </c>
      <c r="AC156" s="151" t="s">
        <v>31</v>
      </c>
      <c r="AD156" s="151" t="s">
        <v>31</v>
      </c>
      <c r="AE156" s="151" t="s">
        <v>31</v>
      </c>
      <c r="AF156" s="151" t="s">
        <v>31</v>
      </c>
      <c r="AG156" s="18"/>
      <c r="AH156" s="19"/>
      <c r="AI156" s="19"/>
      <c r="AJ156" s="19"/>
      <c r="AK156" s="18"/>
      <c r="AL156" s="18"/>
      <c r="AM156" s="18"/>
      <c r="AN156" s="18"/>
      <c r="AO156" s="18"/>
      <c r="AP156" s="18"/>
      <c r="AQ156" s="18"/>
      <c r="AR156" s="18"/>
      <c r="AS156" s="18"/>
      <c r="AT156" s="18"/>
      <c r="AU156" s="18"/>
      <c r="AV156" s="18"/>
      <c r="AW156" s="18"/>
      <c r="AX156" s="18"/>
      <c r="AY156" s="18"/>
    </row>
    <row r="157" spans="1:51" ht="13" x14ac:dyDescent="0.25">
      <c r="A157" s="143" t="s">
        <v>204</v>
      </c>
      <c r="B157" s="154" t="s">
        <v>205</v>
      </c>
      <c r="C157" s="160" t="s">
        <v>31</v>
      </c>
      <c r="D157" s="146" t="s">
        <v>240</v>
      </c>
      <c r="E157" s="167" t="s">
        <v>206</v>
      </c>
      <c r="F157" s="162" t="s">
        <v>31</v>
      </c>
      <c r="G157" s="149" t="s">
        <v>31</v>
      </c>
      <c r="H157" s="151" t="s">
        <v>31</v>
      </c>
      <c r="I157" s="151" t="s">
        <v>31</v>
      </c>
      <c r="J157" s="151" t="s">
        <v>31</v>
      </c>
      <c r="K157" s="151" t="s">
        <v>31</v>
      </c>
      <c r="L157" s="151" t="s">
        <v>31</v>
      </c>
      <c r="M157" s="151" t="s">
        <v>31</v>
      </c>
      <c r="N157" s="151" t="s">
        <v>31</v>
      </c>
      <c r="O157" s="151" t="s">
        <v>31</v>
      </c>
      <c r="P157" s="151" t="s">
        <v>31</v>
      </c>
      <c r="Q157" s="152" t="s">
        <v>25</v>
      </c>
      <c r="R157" s="153" t="s">
        <v>31</v>
      </c>
      <c r="S157" s="151" t="s">
        <v>31</v>
      </c>
      <c r="T157" s="176" t="s">
        <v>31</v>
      </c>
      <c r="U157" s="149" t="s">
        <v>31</v>
      </c>
      <c r="V157" s="151" t="s">
        <v>31</v>
      </c>
      <c r="W157" s="151" t="s">
        <v>31</v>
      </c>
      <c r="X157" s="151" t="s">
        <v>31</v>
      </c>
      <c r="Y157" s="151" t="s">
        <v>31</v>
      </c>
      <c r="Z157" s="151" t="s">
        <v>31</v>
      </c>
      <c r="AA157" s="151" t="s">
        <v>31</v>
      </c>
      <c r="AB157" s="151" t="s">
        <v>31</v>
      </c>
      <c r="AC157" s="151" t="s">
        <v>31</v>
      </c>
      <c r="AD157" s="151" t="s">
        <v>31</v>
      </c>
      <c r="AE157" s="151" t="s">
        <v>31</v>
      </c>
      <c r="AF157" s="151" t="s">
        <v>31</v>
      </c>
      <c r="AG157" s="18"/>
      <c r="AH157" s="19"/>
      <c r="AI157" s="19"/>
      <c r="AJ157" s="19"/>
      <c r="AK157" s="18"/>
      <c r="AL157" s="18"/>
      <c r="AM157" s="18"/>
      <c r="AN157" s="18"/>
      <c r="AO157" s="18"/>
      <c r="AP157" s="18"/>
      <c r="AQ157" s="18"/>
      <c r="AR157" s="18"/>
      <c r="AS157" s="18"/>
      <c r="AT157" s="18"/>
      <c r="AU157" s="18"/>
      <c r="AV157" s="18"/>
      <c r="AW157" s="18"/>
      <c r="AX157" s="18"/>
      <c r="AY157" s="18"/>
    </row>
    <row r="158" spans="1:51" s="263" customFormat="1" ht="13.5" thickBot="1" x14ac:dyDescent="0.3">
      <c r="A158" s="253" t="s">
        <v>559</v>
      </c>
      <c r="B158" s="243" t="s">
        <v>205</v>
      </c>
      <c r="C158" s="244" t="s">
        <v>31</v>
      </c>
      <c r="D158" s="245" t="s">
        <v>242</v>
      </c>
      <c r="E158" s="254"/>
      <c r="F158" s="255" t="s">
        <v>31</v>
      </c>
      <c r="G158" s="256" t="s">
        <v>31</v>
      </c>
      <c r="H158" s="257" t="s">
        <v>31</v>
      </c>
      <c r="I158" s="257" t="s">
        <v>31</v>
      </c>
      <c r="J158" s="257" t="s">
        <v>31</v>
      </c>
      <c r="K158" s="257" t="s">
        <v>31</v>
      </c>
      <c r="L158" s="257" t="s">
        <v>31</v>
      </c>
      <c r="M158" s="257" t="s">
        <v>31</v>
      </c>
      <c r="N158" s="257" t="s">
        <v>31</v>
      </c>
      <c r="O158" s="257" t="s">
        <v>31</v>
      </c>
      <c r="P158" s="257" t="s">
        <v>31</v>
      </c>
      <c r="Q158" s="258" t="s">
        <v>31</v>
      </c>
      <c r="R158" s="259"/>
      <c r="S158" s="257"/>
      <c r="T158" s="260"/>
      <c r="U158" s="256" t="s">
        <v>31</v>
      </c>
      <c r="V158" s="257" t="s">
        <v>31</v>
      </c>
      <c r="W158" s="257" t="s">
        <v>31</v>
      </c>
      <c r="X158" s="257" t="s">
        <v>31</v>
      </c>
      <c r="Y158" s="257" t="s">
        <v>31</v>
      </c>
      <c r="Z158" s="257" t="s">
        <v>31</v>
      </c>
      <c r="AA158" s="257" t="s">
        <v>31</v>
      </c>
      <c r="AB158" s="257" t="s">
        <v>31</v>
      </c>
      <c r="AC158" s="257" t="s">
        <v>31</v>
      </c>
      <c r="AD158" s="257" t="s">
        <v>31</v>
      </c>
      <c r="AE158" s="257" t="s">
        <v>31</v>
      </c>
      <c r="AF158" s="257" t="s">
        <v>31</v>
      </c>
      <c r="AG158" s="261"/>
      <c r="AH158" s="262"/>
      <c r="AI158" s="262"/>
      <c r="AJ158" s="262"/>
      <c r="AK158" s="261"/>
      <c r="AL158" s="261"/>
      <c r="AM158" s="261"/>
      <c r="AN158" s="261"/>
      <c r="AO158" s="261"/>
      <c r="AP158" s="261"/>
      <c r="AQ158" s="261"/>
      <c r="AR158" s="261"/>
      <c r="AS158" s="261"/>
      <c r="AT158" s="261"/>
      <c r="AU158" s="261"/>
      <c r="AV158" s="261"/>
      <c r="AW158" s="261"/>
      <c r="AX158" s="261"/>
      <c r="AY158" s="261"/>
    </row>
    <row r="159" spans="1:51" ht="13.5" thickTop="1" x14ac:dyDescent="0.25">
      <c r="A159" s="246" t="s">
        <v>481</v>
      </c>
      <c r="B159" s="246" t="s">
        <v>482</v>
      </c>
      <c r="C159" s="247"/>
      <c r="D159" s="248" t="s">
        <v>347</v>
      </c>
      <c r="E159" s="170"/>
      <c r="F159" s="157" t="s">
        <v>31</v>
      </c>
      <c r="G159" s="249" t="s">
        <v>31</v>
      </c>
      <c r="H159" s="158" t="s">
        <v>31</v>
      </c>
      <c r="I159" s="158" t="s">
        <v>31</v>
      </c>
      <c r="J159" s="158" t="s">
        <v>31</v>
      </c>
      <c r="K159" s="158" t="s">
        <v>31</v>
      </c>
      <c r="L159" s="158" t="s">
        <v>31</v>
      </c>
      <c r="M159" s="158" t="s">
        <v>31</v>
      </c>
      <c r="N159" s="158" t="s">
        <v>31</v>
      </c>
      <c r="O159" s="158" t="s">
        <v>31</v>
      </c>
      <c r="P159" s="158" t="s">
        <v>31</v>
      </c>
      <c r="Q159" s="250" t="s">
        <v>31</v>
      </c>
      <c r="R159" s="251" t="s">
        <v>31</v>
      </c>
      <c r="S159" s="158" t="s">
        <v>31</v>
      </c>
      <c r="T159" s="252" t="s">
        <v>31</v>
      </c>
      <c r="U159" s="249" t="s">
        <v>31</v>
      </c>
      <c r="V159" s="158" t="s">
        <v>31</v>
      </c>
      <c r="W159" s="158" t="s">
        <v>31</v>
      </c>
      <c r="X159" s="158" t="s">
        <v>31</v>
      </c>
      <c r="Y159" s="158" t="s">
        <v>31</v>
      </c>
      <c r="Z159" s="158" t="s">
        <v>31</v>
      </c>
      <c r="AA159" s="158" t="s">
        <v>31</v>
      </c>
      <c r="AB159" s="158" t="s">
        <v>31</v>
      </c>
      <c r="AC159" s="158" t="s">
        <v>31</v>
      </c>
      <c r="AD159" s="158" t="s">
        <v>31</v>
      </c>
      <c r="AE159" s="158" t="s">
        <v>31</v>
      </c>
      <c r="AF159" s="158" t="s">
        <v>31</v>
      </c>
      <c r="AG159" s="18"/>
      <c r="AH159" s="19"/>
      <c r="AI159" s="19"/>
      <c r="AJ159" s="19"/>
      <c r="AK159" s="18"/>
      <c r="AL159" s="18"/>
      <c r="AM159" s="18"/>
      <c r="AN159" s="18"/>
      <c r="AO159" s="18"/>
      <c r="AP159" s="18"/>
      <c r="AQ159" s="18"/>
      <c r="AR159" s="18"/>
      <c r="AS159" s="18"/>
      <c r="AT159" s="18"/>
      <c r="AU159" s="18"/>
      <c r="AV159" s="18"/>
      <c r="AW159" s="18"/>
      <c r="AX159" s="18"/>
      <c r="AY159" s="18"/>
    </row>
    <row r="160" spans="1:51" ht="13" x14ac:dyDescent="0.25">
      <c r="A160" s="168" t="s">
        <v>562</v>
      </c>
      <c r="B160" s="168" t="s">
        <v>563</v>
      </c>
      <c r="C160" s="160"/>
      <c r="D160" s="169" t="s">
        <v>10</v>
      </c>
      <c r="E160" s="170"/>
      <c r="F160" s="162" t="s">
        <v>31</v>
      </c>
      <c r="G160" s="149" t="s">
        <v>31</v>
      </c>
      <c r="H160" s="151" t="s">
        <v>31</v>
      </c>
      <c r="I160" s="151" t="s">
        <v>31</v>
      </c>
      <c r="J160" s="151" t="s">
        <v>31</v>
      </c>
      <c r="K160" s="151" t="s">
        <v>31</v>
      </c>
      <c r="L160" s="151" t="s">
        <v>31</v>
      </c>
      <c r="M160" s="151" t="s">
        <v>31</v>
      </c>
      <c r="N160" s="151" t="s">
        <v>31</v>
      </c>
      <c r="O160" s="151" t="s">
        <v>31</v>
      </c>
      <c r="P160" s="151" t="s">
        <v>31</v>
      </c>
      <c r="Q160" s="152" t="s">
        <v>31</v>
      </c>
      <c r="R160" s="153" t="s">
        <v>31</v>
      </c>
      <c r="S160" s="114" t="s">
        <v>35</v>
      </c>
      <c r="T160" s="176" t="s">
        <v>31</v>
      </c>
      <c r="U160" s="149" t="s">
        <v>31</v>
      </c>
      <c r="V160" s="151" t="s">
        <v>31</v>
      </c>
      <c r="W160" s="151" t="s">
        <v>31</v>
      </c>
      <c r="X160" s="151" t="s">
        <v>31</v>
      </c>
      <c r="Y160" s="151" t="s">
        <v>31</v>
      </c>
      <c r="Z160" s="151" t="s">
        <v>31</v>
      </c>
      <c r="AA160" s="151" t="s">
        <v>31</v>
      </c>
      <c r="AB160" s="151" t="s">
        <v>31</v>
      </c>
      <c r="AC160" s="151" t="s">
        <v>31</v>
      </c>
      <c r="AD160" s="151" t="s">
        <v>31</v>
      </c>
      <c r="AE160" s="151" t="s">
        <v>31</v>
      </c>
      <c r="AF160" s="151" t="s">
        <v>31</v>
      </c>
      <c r="AG160" s="18"/>
      <c r="AH160" s="19"/>
      <c r="AI160" s="19"/>
      <c r="AJ160" s="19"/>
      <c r="AK160" s="18"/>
      <c r="AL160" s="18"/>
      <c r="AM160" s="18"/>
      <c r="AN160" s="18"/>
      <c r="AO160" s="18"/>
      <c r="AP160" s="18"/>
      <c r="AQ160" s="18"/>
      <c r="AR160" s="18"/>
      <c r="AS160" s="18"/>
      <c r="AT160" s="18"/>
      <c r="AU160" s="18"/>
      <c r="AV160" s="18"/>
      <c r="AW160" s="18"/>
      <c r="AX160" s="18"/>
      <c r="AY160" s="18"/>
    </row>
    <row r="161" spans="1:51" ht="13" x14ac:dyDescent="0.25">
      <c r="A161" s="168" t="s">
        <v>564</v>
      </c>
      <c r="B161" s="168" t="s">
        <v>565</v>
      </c>
      <c r="C161" s="160"/>
      <c r="D161" s="169" t="s">
        <v>11</v>
      </c>
      <c r="E161" s="170"/>
      <c r="F161" s="162" t="s">
        <v>31</v>
      </c>
      <c r="G161" s="149" t="s">
        <v>31</v>
      </c>
      <c r="H161" s="151" t="s">
        <v>31</v>
      </c>
      <c r="I161" s="151" t="s">
        <v>31</v>
      </c>
      <c r="J161" s="151" t="s">
        <v>31</v>
      </c>
      <c r="K161" s="151" t="s">
        <v>31</v>
      </c>
      <c r="L161" s="151" t="s">
        <v>31</v>
      </c>
      <c r="M161" s="151" t="s">
        <v>31</v>
      </c>
      <c r="N161" s="151" t="s">
        <v>31</v>
      </c>
      <c r="O161" s="151" t="s">
        <v>31</v>
      </c>
      <c r="P161" s="151" t="s">
        <v>31</v>
      </c>
      <c r="Q161" s="152" t="s">
        <v>31</v>
      </c>
      <c r="R161" s="153" t="s">
        <v>31</v>
      </c>
      <c r="S161" s="114" t="s">
        <v>35</v>
      </c>
      <c r="T161" s="176" t="s">
        <v>31</v>
      </c>
      <c r="U161" s="149" t="s">
        <v>31</v>
      </c>
      <c r="V161" s="151" t="s">
        <v>31</v>
      </c>
      <c r="W161" s="151" t="s">
        <v>31</v>
      </c>
      <c r="X161" s="151" t="s">
        <v>31</v>
      </c>
      <c r="Y161" s="151" t="s">
        <v>31</v>
      </c>
      <c r="Z161" s="151" t="s">
        <v>31</v>
      </c>
      <c r="AA161" s="151" t="s">
        <v>31</v>
      </c>
      <c r="AB161" s="151" t="s">
        <v>31</v>
      </c>
      <c r="AC161" s="151" t="s">
        <v>31</v>
      </c>
      <c r="AD161" s="151" t="s">
        <v>31</v>
      </c>
      <c r="AE161" s="151" t="s">
        <v>31</v>
      </c>
      <c r="AF161" s="151" t="s">
        <v>31</v>
      </c>
      <c r="AG161" s="18"/>
      <c r="AH161" s="19"/>
      <c r="AI161" s="19"/>
      <c r="AJ161" s="19"/>
      <c r="AK161" s="18"/>
      <c r="AL161" s="18"/>
      <c r="AM161" s="18"/>
      <c r="AN161" s="18"/>
      <c r="AO161" s="18"/>
      <c r="AP161" s="18"/>
      <c r="AQ161" s="18"/>
      <c r="AR161" s="18"/>
      <c r="AS161" s="18"/>
      <c r="AT161" s="18"/>
      <c r="AU161" s="18"/>
      <c r="AV161" s="18"/>
      <c r="AW161" s="18"/>
      <c r="AX161" s="18"/>
      <c r="AY161" s="18"/>
    </row>
    <row r="162" spans="1:51" ht="13" x14ac:dyDescent="0.25">
      <c r="A162" s="168" t="s">
        <v>483</v>
      </c>
      <c r="B162" s="168" t="s">
        <v>484</v>
      </c>
      <c r="C162" s="160"/>
      <c r="D162" s="169" t="s">
        <v>347</v>
      </c>
      <c r="E162" s="170"/>
      <c r="F162" s="162" t="s">
        <v>31</v>
      </c>
      <c r="G162" s="149" t="s">
        <v>31</v>
      </c>
      <c r="H162" s="151" t="s">
        <v>31</v>
      </c>
      <c r="I162" s="151" t="s">
        <v>31</v>
      </c>
      <c r="J162" s="151" t="s">
        <v>31</v>
      </c>
      <c r="K162" s="151" t="s">
        <v>31</v>
      </c>
      <c r="L162" s="151" t="s">
        <v>31</v>
      </c>
      <c r="M162" s="151" t="s">
        <v>31</v>
      </c>
      <c r="N162" s="151" t="s">
        <v>31</v>
      </c>
      <c r="O162" s="151" t="s">
        <v>31</v>
      </c>
      <c r="P162" s="151" t="s">
        <v>31</v>
      </c>
      <c r="Q162" s="152" t="s">
        <v>31</v>
      </c>
      <c r="R162" s="153" t="s">
        <v>31</v>
      </c>
      <c r="S162" s="151" t="s">
        <v>31</v>
      </c>
      <c r="T162" s="176" t="s">
        <v>31</v>
      </c>
      <c r="U162" s="149" t="s">
        <v>31</v>
      </c>
      <c r="V162" s="151" t="s">
        <v>31</v>
      </c>
      <c r="W162" s="151" t="s">
        <v>31</v>
      </c>
      <c r="X162" s="151" t="s">
        <v>31</v>
      </c>
      <c r="Y162" s="151" t="s">
        <v>31</v>
      </c>
      <c r="Z162" s="151" t="s">
        <v>31</v>
      </c>
      <c r="AA162" s="151" t="s">
        <v>31</v>
      </c>
      <c r="AB162" s="151" t="s">
        <v>31</v>
      </c>
      <c r="AC162" s="151" t="s">
        <v>31</v>
      </c>
      <c r="AD162" s="151" t="s">
        <v>31</v>
      </c>
      <c r="AE162" s="151" t="s">
        <v>31</v>
      </c>
      <c r="AF162" s="151" t="s">
        <v>31</v>
      </c>
      <c r="AG162" s="18"/>
      <c r="AH162" s="19"/>
      <c r="AI162" s="19"/>
      <c r="AJ162" s="19"/>
      <c r="AK162" s="18"/>
      <c r="AL162" s="18"/>
      <c r="AM162" s="18"/>
      <c r="AN162" s="18"/>
      <c r="AO162" s="18"/>
      <c r="AP162" s="18"/>
      <c r="AQ162" s="18"/>
      <c r="AR162" s="18"/>
      <c r="AS162" s="18"/>
      <c r="AT162" s="18"/>
      <c r="AU162" s="18"/>
      <c r="AV162" s="18"/>
      <c r="AW162" s="18"/>
      <c r="AX162" s="18"/>
      <c r="AY162" s="18"/>
    </row>
    <row r="163" spans="1:51" ht="13" x14ac:dyDescent="0.25">
      <c r="A163" s="168" t="s">
        <v>485</v>
      </c>
      <c r="B163" s="168" t="s">
        <v>486</v>
      </c>
      <c r="C163" s="160"/>
      <c r="D163" s="169" t="s">
        <v>10</v>
      </c>
      <c r="E163" s="170"/>
      <c r="F163" s="162" t="s">
        <v>31</v>
      </c>
      <c r="G163" s="149" t="s">
        <v>31</v>
      </c>
      <c r="H163" s="151" t="s">
        <v>31</v>
      </c>
      <c r="I163" s="151" t="s">
        <v>31</v>
      </c>
      <c r="J163" s="151" t="s">
        <v>31</v>
      </c>
      <c r="K163" s="151" t="s">
        <v>31</v>
      </c>
      <c r="L163" s="151" t="s">
        <v>31</v>
      </c>
      <c r="M163" s="151" t="s">
        <v>31</v>
      </c>
      <c r="N163" s="151" t="s">
        <v>31</v>
      </c>
      <c r="O163" s="151" t="s">
        <v>31</v>
      </c>
      <c r="P163" s="151" t="s">
        <v>31</v>
      </c>
      <c r="Q163" s="152" t="s">
        <v>31</v>
      </c>
      <c r="R163" s="153" t="s">
        <v>31</v>
      </c>
      <c r="S163" s="151" t="s">
        <v>31</v>
      </c>
      <c r="T163" s="176" t="s">
        <v>31</v>
      </c>
      <c r="U163" s="149" t="s">
        <v>31</v>
      </c>
      <c r="V163" s="151" t="s">
        <v>31</v>
      </c>
      <c r="W163" s="151" t="s">
        <v>31</v>
      </c>
      <c r="X163" s="151" t="s">
        <v>31</v>
      </c>
      <c r="Y163" s="151" t="s">
        <v>31</v>
      </c>
      <c r="Z163" s="151" t="s">
        <v>31</v>
      </c>
      <c r="AA163" s="151" t="s">
        <v>31</v>
      </c>
      <c r="AB163" s="151" t="s">
        <v>31</v>
      </c>
      <c r="AC163" s="151" t="s">
        <v>31</v>
      </c>
      <c r="AD163" s="151" t="s">
        <v>31</v>
      </c>
      <c r="AE163" s="151" t="s">
        <v>31</v>
      </c>
      <c r="AF163" s="151" t="s">
        <v>31</v>
      </c>
      <c r="AG163" s="18"/>
      <c r="AH163" s="19"/>
      <c r="AI163" s="19"/>
      <c r="AJ163" s="19"/>
      <c r="AK163" s="18"/>
      <c r="AL163" s="18"/>
      <c r="AM163" s="18"/>
      <c r="AN163" s="18"/>
      <c r="AO163" s="18"/>
      <c r="AP163" s="18"/>
      <c r="AQ163" s="18"/>
      <c r="AR163" s="18"/>
      <c r="AS163" s="18"/>
      <c r="AT163" s="18"/>
      <c r="AU163" s="18"/>
      <c r="AV163" s="18"/>
      <c r="AW163" s="18"/>
      <c r="AX163" s="18"/>
      <c r="AY163" s="18"/>
    </row>
    <row r="164" spans="1:51" ht="13" x14ac:dyDescent="0.25">
      <c r="A164" s="168" t="s">
        <v>330</v>
      </c>
      <c r="B164" s="168" t="s">
        <v>331</v>
      </c>
      <c r="C164" s="160"/>
      <c r="D164" s="169" t="s">
        <v>10</v>
      </c>
      <c r="E164" s="170"/>
      <c r="F164" s="162" t="s">
        <v>31</v>
      </c>
      <c r="G164" s="149" t="s">
        <v>31</v>
      </c>
      <c r="H164" s="151" t="s">
        <v>31</v>
      </c>
      <c r="I164" s="151" t="s">
        <v>31</v>
      </c>
      <c r="J164" s="151" t="s">
        <v>31</v>
      </c>
      <c r="K164" s="151" t="s">
        <v>31</v>
      </c>
      <c r="L164" s="151" t="s">
        <v>31</v>
      </c>
      <c r="M164" s="151" t="s">
        <v>31</v>
      </c>
      <c r="N164" s="151" t="s">
        <v>31</v>
      </c>
      <c r="O164" s="151" t="s">
        <v>31</v>
      </c>
      <c r="P164" s="151" t="s">
        <v>31</v>
      </c>
      <c r="Q164" s="152" t="s">
        <v>31</v>
      </c>
      <c r="R164" s="153" t="s">
        <v>35</v>
      </c>
      <c r="S164" s="151" t="s">
        <v>31</v>
      </c>
      <c r="T164" s="176" t="s">
        <v>31</v>
      </c>
      <c r="U164" s="149" t="s">
        <v>31</v>
      </c>
      <c r="V164" s="151" t="s">
        <v>31</v>
      </c>
      <c r="W164" s="151" t="s">
        <v>31</v>
      </c>
      <c r="X164" s="151" t="s">
        <v>31</v>
      </c>
      <c r="Y164" s="151" t="s">
        <v>31</v>
      </c>
      <c r="Z164" s="151" t="s">
        <v>31</v>
      </c>
      <c r="AA164" s="151" t="s">
        <v>31</v>
      </c>
      <c r="AB164" s="151" t="s">
        <v>31</v>
      </c>
      <c r="AC164" s="151" t="s">
        <v>31</v>
      </c>
      <c r="AD164" s="151" t="s">
        <v>31</v>
      </c>
      <c r="AE164" s="151" t="s">
        <v>31</v>
      </c>
      <c r="AF164" s="151" t="s">
        <v>31</v>
      </c>
      <c r="AG164" s="18"/>
      <c r="AH164" s="19"/>
      <c r="AI164" s="19"/>
      <c r="AJ164" s="19"/>
      <c r="AK164" s="18"/>
      <c r="AL164" s="18"/>
      <c r="AM164" s="18"/>
      <c r="AN164" s="18"/>
      <c r="AO164" s="18"/>
      <c r="AP164" s="18"/>
      <c r="AQ164" s="18"/>
      <c r="AR164" s="18"/>
      <c r="AS164" s="18"/>
      <c r="AT164" s="18"/>
      <c r="AU164" s="18"/>
      <c r="AV164" s="18"/>
      <c r="AW164" s="18"/>
      <c r="AX164" s="18"/>
      <c r="AY164" s="18"/>
    </row>
    <row r="165" spans="1:51" ht="13" x14ac:dyDescent="0.25">
      <c r="A165" s="168" t="s">
        <v>337</v>
      </c>
      <c r="B165" s="168" t="s">
        <v>346</v>
      </c>
      <c r="C165" s="160"/>
      <c r="D165" s="171" t="s">
        <v>347</v>
      </c>
      <c r="E165" s="170"/>
      <c r="F165" s="162" t="s">
        <v>31</v>
      </c>
      <c r="G165" s="149" t="s">
        <v>31</v>
      </c>
      <c r="H165" s="151" t="s">
        <v>31</v>
      </c>
      <c r="I165" s="151" t="s">
        <v>31</v>
      </c>
      <c r="J165" s="151" t="s">
        <v>31</v>
      </c>
      <c r="K165" s="151" t="s">
        <v>31</v>
      </c>
      <c r="L165" s="151" t="s">
        <v>31</v>
      </c>
      <c r="M165" s="151" t="s">
        <v>31</v>
      </c>
      <c r="N165" s="151" t="s">
        <v>31</v>
      </c>
      <c r="O165" s="151" t="s">
        <v>31</v>
      </c>
      <c r="P165" s="151" t="s">
        <v>31</v>
      </c>
      <c r="Q165" s="152" t="s">
        <v>31</v>
      </c>
      <c r="R165" s="153" t="s">
        <v>35</v>
      </c>
      <c r="S165" s="151" t="s">
        <v>31</v>
      </c>
      <c r="T165" s="176" t="s">
        <v>31</v>
      </c>
      <c r="U165" s="149" t="s">
        <v>31</v>
      </c>
      <c r="V165" s="151" t="s">
        <v>31</v>
      </c>
      <c r="W165" s="151" t="s">
        <v>31</v>
      </c>
      <c r="X165" s="151" t="s">
        <v>31</v>
      </c>
      <c r="Y165" s="151" t="s">
        <v>31</v>
      </c>
      <c r="Z165" s="151" t="s">
        <v>31</v>
      </c>
      <c r="AA165" s="151" t="s">
        <v>31</v>
      </c>
      <c r="AB165" s="151" t="s">
        <v>31</v>
      </c>
      <c r="AC165" s="151" t="s">
        <v>31</v>
      </c>
      <c r="AD165" s="151" t="s">
        <v>31</v>
      </c>
      <c r="AE165" s="151" t="s">
        <v>31</v>
      </c>
      <c r="AF165" s="151" t="s">
        <v>31</v>
      </c>
      <c r="AG165" s="18"/>
      <c r="AH165" s="19"/>
      <c r="AI165" s="19"/>
      <c r="AJ165" s="19"/>
      <c r="AK165" s="18"/>
      <c r="AL165" s="18"/>
      <c r="AM165" s="18"/>
      <c r="AN165" s="18"/>
      <c r="AO165" s="18"/>
      <c r="AP165" s="18"/>
      <c r="AQ165" s="18"/>
      <c r="AR165" s="18"/>
      <c r="AS165" s="18"/>
      <c r="AT165" s="18"/>
      <c r="AU165" s="18"/>
      <c r="AV165" s="18"/>
      <c r="AW165" s="18"/>
      <c r="AX165" s="18"/>
      <c r="AY165" s="18"/>
    </row>
    <row r="166" spans="1:51" ht="13" x14ac:dyDescent="0.25">
      <c r="A166" s="168" t="s">
        <v>487</v>
      </c>
      <c r="B166" s="168" t="s">
        <v>488</v>
      </c>
      <c r="C166" s="160"/>
      <c r="D166" s="171" t="s">
        <v>10</v>
      </c>
      <c r="E166" s="170"/>
      <c r="F166" s="162" t="s">
        <v>31</v>
      </c>
      <c r="G166" s="149" t="s">
        <v>31</v>
      </c>
      <c r="H166" s="151" t="s">
        <v>31</v>
      </c>
      <c r="I166" s="151" t="s">
        <v>31</v>
      </c>
      <c r="J166" s="151" t="s">
        <v>31</v>
      </c>
      <c r="K166" s="151" t="s">
        <v>31</v>
      </c>
      <c r="L166" s="151" t="s">
        <v>31</v>
      </c>
      <c r="M166" s="151" t="s">
        <v>31</v>
      </c>
      <c r="N166" s="151" t="s">
        <v>31</v>
      </c>
      <c r="O166" s="151" t="s">
        <v>31</v>
      </c>
      <c r="P166" s="151" t="s">
        <v>31</v>
      </c>
      <c r="Q166" s="152" t="s">
        <v>31</v>
      </c>
      <c r="R166" s="153" t="s">
        <v>31</v>
      </c>
      <c r="S166" s="151" t="s">
        <v>31</v>
      </c>
      <c r="T166" s="176" t="s">
        <v>31</v>
      </c>
      <c r="U166" s="149" t="s">
        <v>31</v>
      </c>
      <c r="V166" s="151" t="s">
        <v>31</v>
      </c>
      <c r="W166" s="151" t="s">
        <v>31</v>
      </c>
      <c r="X166" s="151" t="s">
        <v>31</v>
      </c>
      <c r="Y166" s="151" t="s">
        <v>31</v>
      </c>
      <c r="Z166" s="151" t="s">
        <v>31</v>
      </c>
      <c r="AA166" s="151" t="s">
        <v>31</v>
      </c>
      <c r="AB166" s="151" t="s">
        <v>31</v>
      </c>
      <c r="AC166" s="151" t="s">
        <v>31</v>
      </c>
      <c r="AD166" s="151" t="s">
        <v>31</v>
      </c>
      <c r="AE166" s="151" t="s">
        <v>31</v>
      </c>
      <c r="AF166" s="151" t="s">
        <v>31</v>
      </c>
      <c r="AG166" s="18"/>
      <c r="AH166" s="19"/>
      <c r="AI166" s="19"/>
      <c r="AJ166" s="19"/>
      <c r="AK166" s="18"/>
      <c r="AL166" s="18"/>
      <c r="AM166" s="18"/>
      <c r="AN166" s="18"/>
      <c r="AO166" s="18"/>
      <c r="AP166" s="18"/>
      <c r="AQ166" s="18"/>
      <c r="AR166" s="18"/>
      <c r="AS166" s="18"/>
      <c r="AT166" s="18"/>
      <c r="AU166" s="18"/>
      <c r="AV166" s="18"/>
      <c r="AW166" s="18"/>
      <c r="AX166" s="18"/>
      <c r="AY166" s="18"/>
    </row>
    <row r="167" spans="1:51" ht="13" x14ac:dyDescent="0.25">
      <c r="A167" s="264" t="s">
        <v>343</v>
      </c>
      <c r="B167" s="264" t="s">
        <v>361</v>
      </c>
      <c r="C167" s="160"/>
      <c r="D167" s="171" t="s">
        <v>347</v>
      </c>
      <c r="E167" s="170"/>
      <c r="F167" s="162" t="s">
        <v>31</v>
      </c>
      <c r="G167" s="149" t="s">
        <v>31</v>
      </c>
      <c r="H167" s="151" t="s">
        <v>31</v>
      </c>
      <c r="I167" s="151" t="s">
        <v>31</v>
      </c>
      <c r="J167" s="151" t="s">
        <v>31</v>
      </c>
      <c r="K167" s="151" t="s">
        <v>31</v>
      </c>
      <c r="L167" s="151" t="s">
        <v>31</v>
      </c>
      <c r="M167" s="151" t="s">
        <v>31</v>
      </c>
      <c r="N167" s="151" t="s">
        <v>31</v>
      </c>
      <c r="O167" s="151" t="s">
        <v>31</v>
      </c>
      <c r="P167" s="151" t="s">
        <v>31</v>
      </c>
      <c r="Q167" s="152" t="s">
        <v>31</v>
      </c>
      <c r="R167" s="153" t="s">
        <v>31</v>
      </c>
      <c r="S167" s="151" t="s">
        <v>31</v>
      </c>
      <c r="T167" s="176" t="s">
        <v>31</v>
      </c>
      <c r="U167" s="149" t="s">
        <v>31</v>
      </c>
      <c r="V167" s="151" t="s">
        <v>31</v>
      </c>
      <c r="W167" s="151" t="s">
        <v>31</v>
      </c>
      <c r="X167" s="151" t="s">
        <v>31</v>
      </c>
      <c r="Y167" s="151" t="s">
        <v>31</v>
      </c>
      <c r="Z167" s="151" t="s">
        <v>31</v>
      </c>
      <c r="AA167" s="151" t="s">
        <v>31</v>
      </c>
      <c r="AB167" s="151" t="s">
        <v>31</v>
      </c>
      <c r="AC167" s="151" t="s">
        <v>31</v>
      </c>
      <c r="AD167" s="151" t="s">
        <v>31</v>
      </c>
      <c r="AE167" s="151" t="s">
        <v>31</v>
      </c>
      <c r="AF167" s="151" t="s">
        <v>31</v>
      </c>
      <c r="AG167" s="18"/>
      <c r="AH167" s="19"/>
      <c r="AI167" s="19"/>
      <c r="AJ167" s="19"/>
      <c r="AK167" s="18"/>
      <c r="AL167" s="18"/>
      <c r="AM167" s="18"/>
      <c r="AN167" s="18"/>
      <c r="AO167" s="18"/>
      <c r="AP167" s="18"/>
      <c r="AQ167" s="18"/>
      <c r="AR167" s="18"/>
      <c r="AS167" s="18"/>
      <c r="AT167" s="18"/>
      <c r="AU167" s="18"/>
      <c r="AV167" s="18"/>
      <c r="AW167" s="18"/>
      <c r="AX167" s="18"/>
      <c r="AY167" s="18"/>
    </row>
    <row r="168" spans="1:51" ht="13" x14ac:dyDescent="0.25">
      <c r="A168" s="264" t="s">
        <v>350</v>
      </c>
      <c r="B168" s="264" t="s">
        <v>362</v>
      </c>
      <c r="C168" s="160"/>
      <c r="D168" s="171" t="s">
        <v>10</v>
      </c>
      <c r="E168" s="170"/>
      <c r="F168" s="162" t="s">
        <v>31</v>
      </c>
      <c r="G168" s="149" t="s">
        <v>31</v>
      </c>
      <c r="H168" s="151" t="s">
        <v>31</v>
      </c>
      <c r="I168" s="151" t="s">
        <v>31</v>
      </c>
      <c r="J168" s="151" t="s">
        <v>31</v>
      </c>
      <c r="K168" s="151" t="s">
        <v>31</v>
      </c>
      <c r="L168" s="151" t="s">
        <v>31</v>
      </c>
      <c r="M168" s="151" t="s">
        <v>31</v>
      </c>
      <c r="N168" s="151" t="s">
        <v>31</v>
      </c>
      <c r="O168" s="151" t="s">
        <v>31</v>
      </c>
      <c r="P168" s="151" t="s">
        <v>31</v>
      </c>
      <c r="Q168" s="152" t="s">
        <v>31</v>
      </c>
      <c r="R168" s="153" t="s">
        <v>31</v>
      </c>
      <c r="S168" s="151" t="s">
        <v>31</v>
      </c>
      <c r="T168" s="176" t="s">
        <v>31</v>
      </c>
      <c r="U168" s="149" t="s">
        <v>31</v>
      </c>
      <c r="V168" s="151" t="s">
        <v>31</v>
      </c>
      <c r="W168" s="151" t="s">
        <v>31</v>
      </c>
      <c r="X168" s="151" t="s">
        <v>31</v>
      </c>
      <c r="Y168" s="151" t="s">
        <v>31</v>
      </c>
      <c r="Z168" s="151" t="s">
        <v>31</v>
      </c>
      <c r="AA168" s="151" t="s">
        <v>31</v>
      </c>
      <c r="AB168" s="151" t="s">
        <v>31</v>
      </c>
      <c r="AC168" s="151" t="s">
        <v>31</v>
      </c>
      <c r="AD168" s="151" t="s">
        <v>31</v>
      </c>
      <c r="AE168" s="151" t="s">
        <v>31</v>
      </c>
      <c r="AF168" s="151" t="s">
        <v>31</v>
      </c>
      <c r="AG168" s="18"/>
      <c r="AH168" s="19"/>
      <c r="AI168" s="19"/>
      <c r="AJ168" s="19"/>
      <c r="AK168" s="18"/>
      <c r="AL168" s="18"/>
      <c r="AM168" s="18"/>
      <c r="AN168" s="18"/>
      <c r="AO168" s="18"/>
      <c r="AP168" s="18"/>
      <c r="AQ168" s="18"/>
      <c r="AR168" s="18"/>
      <c r="AS168" s="18"/>
      <c r="AT168" s="18"/>
      <c r="AU168" s="18"/>
      <c r="AV168" s="18"/>
      <c r="AW168" s="18"/>
      <c r="AX168" s="18"/>
      <c r="AY168" s="18"/>
    </row>
    <row r="169" spans="1:51" ht="13" x14ac:dyDescent="0.25">
      <c r="A169" s="168" t="s">
        <v>566</v>
      </c>
      <c r="B169" s="168" t="s">
        <v>568</v>
      </c>
      <c r="C169" s="160"/>
      <c r="D169" s="171" t="s">
        <v>10</v>
      </c>
      <c r="E169" s="170"/>
      <c r="F169" s="162" t="s">
        <v>31</v>
      </c>
      <c r="G169" s="149" t="s">
        <v>31</v>
      </c>
      <c r="H169" s="151" t="s">
        <v>31</v>
      </c>
      <c r="I169" s="151" t="s">
        <v>31</v>
      </c>
      <c r="J169" s="151" t="s">
        <v>31</v>
      </c>
      <c r="K169" s="151" t="s">
        <v>31</v>
      </c>
      <c r="L169" s="151" t="s">
        <v>31</v>
      </c>
      <c r="M169" s="151" t="s">
        <v>31</v>
      </c>
      <c r="N169" s="151" t="s">
        <v>31</v>
      </c>
      <c r="O169" s="151" t="s">
        <v>31</v>
      </c>
      <c r="P169" s="151" t="s">
        <v>31</v>
      </c>
      <c r="Q169" s="152" t="s">
        <v>31</v>
      </c>
      <c r="R169" s="153" t="s">
        <v>31</v>
      </c>
      <c r="S169" s="114" t="s">
        <v>35</v>
      </c>
      <c r="T169" s="176" t="s">
        <v>31</v>
      </c>
      <c r="U169" s="149" t="s">
        <v>31</v>
      </c>
      <c r="V169" s="151" t="s">
        <v>31</v>
      </c>
      <c r="W169" s="151" t="s">
        <v>31</v>
      </c>
      <c r="X169" s="151" t="s">
        <v>31</v>
      </c>
      <c r="Y169" s="151" t="s">
        <v>31</v>
      </c>
      <c r="Z169" s="151" t="s">
        <v>31</v>
      </c>
      <c r="AA169" s="151" t="s">
        <v>31</v>
      </c>
      <c r="AB169" s="151" t="s">
        <v>31</v>
      </c>
      <c r="AC169" s="151" t="s">
        <v>31</v>
      </c>
      <c r="AD169" s="151" t="s">
        <v>31</v>
      </c>
      <c r="AE169" s="151" t="s">
        <v>31</v>
      </c>
      <c r="AF169" s="151" t="s">
        <v>31</v>
      </c>
      <c r="AG169" s="18"/>
      <c r="AH169" s="19"/>
      <c r="AI169" s="19"/>
      <c r="AJ169" s="19"/>
      <c r="AK169" s="18"/>
      <c r="AL169" s="18"/>
      <c r="AM169" s="18"/>
      <c r="AN169" s="18"/>
      <c r="AO169" s="18"/>
      <c r="AP169" s="18"/>
      <c r="AQ169" s="18"/>
      <c r="AR169" s="18"/>
      <c r="AS169" s="18"/>
      <c r="AT169" s="18"/>
      <c r="AU169" s="18"/>
      <c r="AV169" s="18"/>
      <c r="AW169" s="18"/>
      <c r="AX169" s="18"/>
      <c r="AY169" s="18"/>
    </row>
    <row r="170" spans="1:51" ht="13" x14ac:dyDescent="0.25">
      <c r="A170" s="168" t="s">
        <v>567</v>
      </c>
      <c r="B170" s="168" t="s">
        <v>569</v>
      </c>
      <c r="C170" s="160"/>
      <c r="D170" s="171" t="s">
        <v>11</v>
      </c>
      <c r="E170" s="170"/>
      <c r="F170" s="162" t="s">
        <v>31</v>
      </c>
      <c r="G170" s="149" t="s">
        <v>31</v>
      </c>
      <c r="H170" s="151" t="s">
        <v>31</v>
      </c>
      <c r="I170" s="151" t="s">
        <v>31</v>
      </c>
      <c r="J170" s="151" t="s">
        <v>31</v>
      </c>
      <c r="K170" s="151" t="s">
        <v>31</v>
      </c>
      <c r="L170" s="151" t="s">
        <v>31</v>
      </c>
      <c r="M170" s="151" t="s">
        <v>31</v>
      </c>
      <c r="N170" s="151" t="s">
        <v>31</v>
      </c>
      <c r="O170" s="151" t="s">
        <v>31</v>
      </c>
      <c r="P170" s="151" t="s">
        <v>31</v>
      </c>
      <c r="Q170" s="152" t="s">
        <v>31</v>
      </c>
      <c r="R170" s="153" t="s">
        <v>31</v>
      </c>
      <c r="S170" s="114" t="s">
        <v>35</v>
      </c>
      <c r="T170" s="176" t="s">
        <v>31</v>
      </c>
      <c r="U170" s="149" t="s">
        <v>31</v>
      </c>
      <c r="V170" s="151" t="s">
        <v>31</v>
      </c>
      <c r="W170" s="151" t="s">
        <v>31</v>
      </c>
      <c r="X170" s="151" t="s">
        <v>31</v>
      </c>
      <c r="Y170" s="151" t="s">
        <v>31</v>
      </c>
      <c r="Z170" s="151" t="s">
        <v>31</v>
      </c>
      <c r="AA170" s="151" t="s">
        <v>31</v>
      </c>
      <c r="AB170" s="151" t="s">
        <v>31</v>
      </c>
      <c r="AC170" s="151" t="s">
        <v>31</v>
      </c>
      <c r="AD170" s="151" t="s">
        <v>31</v>
      </c>
      <c r="AE170" s="151" t="s">
        <v>31</v>
      </c>
      <c r="AF170" s="151" t="s">
        <v>31</v>
      </c>
      <c r="AG170" s="18"/>
      <c r="AH170" s="19"/>
      <c r="AI170" s="19"/>
      <c r="AJ170" s="19"/>
      <c r="AK170" s="18"/>
      <c r="AL170" s="18"/>
      <c r="AM170" s="18"/>
      <c r="AN170" s="18"/>
      <c r="AO170" s="18"/>
      <c r="AP170" s="18"/>
      <c r="AQ170" s="18"/>
      <c r="AR170" s="18"/>
      <c r="AS170" s="18"/>
      <c r="AT170" s="18"/>
      <c r="AU170" s="18"/>
      <c r="AV170" s="18"/>
      <c r="AW170" s="18"/>
      <c r="AX170" s="18"/>
      <c r="AY170" s="18"/>
    </row>
    <row r="171" spans="1:51" ht="13" x14ac:dyDescent="0.25">
      <c r="A171" s="168" t="s">
        <v>355</v>
      </c>
      <c r="B171" s="168" t="s">
        <v>363</v>
      </c>
      <c r="C171" s="160"/>
      <c r="D171" s="171" t="s">
        <v>11</v>
      </c>
      <c r="E171" s="170"/>
      <c r="F171" s="162" t="s">
        <v>31</v>
      </c>
      <c r="G171" s="149" t="s">
        <v>31</v>
      </c>
      <c r="H171" s="151" t="s">
        <v>31</v>
      </c>
      <c r="I171" s="151" t="s">
        <v>31</v>
      </c>
      <c r="J171" s="151" t="s">
        <v>31</v>
      </c>
      <c r="K171" s="151" t="s">
        <v>31</v>
      </c>
      <c r="L171" s="151" t="s">
        <v>31</v>
      </c>
      <c r="M171" s="151" t="s">
        <v>31</v>
      </c>
      <c r="N171" s="151" t="s">
        <v>31</v>
      </c>
      <c r="O171" s="151" t="s">
        <v>31</v>
      </c>
      <c r="P171" s="151" t="s">
        <v>31</v>
      </c>
      <c r="Q171" s="152" t="s">
        <v>31</v>
      </c>
      <c r="R171" s="153" t="s">
        <v>31</v>
      </c>
      <c r="S171" s="151" t="s">
        <v>35</v>
      </c>
      <c r="T171" s="176" t="s">
        <v>31</v>
      </c>
      <c r="U171" s="149" t="s">
        <v>31</v>
      </c>
      <c r="V171" s="151" t="s">
        <v>31</v>
      </c>
      <c r="W171" s="151" t="s">
        <v>31</v>
      </c>
      <c r="X171" s="151" t="s">
        <v>31</v>
      </c>
      <c r="Y171" s="151" t="s">
        <v>31</v>
      </c>
      <c r="Z171" s="151" t="s">
        <v>31</v>
      </c>
      <c r="AA171" s="151" t="s">
        <v>31</v>
      </c>
      <c r="AB171" s="151" t="s">
        <v>31</v>
      </c>
      <c r="AC171" s="151" t="s">
        <v>31</v>
      </c>
      <c r="AD171" s="151" t="s">
        <v>31</v>
      </c>
      <c r="AE171" s="151" t="s">
        <v>31</v>
      </c>
      <c r="AF171" s="151" t="s">
        <v>31</v>
      </c>
      <c r="AG171" s="18"/>
      <c r="AH171" s="19"/>
      <c r="AI171" s="19"/>
      <c r="AJ171" s="19"/>
      <c r="AK171" s="18"/>
      <c r="AL171" s="18"/>
      <c r="AM171" s="18"/>
      <c r="AN171" s="18"/>
      <c r="AO171" s="18"/>
      <c r="AP171" s="18"/>
      <c r="AQ171" s="18"/>
      <c r="AR171" s="18"/>
      <c r="AS171" s="18"/>
      <c r="AT171" s="18"/>
      <c r="AU171" s="18"/>
      <c r="AV171" s="18"/>
      <c r="AW171" s="18"/>
      <c r="AX171" s="18"/>
      <c r="AY171" s="18"/>
    </row>
    <row r="172" spans="1:51" ht="13" x14ac:dyDescent="0.25">
      <c r="A172" s="264" t="s">
        <v>352</v>
      </c>
      <c r="B172" s="264" t="s">
        <v>364</v>
      </c>
      <c r="C172" s="160"/>
      <c r="D172" s="171" t="s">
        <v>10</v>
      </c>
      <c r="E172" s="170"/>
      <c r="F172" s="162" t="s">
        <v>31</v>
      </c>
      <c r="G172" s="149" t="s">
        <v>31</v>
      </c>
      <c r="H172" s="151" t="s">
        <v>31</v>
      </c>
      <c r="I172" s="151" t="s">
        <v>31</v>
      </c>
      <c r="J172" s="151" t="s">
        <v>31</v>
      </c>
      <c r="K172" s="151" t="s">
        <v>31</v>
      </c>
      <c r="L172" s="151" t="s">
        <v>31</v>
      </c>
      <c r="M172" s="151" t="s">
        <v>31</v>
      </c>
      <c r="N172" s="151" t="s">
        <v>31</v>
      </c>
      <c r="O172" s="151" t="s">
        <v>31</v>
      </c>
      <c r="P172" s="151" t="s">
        <v>31</v>
      </c>
      <c r="Q172" s="152" t="s">
        <v>31</v>
      </c>
      <c r="R172" s="153" t="s">
        <v>31</v>
      </c>
      <c r="S172" s="151" t="s">
        <v>31</v>
      </c>
      <c r="T172" s="176" t="s">
        <v>31</v>
      </c>
      <c r="U172" s="149" t="s">
        <v>31</v>
      </c>
      <c r="V172" s="151" t="s">
        <v>31</v>
      </c>
      <c r="W172" s="151" t="s">
        <v>31</v>
      </c>
      <c r="X172" s="151" t="s">
        <v>31</v>
      </c>
      <c r="Y172" s="151" t="s">
        <v>31</v>
      </c>
      <c r="Z172" s="151" t="s">
        <v>31</v>
      </c>
      <c r="AA172" s="151" t="s">
        <v>31</v>
      </c>
      <c r="AB172" s="151" t="s">
        <v>31</v>
      </c>
      <c r="AC172" s="151" t="s">
        <v>31</v>
      </c>
      <c r="AD172" s="151" t="s">
        <v>31</v>
      </c>
      <c r="AE172" s="151" t="s">
        <v>31</v>
      </c>
      <c r="AF172" s="151" t="s">
        <v>31</v>
      </c>
      <c r="AG172" s="18"/>
      <c r="AH172" s="19"/>
      <c r="AI172" s="19"/>
      <c r="AJ172" s="19"/>
      <c r="AK172" s="18"/>
      <c r="AL172" s="18"/>
      <c r="AM172" s="18"/>
      <c r="AN172" s="18"/>
      <c r="AO172" s="18"/>
      <c r="AP172" s="18"/>
      <c r="AQ172" s="18"/>
      <c r="AR172" s="18"/>
      <c r="AS172" s="18"/>
      <c r="AT172" s="18"/>
      <c r="AU172" s="18"/>
      <c r="AV172" s="18"/>
      <c r="AW172" s="18"/>
      <c r="AX172" s="18"/>
      <c r="AY172" s="18"/>
    </row>
    <row r="173" spans="1:51" ht="13" x14ac:dyDescent="0.25">
      <c r="A173" s="168" t="s">
        <v>489</v>
      </c>
      <c r="B173" s="168" t="s">
        <v>490</v>
      </c>
      <c r="C173" s="160"/>
      <c r="D173" s="171" t="s">
        <v>10</v>
      </c>
      <c r="E173" s="170"/>
      <c r="F173" s="162" t="s">
        <v>31</v>
      </c>
      <c r="G173" s="149" t="s">
        <v>31</v>
      </c>
      <c r="H173" s="151" t="s">
        <v>31</v>
      </c>
      <c r="I173" s="151" t="s">
        <v>31</v>
      </c>
      <c r="J173" s="151" t="s">
        <v>31</v>
      </c>
      <c r="K173" s="151" t="s">
        <v>31</v>
      </c>
      <c r="L173" s="151" t="s">
        <v>31</v>
      </c>
      <c r="M173" s="151" t="s">
        <v>31</v>
      </c>
      <c r="N173" s="151" t="s">
        <v>31</v>
      </c>
      <c r="O173" s="151" t="s">
        <v>31</v>
      </c>
      <c r="P173" s="151" t="s">
        <v>31</v>
      </c>
      <c r="Q173" s="152" t="s">
        <v>31</v>
      </c>
      <c r="R173" s="153" t="s">
        <v>31</v>
      </c>
      <c r="S173" s="151" t="s">
        <v>31</v>
      </c>
      <c r="T173" s="176" t="s">
        <v>31</v>
      </c>
      <c r="U173" s="149" t="s">
        <v>31</v>
      </c>
      <c r="V173" s="151" t="s">
        <v>31</v>
      </c>
      <c r="W173" s="151" t="s">
        <v>31</v>
      </c>
      <c r="X173" s="151" t="s">
        <v>31</v>
      </c>
      <c r="Y173" s="151" t="s">
        <v>31</v>
      </c>
      <c r="Z173" s="151" t="s">
        <v>31</v>
      </c>
      <c r="AA173" s="151" t="s">
        <v>31</v>
      </c>
      <c r="AB173" s="151" t="s">
        <v>31</v>
      </c>
      <c r="AC173" s="151" t="s">
        <v>31</v>
      </c>
      <c r="AD173" s="151" t="s">
        <v>31</v>
      </c>
      <c r="AE173" s="151" t="s">
        <v>31</v>
      </c>
      <c r="AF173" s="151" t="s">
        <v>31</v>
      </c>
      <c r="AG173" s="18"/>
      <c r="AH173" s="19"/>
      <c r="AI173" s="19"/>
      <c r="AJ173" s="19"/>
      <c r="AK173" s="18"/>
      <c r="AL173" s="18"/>
      <c r="AM173" s="18"/>
      <c r="AN173" s="18"/>
      <c r="AO173" s="18"/>
      <c r="AP173" s="18"/>
      <c r="AQ173" s="18"/>
      <c r="AR173" s="18"/>
      <c r="AS173" s="18"/>
      <c r="AT173" s="18"/>
      <c r="AU173" s="18"/>
      <c r="AV173" s="18"/>
      <c r="AW173" s="18"/>
      <c r="AX173" s="18"/>
      <c r="AY173" s="18"/>
    </row>
    <row r="174" spans="1:51" ht="13" x14ac:dyDescent="0.25">
      <c r="A174" s="264" t="s">
        <v>353</v>
      </c>
      <c r="B174" s="264" t="s">
        <v>365</v>
      </c>
      <c r="C174" s="160"/>
      <c r="D174" s="171" t="s">
        <v>11</v>
      </c>
      <c r="E174" s="170"/>
      <c r="F174" s="162" t="s">
        <v>31</v>
      </c>
      <c r="G174" s="149" t="s">
        <v>31</v>
      </c>
      <c r="H174" s="151" t="s">
        <v>31</v>
      </c>
      <c r="I174" s="151" t="s">
        <v>31</v>
      </c>
      <c r="J174" s="151" t="s">
        <v>31</v>
      </c>
      <c r="K174" s="151" t="s">
        <v>31</v>
      </c>
      <c r="L174" s="151" t="s">
        <v>31</v>
      </c>
      <c r="M174" s="151" t="s">
        <v>31</v>
      </c>
      <c r="N174" s="151" t="s">
        <v>31</v>
      </c>
      <c r="O174" s="151" t="s">
        <v>31</v>
      </c>
      <c r="P174" s="151" t="s">
        <v>31</v>
      </c>
      <c r="Q174" s="152" t="s">
        <v>31</v>
      </c>
      <c r="R174" s="153" t="s">
        <v>31</v>
      </c>
      <c r="S174" s="151" t="s">
        <v>31</v>
      </c>
      <c r="T174" s="176" t="s">
        <v>31</v>
      </c>
      <c r="U174" s="149" t="s">
        <v>31</v>
      </c>
      <c r="V174" s="151" t="s">
        <v>31</v>
      </c>
      <c r="W174" s="151" t="s">
        <v>31</v>
      </c>
      <c r="X174" s="151" t="s">
        <v>31</v>
      </c>
      <c r="Y174" s="151" t="s">
        <v>31</v>
      </c>
      <c r="Z174" s="151" t="s">
        <v>31</v>
      </c>
      <c r="AA174" s="151" t="s">
        <v>31</v>
      </c>
      <c r="AB174" s="151" t="s">
        <v>31</v>
      </c>
      <c r="AC174" s="151" t="s">
        <v>31</v>
      </c>
      <c r="AD174" s="151" t="s">
        <v>31</v>
      </c>
      <c r="AE174" s="151" t="s">
        <v>31</v>
      </c>
      <c r="AF174" s="151" t="s">
        <v>31</v>
      </c>
      <c r="AG174" s="18"/>
      <c r="AH174" s="19"/>
      <c r="AI174" s="19"/>
      <c r="AJ174" s="19"/>
      <c r="AK174" s="18"/>
      <c r="AL174" s="18"/>
      <c r="AM174" s="18"/>
      <c r="AN174" s="18"/>
      <c r="AO174" s="18"/>
      <c r="AP174" s="18"/>
      <c r="AQ174" s="18"/>
      <c r="AR174" s="18"/>
      <c r="AS174" s="18"/>
      <c r="AT174" s="18"/>
      <c r="AU174" s="18"/>
      <c r="AV174" s="18"/>
      <c r="AW174" s="18"/>
      <c r="AX174" s="18"/>
      <c r="AY174" s="18"/>
    </row>
    <row r="175" spans="1:51" ht="13" x14ac:dyDescent="0.25">
      <c r="A175" s="168" t="s">
        <v>491</v>
      </c>
      <c r="B175" s="168" t="s">
        <v>492</v>
      </c>
      <c r="C175" s="160"/>
      <c r="D175" s="171" t="s">
        <v>10</v>
      </c>
      <c r="E175" s="170"/>
      <c r="F175" s="162" t="s">
        <v>31</v>
      </c>
      <c r="G175" s="149" t="s">
        <v>31</v>
      </c>
      <c r="H175" s="151" t="s">
        <v>31</v>
      </c>
      <c r="I175" s="151" t="s">
        <v>31</v>
      </c>
      <c r="J175" s="151" t="s">
        <v>31</v>
      </c>
      <c r="K175" s="151" t="s">
        <v>31</v>
      </c>
      <c r="L175" s="151" t="s">
        <v>31</v>
      </c>
      <c r="M175" s="151" t="s">
        <v>31</v>
      </c>
      <c r="N175" s="151" t="s">
        <v>31</v>
      </c>
      <c r="O175" s="151" t="s">
        <v>31</v>
      </c>
      <c r="P175" s="151" t="s">
        <v>31</v>
      </c>
      <c r="Q175" s="152" t="s">
        <v>31</v>
      </c>
      <c r="R175" s="153" t="s">
        <v>31</v>
      </c>
      <c r="S175" s="151" t="s">
        <v>31</v>
      </c>
      <c r="T175" s="176" t="s">
        <v>31</v>
      </c>
      <c r="U175" s="149" t="s">
        <v>31</v>
      </c>
      <c r="V175" s="151" t="s">
        <v>31</v>
      </c>
      <c r="W175" s="151" t="s">
        <v>31</v>
      </c>
      <c r="X175" s="151" t="s">
        <v>31</v>
      </c>
      <c r="Y175" s="151" t="s">
        <v>31</v>
      </c>
      <c r="Z175" s="151" t="s">
        <v>31</v>
      </c>
      <c r="AA175" s="151" t="s">
        <v>31</v>
      </c>
      <c r="AB175" s="151" t="s">
        <v>31</v>
      </c>
      <c r="AC175" s="151" t="s">
        <v>31</v>
      </c>
      <c r="AD175" s="151" t="s">
        <v>31</v>
      </c>
      <c r="AE175" s="151" t="s">
        <v>31</v>
      </c>
      <c r="AF175" s="151" t="s">
        <v>31</v>
      </c>
      <c r="AG175" s="18"/>
      <c r="AH175" s="19"/>
      <c r="AI175" s="19"/>
      <c r="AJ175" s="19"/>
      <c r="AK175" s="18"/>
      <c r="AL175" s="18"/>
      <c r="AM175" s="18"/>
      <c r="AN175" s="18"/>
      <c r="AO175" s="18"/>
      <c r="AP175" s="18"/>
      <c r="AQ175" s="18"/>
      <c r="AR175" s="18"/>
      <c r="AS175" s="18"/>
      <c r="AT175" s="18"/>
      <c r="AU175" s="18"/>
      <c r="AV175" s="18"/>
      <c r="AW175" s="18"/>
      <c r="AX175" s="18"/>
      <c r="AY175" s="18"/>
    </row>
    <row r="176" spans="1:51" ht="13" x14ac:dyDescent="0.25">
      <c r="A176" s="168" t="s">
        <v>338</v>
      </c>
      <c r="B176" s="168" t="s">
        <v>348</v>
      </c>
      <c r="C176" s="160"/>
      <c r="D176" s="171" t="s">
        <v>11</v>
      </c>
      <c r="E176" s="170"/>
      <c r="F176" s="162" t="s">
        <v>31</v>
      </c>
      <c r="G176" s="149" t="s">
        <v>31</v>
      </c>
      <c r="H176" s="151" t="s">
        <v>31</v>
      </c>
      <c r="I176" s="151" t="s">
        <v>31</v>
      </c>
      <c r="J176" s="151" t="s">
        <v>31</v>
      </c>
      <c r="K176" s="151" t="s">
        <v>31</v>
      </c>
      <c r="L176" s="151" t="s">
        <v>31</v>
      </c>
      <c r="M176" s="151" t="s">
        <v>31</v>
      </c>
      <c r="N176" s="151" t="s">
        <v>31</v>
      </c>
      <c r="O176" s="151" t="s">
        <v>31</v>
      </c>
      <c r="P176" s="151" t="s">
        <v>31</v>
      </c>
      <c r="Q176" s="152" t="s">
        <v>31</v>
      </c>
      <c r="R176" s="153" t="s">
        <v>35</v>
      </c>
      <c r="S176" s="151" t="s">
        <v>31</v>
      </c>
      <c r="T176" s="176" t="s">
        <v>31</v>
      </c>
      <c r="U176" s="149" t="s">
        <v>31</v>
      </c>
      <c r="V176" s="151" t="s">
        <v>31</v>
      </c>
      <c r="W176" s="151" t="s">
        <v>31</v>
      </c>
      <c r="X176" s="151" t="s">
        <v>31</v>
      </c>
      <c r="Y176" s="151" t="s">
        <v>31</v>
      </c>
      <c r="Z176" s="151" t="s">
        <v>31</v>
      </c>
      <c r="AA176" s="151" t="s">
        <v>31</v>
      </c>
      <c r="AB176" s="151" t="s">
        <v>31</v>
      </c>
      <c r="AC176" s="151" t="s">
        <v>31</v>
      </c>
      <c r="AD176" s="151" t="s">
        <v>31</v>
      </c>
      <c r="AE176" s="151" t="s">
        <v>31</v>
      </c>
      <c r="AF176" s="151" t="s">
        <v>31</v>
      </c>
      <c r="AG176" s="18"/>
      <c r="AH176" s="19"/>
      <c r="AI176" s="19"/>
      <c r="AJ176" s="19"/>
      <c r="AK176" s="18"/>
      <c r="AL176" s="18"/>
      <c r="AM176" s="18"/>
      <c r="AN176" s="18"/>
      <c r="AO176" s="18"/>
      <c r="AP176" s="18"/>
      <c r="AQ176" s="18"/>
      <c r="AR176" s="18"/>
      <c r="AS176" s="18"/>
      <c r="AT176" s="18"/>
      <c r="AU176" s="18"/>
      <c r="AV176" s="18"/>
      <c r="AW176" s="18"/>
      <c r="AX176" s="18"/>
      <c r="AY176" s="18"/>
    </row>
    <row r="177" spans="1:51" ht="13" x14ac:dyDescent="0.25">
      <c r="A177" s="168" t="s">
        <v>351</v>
      </c>
      <c r="B177" s="168" t="s">
        <v>366</v>
      </c>
      <c r="C177" s="160"/>
      <c r="D177" s="171" t="s">
        <v>10</v>
      </c>
      <c r="E177" s="170"/>
      <c r="F177" s="162" t="s">
        <v>31</v>
      </c>
      <c r="G177" s="149" t="s">
        <v>31</v>
      </c>
      <c r="H177" s="151" t="s">
        <v>31</v>
      </c>
      <c r="I177" s="151" t="s">
        <v>31</v>
      </c>
      <c r="J177" s="151" t="s">
        <v>31</v>
      </c>
      <c r="K177" s="151" t="s">
        <v>31</v>
      </c>
      <c r="L177" s="151" t="s">
        <v>31</v>
      </c>
      <c r="M177" s="151" t="s">
        <v>31</v>
      </c>
      <c r="N177" s="151" t="s">
        <v>31</v>
      </c>
      <c r="O177" s="151" t="s">
        <v>31</v>
      </c>
      <c r="P177" s="151" t="s">
        <v>31</v>
      </c>
      <c r="Q177" s="152" t="s">
        <v>31</v>
      </c>
      <c r="R177" s="153" t="s">
        <v>31</v>
      </c>
      <c r="S177" s="114" t="s">
        <v>35</v>
      </c>
      <c r="T177" s="176" t="s">
        <v>31</v>
      </c>
      <c r="U177" s="149" t="s">
        <v>31</v>
      </c>
      <c r="V177" s="151" t="s">
        <v>31</v>
      </c>
      <c r="W177" s="151" t="s">
        <v>31</v>
      </c>
      <c r="X177" s="151" t="s">
        <v>31</v>
      </c>
      <c r="Y177" s="151" t="s">
        <v>31</v>
      </c>
      <c r="Z177" s="151" t="s">
        <v>31</v>
      </c>
      <c r="AA177" s="151" t="s">
        <v>31</v>
      </c>
      <c r="AB177" s="151" t="s">
        <v>31</v>
      </c>
      <c r="AC177" s="151" t="s">
        <v>31</v>
      </c>
      <c r="AD177" s="151" t="s">
        <v>31</v>
      </c>
      <c r="AE177" s="151" t="s">
        <v>31</v>
      </c>
      <c r="AF177" s="151" t="s">
        <v>31</v>
      </c>
      <c r="AG177" s="18"/>
      <c r="AH177" s="19"/>
      <c r="AI177" s="19"/>
      <c r="AJ177" s="19"/>
      <c r="AK177" s="18"/>
      <c r="AL177" s="18"/>
      <c r="AM177" s="18"/>
      <c r="AN177" s="18"/>
      <c r="AO177" s="18"/>
      <c r="AP177" s="18"/>
      <c r="AQ177" s="18"/>
      <c r="AR177" s="18"/>
      <c r="AS177" s="18"/>
      <c r="AT177" s="18"/>
      <c r="AU177" s="18"/>
      <c r="AV177" s="18"/>
      <c r="AW177" s="18"/>
      <c r="AX177" s="18"/>
      <c r="AY177" s="18"/>
    </row>
    <row r="178" spans="1:51" ht="26" x14ac:dyDescent="0.25">
      <c r="A178" s="168" t="s">
        <v>354</v>
      </c>
      <c r="B178" s="168" t="s">
        <v>369</v>
      </c>
      <c r="C178" s="160"/>
      <c r="D178" s="171" t="s">
        <v>10</v>
      </c>
      <c r="E178" s="170"/>
      <c r="F178" s="162" t="s">
        <v>31</v>
      </c>
      <c r="G178" s="149" t="s">
        <v>31</v>
      </c>
      <c r="H178" s="151" t="s">
        <v>31</v>
      </c>
      <c r="I178" s="151" t="s">
        <v>31</v>
      </c>
      <c r="J178" s="151" t="s">
        <v>31</v>
      </c>
      <c r="K178" s="151" t="s">
        <v>31</v>
      </c>
      <c r="L178" s="151" t="s">
        <v>31</v>
      </c>
      <c r="M178" s="151" t="s">
        <v>31</v>
      </c>
      <c r="N178" s="151" t="s">
        <v>31</v>
      </c>
      <c r="O178" s="151" t="s">
        <v>31</v>
      </c>
      <c r="P178" s="151" t="s">
        <v>31</v>
      </c>
      <c r="Q178" s="152" t="s">
        <v>31</v>
      </c>
      <c r="R178" s="153" t="s">
        <v>31</v>
      </c>
      <c r="S178" s="151" t="s">
        <v>31</v>
      </c>
      <c r="T178" s="176" t="s">
        <v>35</v>
      </c>
      <c r="U178" s="149" t="s">
        <v>31</v>
      </c>
      <c r="V178" s="151" t="s">
        <v>31</v>
      </c>
      <c r="W178" s="151" t="s">
        <v>31</v>
      </c>
      <c r="X178" s="151" t="s">
        <v>31</v>
      </c>
      <c r="Y178" s="151" t="s">
        <v>31</v>
      </c>
      <c r="Z178" s="151" t="s">
        <v>31</v>
      </c>
      <c r="AA178" s="151" t="s">
        <v>31</v>
      </c>
      <c r="AB178" s="151" t="s">
        <v>31</v>
      </c>
      <c r="AC178" s="151" t="s">
        <v>31</v>
      </c>
      <c r="AD178" s="151" t="s">
        <v>31</v>
      </c>
      <c r="AE178" s="151" t="s">
        <v>31</v>
      </c>
      <c r="AF178" s="151" t="s">
        <v>31</v>
      </c>
      <c r="AG178" s="18"/>
      <c r="AH178" s="19"/>
      <c r="AI178" s="19"/>
      <c r="AJ178" s="19"/>
      <c r="AK178" s="18"/>
      <c r="AL178" s="18"/>
      <c r="AM178" s="18"/>
      <c r="AN178" s="18"/>
      <c r="AO178" s="18"/>
      <c r="AP178" s="18"/>
      <c r="AQ178" s="18"/>
      <c r="AR178" s="18"/>
      <c r="AS178" s="18"/>
      <c r="AT178" s="18"/>
      <c r="AU178" s="18"/>
      <c r="AV178" s="18"/>
      <c r="AW178" s="18"/>
      <c r="AX178" s="18"/>
      <c r="AY178" s="18"/>
    </row>
    <row r="179" spans="1:51" ht="13" x14ac:dyDescent="0.25">
      <c r="A179" s="168" t="s">
        <v>560</v>
      </c>
      <c r="B179" s="168" t="s">
        <v>561</v>
      </c>
      <c r="C179" s="160"/>
      <c r="D179" s="171" t="s">
        <v>10</v>
      </c>
      <c r="E179" s="170"/>
      <c r="F179" s="162" t="s">
        <v>31</v>
      </c>
      <c r="G179" s="149" t="s">
        <v>31</v>
      </c>
      <c r="H179" s="151" t="s">
        <v>31</v>
      </c>
      <c r="I179" s="151" t="s">
        <v>31</v>
      </c>
      <c r="J179" s="151" t="s">
        <v>31</v>
      </c>
      <c r="K179" s="151" t="s">
        <v>31</v>
      </c>
      <c r="L179" s="151" t="s">
        <v>31</v>
      </c>
      <c r="M179" s="151" t="s">
        <v>31</v>
      </c>
      <c r="N179" s="151" t="s">
        <v>31</v>
      </c>
      <c r="O179" s="151" t="s">
        <v>31</v>
      </c>
      <c r="P179" s="151" t="s">
        <v>31</v>
      </c>
      <c r="Q179" s="152" t="s">
        <v>31</v>
      </c>
      <c r="R179" s="153" t="s">
        <v>35</v>
      </c>
      <c r="S179" s="149" t="s">
        <v>31</v>
      </c>
      <c r="T179" s="176" t="s">
        <v>31</v>
      </c>
      <c r="U179" s="149" t="s">
        <v>31</v>
      </c>
      <c r="V179" s="151" t="s">
        <v>31</v>
      </c>
      <c r="W179" s="151" t="s">
        <v>31</v>
      </c>
      <c r="X179" s="151" t="s">
        <v>31</v>
      </c>
      <c r="Y179" s="151" t="s">
        <v>31</v>
      </c>
      <c r="Z179" s="151" t="s">
        <v>31</v>
      </c>
      <c r="AA179" s="151" t="s">
        <v>31</v>
      </c>
      <c r="AB179" s="151" t="s">
        <v>31</v>
      </c>
      <c r="AC179" s="151" t="s">
        <v>31</v>
      </c>
      <c r="AD179" s="151" t="s">
        <v>31</v>
      </c>
      <c r="AE179" s="151" t="s">
        <v>31</v>
      </c>
      <c r="AF179" s="151" t="s">
        <v>31</v>
      </c>
      <c r="AG179" s="18"/>
      <c r="AH179" s="19"/>
      <c r="AI179" s="19"/>
      <c r="AJ179" s="19"/>
      <c r="AK179" s="18"/>
      <c r="AL179" s="18"/>
      <c r="AM179" s="18"/>
      <c r="AN179" s="18"/>
      <c r="AO179" s="18"/>
      <c r="AP179" s="18"/>
      <c r="AQ179" s="18"/>
      <c r="AR179" s="18"/>
      <c r="AS179" s="18"/>
      <c r="AT179" s="18"/>
      <c r="AU179" s="18"/>
      <c r="AV179" s="18"/>
      <c r="AW179" s="18"/>
      <c r="AX179" s="18"/>
      <c r="AY179" s="18"/>
    </row>
    <row r="180" spans="1:51" ht="13" x14ac:dyDescent="0.25">
      <c r="A180" s="168" t="s">
        <v>360</v>
      </c>
      <c r="B180" s="168" t="s">
        <v>367</v>
      </c>
      <c r="C180" s="160"/>
      <c r="D180" s="171" t="s">
        <v>11</v>
      </c>
      <c r="E180" s="170"/>
      <c r="F180" s="162" t="s">
        <v>31</v>
      </c>
      <c r="G180" s="149" t="s">
        <v>31</v>
      </c>
      <c r="H180" s="151" t="s">
        <v>31</v>
      </c>
      <c r="I180" s="151" t="s">
        <v>31</v>
      </c>
      <c r="J180" s="151" t="s">
        <v>31</v>
      </c>
      <c r="K180" s="151" t="s">
        <v>31</v>
      </c>
      <c r="L180" s="151" t="s">
        <v>31</v>
      </c>
      <c r="M180" s="151" t="s">
        <v>31</v>
      </c>
      <c r="N180" s="151" t="s">
        <v>31</v>
      </c>
      <c r="O180" s="151" t="s">
        <v>31</v>
      </c>
      <c r="P180" s="151" t="s">
        <v>31</v>
      </c>
      <c r="Q180" s="152" t="s">
        <v>31</v>
      </c>
      <c r="R180" s="153" t="s">
        <v>31</v>
      </c>
      <c r="S180" s="114" t="s">
        <v>35</v>
      </c>
      <c r="T180" s="176" t="s">
        <v>31</v>
      </c>
      <c r="U180" s="149" t="s">
        <v>31</v>
      </c>
      <c r="V180" s="151" t="s">
        <v>31</v>
      </c>
      <c r="W180" s="151" t="s">
        <v>31</v>
      </c>
      <c r="X180" s="151" t="s">
        <v>31</v>
      </c>
      <c r="Y180" s="151" t="s">
        <v>31</v>
      </c>
      <c r="Z180" s="151" t="s">
        <v>31</v>
      </c>
      <c r="AA180" s="151" t="s">
        <v>31</v>
      </c>
      <c r="AB180" s="151" t="s">
        <v>31</v>
      </c>
      <c r="AC180" s="151" t="s">
        <v>31</v>
      </c>
      <c r="AD180" s="151" t="s">
        <v>31</v>
      </c>
      <c r="AE180" s="151" t="s">
        <v>31</v>
      </c>
      <c r="AF180" s="151" t="s">
        <v>31</v>
      </c>
      <c r="AG180" s="18"/>
      <c r="AH180" s="19"/>
      <c r="AI180" s="19"/>
      <c r="AJ180" s="19"/>
      <c r="AK180" s="18"/>
      <c r="AL180" s="18"/>
      <c r="AM180" s="18"/>
      <c r="AN180" s="18"/>
      <c r="AO180" s="18"/>
      <c r="AP180" s="18"/>
      <c r="AQ180" s="18"/>
      <c r="AR180" s="18"/>
      <c r="AS180" s="18"/>
      <c r="AT180" s="18"/>
      <c r="AU180" s="18"/>
      <c r="AV180" s="18"/>
      <c r="AW180" s="18"/>
      <c r="AX180" s="18"/>
      <c r="AY180" s="18"/>
    </row>
    <row r="181" spans="1:51" ht="13" x14ac:dyDescent="0.25">
      <c r="A181" s="168" t="s">
        <v>493</v>
      </c>
      <c r="B181" s="168" t="s">
        <v>494</v>
      </c>
      <c r="C181" s="160"/>
      <c r="D181" s="171" t="s">
        <v>11</v>
      </c>
      <c r="E181" s="170"/>
      <c r="F181" s="162" t="s">
        <v>31</v>
      </c>
      <c r="G181" s="149" t="s">
        <v>31</v>
      </c>
      <c r="H181" s="151" t="s">
        <v>31</v>
      </c>
      <c r="I181" s="151" t="s">
        <v>31</v>
      </c>
      <c r="J181" s="151" t="s">
        <v>31</v>
      </c>
      <c r="K181" s="151" t="s">
        <v>31</v>
      </c>
      <c r="L181" s="151" t="s">
        <v>31</v>
      </c>
      <c r="M181" s="151" t="s">
        <v>31</v>
      </c>
      <c r="N181" s="151" t="s">
        <v>31</v>
      </c>
      <c r="O181" s="151" t="s">
        <v>31</v>
      </c>
      <c r="P181" s="151" t="s">
        <v>31</v>
      </c>
      <c r="Q181" s="152" t="s">
        <v>31</v>
      </c>
      <c r="R181" s="153" t="s">
        <v>31</v>
      </c>
      <c r="S181" s="151" t="s">
        <v>31</v>
      </c>
      <c r="T181" s="176" t="s">
        <v>31</v>
      </c>
      <c r="U181" s="149" t="s">
        <v>31</v>
      </c>
      <c r="V181" s="151" t="s">
        <v>31</v>
      </c>
      <c r="W181" s="151" t="s">
        <v>31</v>
      </c>
      <c r="X181" s="151" t="s">
        <v>31</v>
      </c>
      <c r="Y181" s="151" t="s">
        <v>31</v>
      </c>
      <c r="Z181" s="151" t="s">
        <v>31</v>
      </c>
      <c r="AA181" s="151" t="s">
        <v>31</v>
      </c>
      <c r="AB181" s="151" t="s">
        <v>31</v>
      </c>
      <c r="AC181" s="151" t="s">
        <v>31</v>
      </c>
      <c r="AD181" s="151" t="s">
        <v>31</v>
      </c>
      <c r="AE181" s="151" t="s">
        <v>31</v>
      </c>
      <c r="AF181" s="151" t="s">
        <v>31</v>
      </c>
      <c r="AG181" s="18"/>
      <c r="AH181" s="19"/>
      <c r="AI181" s="19"/>
      <c r="AJ181" s="19"/>
      <c r="AK181" s="18"/>
      <c r="AL181" s="18"/>
      <c r="AM181" s="18"/>
      <c r="AN181" s="18"/>
      <c r="AO181" s="18"/>
      <c r="AP181" s="18"/>
      <c r="AQ181" s="18"/>
      <c r="AR181" s="18"/>
      <c r="AS181" s="18"/>
      <c r="AT181" s="18"/>
      <c r="AU181" s="18"/>
      <c r="AV181" s="18"/>
      <c r="AW181" s="18"/>
      <c r="AX181" s="18"/>
      <c r="AY181" s="18"/>
    </row>
    <row r="182" spans="1:51" ht="13" x14ac:dyDescent="0.25">
      <c r="A182" s="264" t="s">
        <v>339</v>
      </c>
      <c r="B182" s="264" t="s">
        <v>349</v>
      </c>
      <c r="C182" s="160"/>
      <c r="D182" s="171" t="s">
        <v>10</v>
      </c>
      <c r="E182" s="170"/>
      <c r="F182" s="162" t="s">
        <v>31</v>
      </c>
      <c r="G182" s="149" t="s">
        <v>31</v>
      </c>
      <c r="H182" s="151" t="s">
        <v>31</v>
      </c>
      <c r="I182" s="151" t="s">
        <v>31</v>
      </c>
      <c r="J182" s="151" t="s">
        <v>31</v>
      </c>
      <c r="K182" s="151" t="s">
        <v>31</v>
      </c>
      <c r="L182" s="151" t="s">
        <v>31</v>
      </c>
      <c r="M182" s="151" t="s">
        <v>31</v>
      </c>
      <c r="N182" s="151" t="s">
        <v>31</v>
      </c>
      <c r="O182" s="151" t="s">
        <v>31</v>
      </c>
      <c r="P182" s="151" t="s">
        <v>31</v>
      </c>
      <c r="Q182" s="152" t="s">
        <v>31</v>
      </c>
      <c r="R182" s="153" t="s">
        <v>31</v>
      </c>
      <c r="S182" s="151" t="s">
        <v>31</v>
      </c>
      <c r="T182" s="176" t="s">
        <v>31</v>
      </c>
      <c r="U182" s="149" t="s">
        <v>31</v>
      </c>
      <c r="V182" s="151" t="s">
        <v>31</v>
      </c>
      <c r="W182" s="151" t="s">
        <v>31</v>
      </c>
      <c r="X182" s="151" t="s">
        <v>31</v>
      </c>
      <c r="Y182" s="151" t="s">
        <v>31</v>
      </c>
      <c r="Z182" s="151" t="s">
        <v>31</v>
      </c>
      <c r="AA182" s="151" t="s">
        <v>31</v>
      </c>
      <c r="AB182" s="151" t="s">
        <v>31</v>
      </c>
      <c r="AC182" s="151" t="s">
        <v>31</v>
      </c>
      <c r="AD182" s="151" t="s">
        <v>31</v>
      </c>
      <c r="AE182" s="151" t="s">
        <v>31</v>
      </c>
      <c r="AF182" s="151" t="s">
        <v>31</v>
      </c>
      <c r="AG182" s="18"/>
      <c r="AH182" s="19"/>
      <c r="AI182" s="19"/>
      <c r="AJ182" s="19"/>
      <c r="AK182" s="18"/>
      <c r="AL182" s="18"/>
      <c r="AM182" s="18"/>
      <c r="AN182" s="18"/>
      <c r="AO182" s="18"/>
      <c r="AP182" s="18"/>
      <c r="AQ182" s="18"/>
      <c r="AR182" s="18"/>
      <c r="AS182" s="18"/>
      <c r="AT182" s="18"/>
      <c r="AU182" s="18"/>
      <c r="AV182" s="18"/>
      <c r="AW182" s="18"/>
      <c r="AX182" s="18"/>
      <c r="AY182" s="18"/>
    </row>
    <row r="183" spans="1:51" ht="13" x14ac:dyDescent="0.25">
      <c r="A183" s="168" t="s">
        <v>495</v>
      </c>
      <c r="B183" s="168" t="s">
        <v>496</v>
      </c>
      <c r="C183" s="160"/>
      <c r="D183" s="171" t="s">
        <v>10</v>
      </c>
      <c r="E183" s="170"/>
      <c r="F183" s="162" t="s">
        <v>31</v>
      </c>
      <c r="G183" s="149" t="s">
        <v>31</v>
      </c>
      <c r="H183" s="151" t="s">
        <v>31</v>
      </c>
      <c r="I183" s="151" t="s">
        <v>31</v>
      </c>
      <c r="J183" s="151" t="s">
        <v>31</v>
      </c>
      <c r="K183" s="151" t="s">
        <v>31</v>
      </c>
      <c r="L183" s="151" t="s">
        <v>31</v>
      </c>
      <c r="M183" s="151" t="s">
        <v>31</v>
      </c>
      <c r="N183" s="151" t="s">
        <v>31</v>
      </c>
      <c r="O183" s="151" t="s">
        <v>31</v>
      </c>
      <c r="P183" s="151" t="s">
        <v>31</v>
      </c>
      <c r="Q183" s="152" t="s">
        <v>31</v>
      </c>
      <c r="R183" s="153" t="s">
        <v>31</v>
      </c>
      <c r="S183" s="151" t="s">
        <v>31</v>
      </c>
      <c r="T183" s="176" t="s">
        <v>31</v>
      </c>
      <c r="U183" s="149" t="s">
        <v>31</v>
      </c>
      <c r="V183" s="151" t="s">
        <v>31</v>
      </c>
      <c r="W183" s="151" t="s">
        <v>31</v>
      </c>
      <c r="X183" s="151" t="s">
        <v>31</v>
      </c>
      <c r="Y183" s="151" t="s">
        <v>31</v>
      </c>
      <c r="Z183" s="151" t="s">
        <v>31</v>
      </c>
      <c r="AA183" s="151" t="s">
        <v>31</v>
      </c>
      <c r="AB183" s="151" t="s">
        <v>31</v>
      </c>
      <c r="AC183" s="151" t="s">
        <v>31</v>
      </c>
      <c r="AD183" s="151" t="s">
        <v>31</v>
      </c>
      <c r="AE183" s="151" t="s">
        <v>31</v>
      </c>
      <c r="AF183" s="151" t="s">
        <v>31</v>
      </c>
      <c r="AG183" s="18"/>
      <c r="AH183" s="19"/>
      <c r="AI183" s="19"/>
      <c r="AJ183" s="19"/>
      <c r="AK183" s="18"/>
      <c r="AL183" s="18"/>
      <c r="AM183" s="18"/>
      <c r="AN183" s="18"/>
      <c r="AO183" s="18"/>
      <c r="AP183" s="18"/>
      <c r="AQ183" s="18"/>
      <c r="AR183" s="18"/>
      <c r="AS183" s="18"/>
      <c r="AT183" s="18"/>
      <c r="AU183" s="18"/>
      <c r="AV183" s="18"/>
      <c r="AW183" s="18"/>
      <c r="AX183" s="18"/>
      <c r="AY183" s="18"/>
    </row>
    <row r="184" spans="1:51" ht="13" x14ac:dyDescent="0.25">
      <c r="A184" s="168" t="s">
        <v>357</v>
      </c>
      <c r="B184" s="168" t="s">
        <v>370</v>
      </c>
      <c r="C184" s="160"/>
      <c r="D184" s="171" t="s">
        <v>10</v>
      </c>
      <c r="E184" s="170"/>
      <c r="F184" s="162" t="s">
        <v>31</v>
      </c>
      <c r="G184" s="149" t="s">
        <v>31</v>
      </c>
      <c r="H184" s="151" t="s">
        <v>31</v>
      </c>
      <c r="I184" s="151" t="s">
        <v>31</v>
      </c>
      <c r="J184" s="151" t="s">
        <v>31</v>
      </c>
      <c r="K184" s="151" t="s">
        <v>31</v>
      </c>
      <c r="L184" s="151" t="s">
        <v>31</v>
      </c>
      <c r="M184" s="151" t="s">
        <v>31</v>
      </c>
      <c r="N184" s="151" t="s">
        <v>31</v>
      </c>
      <c r="O184" s="151" t="s">
        <v>31</v>
      </c>
      <c r="P184" s="151" t="s">
        <v>31</v>
      </c>
      <c r="Q184" s="152" t="s">
        <v>31</v>
      </c>
      <c r="R184" s="153" t="s">
        <v>31</v>
      </c>
      <c r="S184" s="151" t="s">
        <v>31</v>
      </c>
      <c r="T184" s="176" t="s">
        <v>35</v>
      </c>
      <c r="U184" s="149" t="s">
        <v>31</v>
      </c>
      <c r="V184" s="151" t="s">
        <v>31</v>
      </c>
      <c r="W184" s="151" t="s">
        <v>31</v>
      </c>
      <c r="X184" s="151" t="s">
        <v>31</v>
      </c>
      <c r="Y184" s="151" t="s">
        <v>31</v>
      </c>
      <c r="Z184" s="151" t="s">
        <v>31</v>
      </c>
      <c r="AA184" s="151" t="s">
        <v>31</v>
      </c>
      <c r="AB184" s="151" t="s">
        <v>31</v>
      </c>
      <c r="AC184" s="151" t="s">
        <v>31</v>
      </c>
      <c r="AD184" s="151" t="s">
        <v>31</v>
      </c>
      <c r="AE184" s="151" t="s">
        <v>31</v>
      </c>
      <c r="AF184" s="151" t="s">
        <v>31</v>
      </c>
      <c r="AG184" s="18"/>
      <c r="AH184" s="19"/>
      <c r="AI184" s="19"/>
      <c r="AJ184" s="19"/>
      <c r="AK184" s="18"/>
      <c r="AL184" s="18"/>
      <c r="AM184" s="18"/>
      <c r="AN184" s="18"/>
      <c r="AO184" s="18"/>
      <c r="AP184" s="18"/>
      <c r="AQ184" s="18"/>
      <c r="AR184" s="18"/>
      <c r="AS184" s="18"/>
      <c r="AT184" s="18"/>
      <c r="AU184" s="18"/>
      <c r="AV184" s="18"/>
      <c r="AW184" s="18"/>
      <c r="AX184" s="18"/>
      <c r="AY184" s="18"/>
    </row>
    <row r="185" spans="1:51" ht="13" x14ac:dyDescent="0.25">
      <c r="A185" s="168" t="s">
        <v>358</v>
      </c>
      <c r="B185" s="168" t="s">
        <v>368</v>
      </c>
      <c r="C185" s="160"/>
      <c r="D185" s="171" t="s">
        <v>10</v>
      </c>
      <c r="E185" s="170"/>
      <c r="F185" s="162" t="s">
        <v>31</v>
      </c>
      <c r="G185" s="149" t="s">
        <v>31</v>
      </c>
      <c r="H185" s="151" t="s">
        <v>31</v>
      </c>
      <c r="I185" s="151" t="s">
        <v>31</v>
      </c>
      <c r="J185" s="151" t="s">
        <v>31</v>
      </c>
      <c r="K185" s="151" t="s">
        <v>31</v>
      </c>
      <c r="L185" s="151" t="s">
        <v>31</v>
      </c>
      <c r="M185" s="151" t="s">
        <v>31</v>
      </c>
      <c r="N185" s="151" t="s">
        <v>31</v>
      </c>
      <c r="O185" s="151" t="s">
        <v>31</v>
      </c>
      <c r="P185" s="151" t="s">
        <v>31</v>
      </c>
      <c r="Q185" s="152" t="s">
        <v>31</v>
      </c>
      <c r="R185" s="153" t="s">
        <v>31</v>
      </c>
      <c r="S185" s="114" t="s">
        <v>35</v>
      </c>
      <c r="T185" s="176" t="s">
        <v>31</v>
      </c>
      <c r="U185" s="149" t="s">
        <v>31</v>
      </c>
      <c r="V185" s="151" t="s">
        <v>31</v>
      </c>
      <c r="W185" s="151" t="s">
        <v>31</v>
      </c>
      <c r="X185" s="151" t="s">
        <v>31</v>
      </c>
      <c r="Y185" s="151" t="s">
        <v>31</v>
      </c>
      <c r="Z185" s="151" t="s">
        <v>31</v>
      </c>
      <c r="AA185" s="151" t="s">
        <v>31</v>
      </c>
      <c r="AB185" s="151" t="s">
        <v>31</v>
      </c>
      <c r="AC185" s="151" t="s">
        <v>31</v>
      </c>
      <c r="AD185" s="151" t="s">
        <v>31</v>
      </c>
      <c r="AE185" s="151" t="s">
        <v>31</v>
      </c>
      <c r="AF185" s="151" t="s">
        <v>31</v>
      </c>
      <c r="AG185" s="18"/>
      <c r="AH185" s="19"/>
      <c r="AI185" s="19"/>
      <c r="AJ185" s="19"/>
      <c r="AK185" s="18"/>
      <c r="AL185" s="18"/>
      <c r="AM185" s="18"/>
      <c r="AN185" s="18"/>
      <c r="AO185" s="18"/>
      <c r="AP185" s="18"/>
      <c r="AQ185" s="18"/>
      <c r="AR185" s="18"/>
      <c r="AS185" s="18"/>
      <c r="AT185" s="18"/>
      <c r="AU185" s="18"/>
      <c r="AV185" s="18"/>
      <c r="AW185" s="18"/>
      <c r="AX185" s="18"/>
      <c r="AY185" s="18"/>
    </row>
    <row r="186" spans="1:51" ht="26" x14ac:dyDescent="0.25">
      <c r="A186" s="168" t="s">
        <v>359</v>
      </c>
      <c r="B186" s="168" t="s">
        <v>371</v>
      </c>
      <c r="C186" s="160"/>
      <c r="D186" s="171" t="s">
        <v>11</v>
      </c>
      <c r="E186" s="170"/>
      <c r="F186" s="162" t="s">
        <v>31</v>
      </c>
      <c r="G186" s="149" t="s">
        <v>31</v>
      </c>
      <c r="H186" s="151" t="s">
        <v>31</v>
      </c>
      <c r="I186" s="151" t="s">
        <v>31</v>
      </c>
      <c r="J186" s="151" t="s">
        <v>31</v>
      </c>
      <c r="K186" s="151" t="s">
        <v>31</v>
      </c>
      <c r="L186" s="151" t="s">
        <v>31</v>
      </c>
      <c r="M186" s="151" t="s">
        <v>31</v>
      </c>
      <c r="N186" s="151" t="s">
        <v>31</v>
      </c>
      <c r="O186" s="151" t="s">
        <v>31</v>
      </c>
      <c r="P186" s="151" t="s">
        <v>31</v>
      </c>
      <c r="Q186" s="152" t="s">
        <v>31</v>
      </c>
      <c r="R186" s="153" t="s">
        <v>31</v>
      </c>
      <c r="S186" s="151" t="s">
        <v>31</v>
      </c>
      <c r="T186" s="176" t="s">
        <v>35</v>
      </c>
      <c r="U186" s="149" t="s">
        <v>31</v>
      </c>
      <c r="V186" s="151" t="s">
        <v>31</v>
      </c>
      <c r="W186" s="151" t="s">
        <v>31</v>
      </c>
      <c r="X186" s="151" t="s">
        <v>31</v>
      </c>
      <c r="Y186" s="151" t="s">
        <v>31</v>
      </c>
      <c r="Z186" s="151" t="s">
        <v>31</v>
      </c>
      <c r="AA186" s="151" t="s">
        <v>31</v>
      </c>
      <c r="AB186" s="151" t="s">
        <v>31</v>
      </c>
      <c r="AC186" s="151" t="s">
        <v>31</v>
      </c>
      <c r="AD186" s="151" t="s">
        <v>31</v>
      </c>
      <c r="AE186" s="151" t="s">
        <v>31</v>
      </c>
      <c r="AF186" s="151" t="s">
        <v>31</v>
      </c>
      <c r="AG186" s="18"/>
      <c r="AH186" s="19"/>
      <c r="AI186" s="19"/>
      <c r="AJ186" s="19"/>
      <c r="AK186" s="18"/>
      <c r="AL186" s="18"/>
      <c r="AM186" s="18"/>
      <c r="AN186" s="18"/>
      <c r="AO186" s="18"/>
      <c r="AP186" s="18"/>
      <c r="AQ186" s="18"/>
      <c r="AR186" s="18"/>
      <c r="AS186" s="18"/>
      <c r="AT186" s="18"/>
      <c r="AU186" s="18"/>
      <c r="AV186" s="18"/>
      <c r="AW186" s="18"/>
      <c r="AX186" s="18"/>
      <c r="AY186" s="18"/>
    </row>
    <row r="187" spans="1:51" ht="13" x14ac:dyDescent="0.25">
      <c r="A187" s="168" t="s">
        <v>356</v>
      </c>
      <c r="B187" s="168" t="s">
        <v>372</v>
      </c>
      <c r="C187" s="160"/>
      <c r="D187" s="171" t="s">
        <v>242</v>
      </c>
      <c r="E187" s="170"/>
      <c r="F187" s="162" t="s">
        <v>31</v>
      </c>
      <c r="G187" s="149" t="s">
        <v>31</v>
      </c>
      <c r="H187" s="151" t="s">
        <v>31</v>
      </c>
      <c r="I187" s="151" t="s">
        <v>31</v>
      </c>
      <c r="J187" s="151" t="s">
        <v>31</v>
      </c>
      <c r="K187" s="151" t="s">
        <v>31</v>
      </c>
      <c r="L187" s="151" t="s">
        <v>31</v>
      </c>
      <c r="M187" s="151" t="s">
        <v>31</v>
      </c>
      <c r="N187" s="151" t="s">
        <v>31</v>
      </c>
      <c r="O187" s="151" t="s">
        <v>31</v>
      </c>
      <c r="P187" s="151" t="s">
        <v>31</v>
      </c>
      <c r="Q187" s="152" t="s">
        <v>31</v>
      </c>
      <c r="R187" s="153" t="s">
        <v>31</v>
      </c>
      <c r="S187" s="151" t="s">
        <v>31</v>
      </c>
      <c r="T187" s="176" t="s">
        <v>35</v>
      </c>
      <c r="U187" s="149" t="s">
        <v>31</v>
      </c>
      <c r="V187" s="151" t="s">
        <v>31</v>
      </c>
      <c r="W187" s="151" t="s">
        <v>31</v>
      </c>
      <c r="X187" s="151" t="s">
        <v>31</v>
      </c>
      <c r="Y187" s="151" t="s">
        <v>31</v>
      </c>
      <c r="Z187" s="151" t="s">
        <v>31</v>
      </c>
      <c r="AA187" s="151" t="s">
        <v>31</v>
      </c>
      <c r="AB187" s="151" t="s">
        <v>31</v>
      </c>
      <c r="AC187" s="151" t="s">
        <v>31</v>
      </c>
      <c r="AD187" s="151" t="s">
        <v>31</v>
      </c>
      <c r="AE187" s="151" t="s">
        <v>31</v>
      </c>
      <c r="AF187" s="151" t="s">
        <v>31</v>
      </c>
      <c r="AG187" s="18"/>
      <c r="AH187" s="19"/>
      <c r="AI187" s="19"/>
      <c r="AJ187" s="19"/>
      <c r="AK187" s="18"/>
      <c r="AL187" s="18"/>
      <c r="AM187" s="18"/>
      <c r="AN187" s="18"/>
      <c r="AO187" s="18"/>
      <c r="AP187" s="18"/>
      <c r="AQ187" s="18"/>
      <c r="AR187" s="18"/>
      <c r="AS187" s="18"/>
      <c r="AT187" s="18"/>
      <c r="AU187" s="18"/>
      <c r="AV187" s="18"/>
      <c r="AW187" s="18"/>
      <c r="AX187" s="18"/>
      <c r="AY187" s="18"/>
    </row>
    <row r="188" spans="1:51" ht="13" x14ac:dyDescent="0.25">
      <c r="A188" s="168" t="s">
        <v>497</v>
      </c>
      <c r="B188" s="168" t="s">
        <v>498</v>
      </c>
      <c r="C188" s="160"/>
      <c r="D188" s="171" t="s">
        <v>11</v>
      </c>
      <c r="E188" s="170"/>
      <c r="F188" s="162" t="s">
        <v>31</v>
      </c>
      <c r="G188" s="149" t="s">
        <v>31</v>
      </c>
      <c r="H188" s="151" t="s">
        <v>31</v>
      </c>
      <c r="I188" s="151" t="s">
        <v>31</v>
      </c>
      <c r="J188" s="151" t="s">
        <v>31</v>
      </c>
      <c r="K188" s="151" t="s">
        <v>31</v>
      </c>
      <c r="L188" s="151" t="s">
        <v>31</v>
      </c>
      <c r="M188" s="151" t="s">
        <v>31</v>
      </c>
      <c r="N188" s="151" t="s">
        <v>31</v>
      </c>
      <c r="O188" s="151" t="s">
        <v>31</v>
      </c>
      <c r="P188" s="151" t="s">
        <v>31</v>
      </c>
      <c r="Q188" s="152" t="s">
        <v>31</v>
      </c>
      <c r="R188" s="153" t="s">
        <v>31</v>
      </c>
      <c r="S188" s="151" t="s">
        <v>31</v>
      </c>
      <c r="T188" s="176" t="s">
        <v>31</v>
      </c>
      <c r="U188" s="149" t="s">
        <v>31</v>
      </c>
      <c r="V188" s="151" t="s">
        <v>31</v>
      </c>
      <c r="W188" s="151" t="s">
        <v>31</v>
      </c>
      <c r="X188" s="151" t="s">
        <v>31</v>
      </c>
      <c r="Y188" s="151" t="s">
        <v>31</v>
      </c>
      <c r="Z188" s="151" t="s">
        <v>31</v>
      </c>
      <c r="AA188" s="151" t="s">
        <v>31</v>
      </c>
      <c r="AB188" s="151" t="s">
        <v>31</v>
      </c>
      <c r="AC188" s="151" t="s">
        <v>31</v>
      </c>
      <c r="AD188" s="151" t="s">
        <v>31</v>
      </c>
      <c r="AE188" s="151" t="s">
        <v>31</v>
      </c>
      <c r="AF188" s="151" t="s">
        <v>31</v>
      </c>
      <c r="AG188" s="18"/>
      <c r="AH188" s="19"/>
      <c r="AI188" s="19"/>
      <c r="AJ188" s="19"/>
      <c r="AK188" s="18"/>
      <c r="AL188" s="18"/>
      <c r="AM188" s="18"/>
      <c r="AN188" s="18"/>
      <c r="AO188" s="18"/>
      <c r="AP188" s="18"/>
      <c r="AQ188" s="18"/>
      <c r="AR188" s="18"/>
      <c r="AS188" s="18"/>
      <c r="AT188" s="18"/>
      <c r="AU188" s="18"/>
      <c r="AV188" s="18"/>
      <c r="AW188" s="18"/>
      <c r="AX188" s="18"/>
      <c r="AY188" s="18"/>
    </row>
    <row r="189" spans="1:51" ht="13" x14ac:dyDescent="0.25">
      <c r="A189" s="168" t="s">
        <v>499</v>
      </c>
      <c r="B189" s="168" t="s">
        <v>500</v>
      </c>
      <c r="C189" s="160"/>
      <c r="D189" s="171" t="s">
        <v>240</v>
      </c>
      <c r="E189" s="170"/>
      <c r="F189" s="162" t="s">
        <v>31</v>
      </c>
      <c r="G189" s="149" t="s">
        <v>31</v>
      </c>
      <c r="H189" s="151" t="s">
        <v>31</v>
      </c>
      <c r="I189" s="151" t="s">
        <v>31</v>
      </c>
      <c r="J189" s="151" t="s">
        <v>31</v>
      </c>
      <c r="K189" s="151" t="s">
        <v>31</v>
      </c>
      <c r="L189" s="151" t="s">
        <v>31</v>
      </c>
      <c r="M189" s="151" t="s">
        <v>31</v>
      </c>
      <c r="N189" s="151" t="s">
        <v>31</v>
      </c>
      <c r="O189" s="151" t="s">
        <v>31</v>
      </c>
      <c r="P189" s="151" t="s">
        <v>31</v>
      </c>
      <c r="Q189" s="152" t="s">
        <v>31</v>
      </c>
      <c r="R189" s="153" t="s">
        <v>31</v>
      </c>
      <c r="S189" s="151" t="s">
        <v>31</v>
      </c>
      <c r="T189" s="176" t="s">
        <v>31</v>
      </c>
      <c r="U189" s="149" t="s">
        <v>31</v>
      </c>
      <c r="V189" s="151" t="s">
        <v>31</v>
      </c>
      <c r="W189" s="151" t="s">
        <v>31</v>
      </c>
      <c r="X189" s="151" t="s">
        <v>31</v>
      </c>
      <c r="Y189" s="151" t="s">
        <v>31</v>
      </c>
      <c r="Z189" s="151" t="s">
        <v>31</v>
      </c>
      <c r="AA189" s="151" t="s">
        <v>31</v>
      </c>
      <c r="AB189" s="151" t="s">
        <v>31</v>
      </c>
      <c r="AC189" s="151" t="s">
        <v>31</v>
      </c>
      <c r="AD189" s="151" t="s">
        <v>31</v>
      </c>
      <c r="AE189" s="151" t="s">
        <v>31</v>
      </c>
      <c r="AF189" s="151" t="s">
        <v>31</v>
      </c>
      <c r="AG189" s="18"/>
      <c r="AH189" s="19"/>
      <c r="AI189" s="19"/>
      <c r="AJ189" s="19"/>
      <c r="AK189" s="18"/>
      <c r="AL189" s="18"/>
      <c r="AM189" s="18"/>
      <c r="AN189" s="18"/>
      <c r="AO189" s="18"/>
      <c r="AP189" s="18"/>
      <c r="AQ189" s="18"/>
      <c r="AR189" s="18"/>
      <c r="AS189" s="18"/>
      <c r="AT189" s="18"/>
      <c r="AU189" s="18"/>
      <c r="AV189" s="18"/>
      <c r="AW189" s="18"/>
      <c r="AX189" s="18"/>
      <c r="AY189" s="18"/>
    </row>
    <row r="190" spans="1:51" ht="26" x14ac:dyDescent="0.25">
      <c r="A190" s="168" t="s">
        <v>501</v>
      </c>
      <c r="B190" s="168" t="s">
        <v>502</v>
      </c>
      <c r="C190" s="160"/>
      <c r="D190" s="171" t="s">
        <v>251</v>
      </c>
      <c r="E190" s="170"/>
      <c r="F190" s="162" t="s">
        <v>31</v>
      </c>
      <c r="G190" s="149" t="s">
        <v>31</v>
      </c>
      <c r="H190" s="151" t="s">
        <v>31</v>
      </c>
      <c r="I190" s="151" t="s">
        <v>31</v>
      </c>
      <c r="J190" s="151" t="s">
        <v>31</v>
      </c>
      <c r="K190" s="151" t="s">
        <v>31</v>
      </c>
      <c r="L190" s="151" t="s">
        <v>31</v>
      </c>
      <c r="M190" s="151" t="s">
        <v>31</v>
      </c>
      <c r="N190" s="151" t="s">
        <v>31</v>
      </c>
      <c r="O190" s="151" t="s">
        <v>31</v>
      </c>
      <c r="P190" s="151" t="s">
        <v>31</v>
      </c>
      <c r="Q190" s="152" t="s">
        <v>31</v>
      </c>
      <c r="R190" s="153" t="s">
        <v>31</v>
      </c>
      <c r="S190" s="151" t="s">
        <v>31</v>
      </c>
      <c r="T190" s="176" t="s">
        <v>31</v>
      </c>
      <c r="U190" s="149" t="s">
        <v>31</v>
      </c>
      <c r="V190" s="151" t="s">
        <v>31</v>
      </c>
      <c r="W190" s="151" t="s">
        <v>31</v>
      </c>
      <c r="X190" s="151" t="s">
        <v>31</v>
      </c>
      <c r="Y190" s="151" t="s">
        <v>31</v>
      </c>
      <c r="Z190" s="151" t="s">
        <v>31</v>
      </c>
      <c r="AA190" s="151" t="s">
        <v>31</v>
      </c>
      <c r="AB190" s="151" t="s">
        <v>31</v>
      </c>
      <c r="AC190" s="151" t="s">
        <v>31</v>
      </c>
      <c r="AD190" s="151" t="s">
        <v>31</v>
      </c>
      <c r="AE190" s="151" t="s">
        <v>31</v>
      </c>
      <c r="AF190" s="151" t="s">
        <v>31</v>
      </c>
      <c r="AG190" s="18"/>
      <c r="AH190" s="19"/>
      <c r="AI190" s="19"/>
      <c r="AJ190" s="19"/>
      <c r="AK190" s="18"/>
      <c r="AL190" s="18"/>
      <c r="AM190" s="18"/>
      <c r="AN190" s="18"/>
      <c r="AO190" s="18"/>
      <c r="AP190" s="18"/>
      <c r="AQ190" s="18"/>
      <c r="AR190" s="18"/>
      <c r="AS190" s="18"/>
      <c r="AT190" s="18"/>
      <c r="AU190" s="18"/>
      <c r="AV190" s="18"/>
      <c r="AW190" s="18"/>
      <c r="AX190" s="18"/>
      <c r="AY190" s="18"/>
    </row>
    <row r="191" spans="1:51" ht="26" x14ac:dyDescent="0.25">
      <c r="A191" s="168" t="s">
        <v>503</v>
      </c>
      <c r="B191" s="168" t="s">
        <v>504</v>
      </c>
      <c r="C191" s="160"/>
      <c r="D191" s="171" t="s">
        <v>251</v>
      </c>
      <c r="E191" s="170"/>
      <c r="F191" s="162" t="s">
        <v>31</v>
      </c>
      <c r="G191" s="149" t="s">
        <v>31</v>
      </c>
      <c r="H191" s="151" t="s">
        <v>31</v>
      </c>
      <c r="I191" s="151" t="s">
        <v>31</v>
      </c>
      <c r="J191" s="151" t="s">
        <v>31</v>
      </c>
      <c r="K191" s="151" t="s">
        <v>31</v>
      </c>
      <c r="L191" s="151" t="s">
        <v>31</v>
      </c>
      <c r="M191" s="151" t="s">
        <v>31</v>
      </c>
      <c r="N191" s="151" t="s">
        <v>31</v>
      </c>
      <c r="O191" s="151" t="s">
        <v>31</v>
      </c>
      <c r="P191" s="151" t="s">
        <v>31</v>
      </c>
      <c r="Q191" s="152" t="s">
        <v>31</v>
      </c>
      <c r="R191" s="153" t="s">
        <v>31</v>
      </c>
      <c r="S191" s="151" t="s">
        <v>31</v>
      </c>
      <c r="T191" s="176" t="s">
        <v>31</v>
      </c>
      <c r="U191" s="149" t="s">
        <v>31</v>
      </c>
      <c r="V191" s="151" t="s">
        <v>31</v>
      </c>
      <c r="W191" s="151" t="s">
        <v>31</v>
      </c>
      <c r="X191" s="151" t="s">
        <v>31</v>
      </c>
      <c r="Y191" s="151" t="s">
        <v>31</v>
      </c>
      <c r="Z191" s="151" t="s">
        <v>31</v>
      </c>
      <c r="AA191" s="151" t="s">
        <v>31</v>
      </c>
      <c r="AB191" s="151" t="s">
        <v>31</v>
      </c>
      <c r="AC191" s="151" t="s">
        <v>31</v>
      </c>
      <c r="AD191" s="151" t="s">
        <v>31</v>
      </c>
      <c r="AE191" s="151" t="s">
        <v>31</v>
      </c>
      <c r="AF191" s="151" t="s">
        <v>31</v>
      </c>
      <c r="AG191" s="18"/>
      <c r="AH191" s="19"/>
      <c r="AI191" s="19"/>
      <c r="AJ191" s="19"/>
      <c r="AK191" s="18"/>
      <c r="AL191" s="18"/>
      <c r="AM191" s="18"/>
      <c r="AN191" s="18"/>
      <c r="AO191" s="18"/>
      <c r="AP191" s="18"/>
      <c r="AQ191" s="18"/>
      <c r="AR191" s="18"/>
      <c r="AS191" s="18"/>
      <c r="AT191" s="18"/>
      <c r="AU191" s="18"/>
      <c r="AV191" s="18"/>
      <c r="AW191" s="18"/>
      <c r="AX191" s="18"/>
      <c r="AY191" s="18"/>
    </row>
    <row r="192" spans="1:51" ht="13" x14ac:dyDescent="0.25">
      <c r="A192" s="168" t="s">
        <v>505</v>
      </c>
      <c r="B192" s="168" t="s">
        <v>506</v>
      </c>
      <c r="C192" s="160"/>
      <c r="D192" s="171" t="s">
        <v>240</v>
      </c>
      <c r="E192" s="170"/>
      <c r="F192" s="162" t="s">
        <v>31</v>
      </c>
      <c r="G192" s="149" t="s">
        <v>31</v>
      </c>
      <c r="H192" s="151" t="s">
        <v>31</v>
      </c>
      <c r="I192" s="151" t="s">
        <v>31</v>
      </c>
      <c r="J192" s="151" t="s">
        <v>31</v>
      </c>
      <c r="K192" s="151" t="s">
        <v>31</v>
      </c>
      <c r="L192" s="151" t="s">
        <v>31</v>
      </c>
      <c r="M192" s="151" t="s">
        <v>31</v>
      </c>
      <c r="N192" s="151" t="s">
        <v>31</v>
      </c>
      <c r="O192" s="151" t="s">
        <v>31</v>
      </c>
      <c r="P192" s="151" t="s">
        <v>31</v>
      </c>
      <c r="Q192" s="152" t="s">
        <v>31</v>
      </c>
      <c r="R192" s="153" t="s">
        <v>31</v>
      </c>
      <c r="S192" s="151" t="s">
        <v>31</v>
      </c>
      <c r="T192" s="176" t="s">
        <v>31</v>
      </c>
      <c r="U192" s="149" t="s">
        <v>31</v>
      </c>
      <c r="V192" s="151" t="s">
        <v>31</v>
      </c>
      <c r="W192" s="151" t="s">
        <v>31</v>
      </c>
      <c r="X192" s="151" t="s">
        <v>31</v>
      </c>
      <c r="Y192" s="151" t="s">
        <v>31</v>
      </c>
      <c r="Z192" s="151" t="s">
        <v>31</v>
      </c>
      <c r="AA192" s="151" t="s">
        <v>31</v>
      </c>
      <c r="AB192" s="151" t="s">
        <v>31</v>
      </c>
      <c r="AC192" s="151" t="s">
        <v>31</v>
      </c>
      <c r="AD192" s="151" t="s">
        <v>31</v>
      </c>
      <c r="AE192" s="151" t="s">
        <v>31</v>
      </c>
      <c r="AF192" s="151" t="s">
        <v>31</v>
      </c>
      <c r="AG192" s="18"/>
      <c r="AH192" s="19"/>
      <c r="AI192" s="19"/>
      <c r="AJ192" s="19"/>
      <c r="AK192" s="18"/>
      <c r="AL192" s="18"/>
      <c r="AM192" s="18"/>
      <c r="AN192" s="18"/>
      <c r="AO192" s="18"/>
      <c r="AP192" s="18"/>
      <c r="AQ192" s="18"/>
      <c r="AR192" s="18"/>
      <c r="AS192" s="18"/>
      <c r="AT192" s="18"/>
      <c r="AU192" s="18"/>
      <c r="AV192" s="18"/>
      <c r="AW192" s="18"/>
      <c r="AX192" s="18"/>
      <c r="AY192" s="18"/>
    </row>
    <row r="193" spans="1:51" ht="13" x14ac:dyDescent="0.25">
      <c r="A193" s="168" t="s">
        <v>507</v>
      </c>
      <c r="B193" s="168" t="s">
        <v>508</v>
      </c>
      <c r="C193" s="160"/>
      <c r="D193" s="171" t="s">
        <v>240</v>
      </c>
      <c r="E193" s="170"/>
      <c r="F193" s="162" t="s">
        <v>31</v>
      </c>
      <c r="G193" s="149" t="s">
        <v>31</v>
      </c>
      <c r="H193" s="151" t="s">
        <v>31</v>
      </c>
      <c r="I193" s="151" t="s">
        <v>31</v>
      </c>
      <c r="J193" s="151" t="s">
        <v>31</v>
      </c>
      <c r="K193" s="151" t="s">
        <v>31</v>
      </c>
      <c r="L193" s="151" t="s">
        <v>31</v>
      </c>
      <c r="M193" s="151" t="s">
        <v>31</v>
      </c>
      <c r="N193" s="151" t="s">
        <v>31</v>
      </c>
      <c r="O193" s="151" t="s">
        <v>31</v>
      </c>
      <c r="P193" s="151" t="s">
        <v>31</v>
      </c>
      <c r="Q193" s="152" t="s">
        <v>31</v>
      </c>
      <c r="R193" s="153" t="s">
        <v>31</v>
      </c>
      <c r="S193" s="151" t="s">
        <v>31</v>
      </c>
      <c r="T193" s="176" t="s">
        <v>31</v>
      </c>
      <c r="U193" s="149" t="s">
        <v>31</v>
      </c>
      <c r="V193" s="151" t="s">
        <v>31</v>
      </c>
      <c r="W193" s="151" t="s">
        <v>31</v>
      </c>
      <c r="X193" s="151" t="s">
        <v>31</v>
      </c>
      <c r="Y193" s="151" t="s">
        <v>31</v>
      </c>
      <c r="Z193" s="151" t="s">
        <v>31</v>
      </c>
      <c r="AA193" s="151" t="s">
        <v>31</v>
      </c>
      <c r="AB193" s="151" t="s">
        <v>31</v>
      </c>
      <c r="AC193" s="151" t="s">
        <v>31</v>
      </c>
      <c r="AD193" s="151" t="s">
        <v>31</v>
      </c>
      <c r="AE193" s="151" t="s">
        <v>31</v>
      </c>
      <c r="AF193" s="151" t="s">
        <v>31</v>
      </c>
      <c r="AG193" s="18"/>
      <c r="AH193" s="19"/>
      <c r="AI193" s="19"/>
      <c r="AJ193" s="19"/>
      <c r="AK193" s="18"/>
      <c r="AL193" s="18"/>
      <c r="AM193" s="18"/>
      <c r="AN193" s="18"/>
      <c r="AO193" s="18"/>
      <c r="AP193" s="18"/>
      <c r="AQ193" s="18"/>
      <c r="AR193" s="18"/>
      <c r="AS193" s="18"/>
      <c r="AT193" s="18"/>
      <c r="AU193" s="18"/>
      <c r="AV193" s="18"/>
      <c r="AW193" s="18"/>
      <c r="AX193" s="18"/>
      <c r="AY193" s="18"/>
    </row>
    <row r="194" spans="1:51" ht="13" x14ac:dyDescent="0.25">
      <c r="A194" s="168" t="s">
        <v>509</v>
      </c>
      <c r="B194" s="168" t="s">
        <v>510</v>
      </c>
      <c r="C194" s="160"/>
      <c r="D194" s="171" t="s">
        <v>11</v>
      </c>
      <c r="E194" s="170"/>
      <c r="F194" s="162" t="s">
        <v>31</v>
      </c>
      <c r="G194" s="149" t="s">
        <v>31</v>
      </c>
      <c r="H194" s="151" t="s">
        <v>31</v>
      </c>
      <c r="I194" s="151" t="s">
        <v>31</v>
      </c>
      <c r="J194" s="151" t="s">
        <v>31</v>
      </c>
      <c r="K194" s="151" t="s">
        <v>31</v>
      </c>
      <c r="L194" s="151" t="s">
        <v>31</v>
      </c>
      <c r="M194" s="151" t="s">
        <v>31</v>
      </c>
      <c r="N194" s="151" t="s">
        <v>31</v>
      </c>
      <c r="O194" s="151" t="s">
        <v>31</v>
      </c>
      <c r="P194" s="151" t="s">
        <v>31</v>
      </c>
      <c r="Q194" s="152" t="s">
        <v>31</v>
      </c>
      <c r="R194" s="153" t="s">
        <v>31</v>
      </c>
      <c r="S194" s="151" t="s">
        <v>31</v>
      </c>
      <c r="T194" s="176" t="s">
        <v>31</v>
      </c>
      <c r="U194" s="149" t="s">
        <v>31</v>
      </c>
      <c r="V194" s="151" t="s">
        <v>31</v>
      </c>
      <c r="W194" s="151" t="s">
        <v>31</v>
      </c>
      <c r="X194" s="151" t="s">
        <v>31</v>
      </c>
      <c r="Y194" s="151" t="s">
        <v>31</v>
      </c>
      <c r="Z194" s="151" t="s">
        <v>31</v>
      </c>
      <c r="AA194" s="151" t="s">
        <v>31</v>
      </c>
      <c r="AB194" s="151" t="s">
        <v>31</v>
      </c>
      <c r="AC194" s="151" t="s">
        <v>31</v>
      </c>
      <c r="AD194" s="151" t="s">
        <v>31</v>
      </c>
      <c r="AE194" s="151" t="s">
        <v>31</v>
      </c>
      <c r="AF194" s="151" t="s">
        <v>31</v>
      </c>
      <c r="AG194" s="18"/>
      <c r="AH194" s="19"/>
      <c r="AI194" s="19"/>
      <c r="AJ194" s="19"/>
      <c r="AK194" s="18"/>
      <c r="AL194" s="18"/>
      <c r="AM194" s="18"/>
      <c r="AN194" s="18"/>
      <c r="AO194" s="18"/>
      <c r="AP194" s="18"/>
      <c r="AQ194" s="18"/>
      <c r="AR194" s="18"/>
      <c r="AS194" s="18"/>
      <c r="AT194" s="18"/>
      <c r="AU194" s="18"/>
      <c r="AV194" s="18"/>
      <c r="AW194" s="18"/>
      <c r="AX194" s="18"/>
      <c r="AY194" s="18"/>
    </row>
    <row r="195" spans="1:51" ht="13" x14ac:dyDescent="0.25">
      <c r="A195" s="168" t="s">
        <v>572</v>
      </c>
      <c r="B195" s="168" t="s">
        <v>530</v>
      </c>
      <c r="C195" s="160"/>
      <c r="D195" s="171" t="s">
        <v>10</v>
      </c>
      <c r="E195" s="170"/>
      <c r="F195" s="162"/>
      <c r="G195" s="149"/>
      <c r="H195" s="151"/>
      <c r="I195" s="151"/>
      <c r="J195" s="151"/>
      <c r="K195" s="151"/>
      <c r="L195" s="151"/>
      <c r="M195" s="151"/>
      <c r="N195" s="151"/>
      <c r="O195" s="151"/>
      <c r="P195" s="151"/>
      <c r="Q195" s="152"/>
      <c r="R195" s="153"/>
      <c r="S195" s="151"/>
      <c r="T195" s="176"/>
      <c r="U195" s="149"/>
      <c r="V195" s="151"/>
      <c r="W195" s="151"/>
      <c r="X195" s="151"/>
      <c r="Y195" s="151"/>
      <c r="Z195" s="151"/>
      <c r="AA195" s="151"/>
      <c r="AB195" s="151"/>
      <c r="AC195" s="151"/>
      <c r="AD195" s="151"/>
      <c r="AE195" s="151"/>
      <c r="AF195" s="151"/>
      <c r="AG195" s="18"/>
      <c r="AH195" s="19"/>
      <c r="AI195" s="19"/>
      <c r="AJ195" s="19"/>
      <c r="AK195" s="18"/>
      <c r="AL195" s="18"/>
      <c r="AM195" s="18"/>
      <c r="AN195" s="18"/>
      <c r="AO195" s="18"/>
      <c r="AP195" s="18"/>
      <c r="AQ195" s="18"/>
      <c r="AR195" s="18"/>
      <c r="AS195" s="18"/>
      <c r="AT195" s="18"/>
      <c r="AU195" s="18"/>
      <c r="AV195" s="18"/>
      <c r="AW195" s="18"/>
      <c r="AX195" s="18"/>
      <c r="AY195" s="18"/>
    </row>
    <row r="196" spans="1:51" ht="13" x14ac:dyDescent="0.25">
      <c r="A196" s="168" t="s">
        <v>511</v>
      </c>
      <c r="B196" s="168" t="s">
        <v>512</v>
      </c>
      <c r="C196" s="160"/>
      <c r="D196" s="171" t="s">
        <v>240</v>
      </c>
      <c r="E196" s="170"/>
      <c r="F196" s="162" t="s">
        <v>31</v>
      </c>
      <c r="G196" s="149" t="s">
        <v>31</v>
      </c>
      <c r="H196" s="151" t="s">
        <v>31</v>
      </c>
      <c r="I196" s="151" t="s">
        <v>31</v>
      </c>
      <c r="J196" s="151" t="s">
        <v>31</v>
      </c>
      <c r="K196" s="151" t="s">
        <v>31</v>
      </c>
      <c r="L196" s="151" t="s">
        <v>31</v>
      </c>
      <c r="M196" s="151" t="s">
        <v>31</v>
      </c>
      <c r="N196" s="151" t="s">
        <v>31</v>
      </c>
      <c r="O196" s="151" t="s">
        <v>31</v>
      </c>
      <c r="P196" s="151" t="s">
        <v>31</v>
      </c>
      <c r="Q196" s="152" t="s">
        <v>31</v>
      </c>
      <c r="R196" s="153" t="s">
        <v>31</v>
      </c>
      <c r="S196" s="151" t="s">
        <v>31</v>
      </c>
      <c r="T196" s="176" t="s">
        <v>31</v>
      </c>
      <c r="U196" s="149" t="s">
        <v>31</v>
      </c>
      <c r="V196" s="151" t="s">
        <v>31</v>
      </c>
      <c r="W196" s="151" t="s">
        <v>31</v>
      </c>
      <c r="X196" s="151" t="s">
        <v>31</v>
      </c>
      <c r="Y196" s="151" t="s">
        <v>31</v>
      </c>
      <c r="Z196" s="151" t="s">
        <v>31</v>
      </c>
      <c r="AA196" s="151" t="s">
        <v>31</v>
      </c>
      <c r="AB196" s="151" t="s">
        <v>31</v>
      </c>
      <c r="AC196" s="151" t="s">
        <v>31</v>
      </c>
      <c r="AD196" s="151" t="s">
        <v>31</v>
      </c>
      <c r="AE196" s="151" t="s">
        <v>31</v>
      </c>
      <c r="AF196" s="151" t="s">
        <v>31</v>
      </c>
      <c r="AG196" s="18"/>
      <c r="AH196" s="19"/>
      <c r="AI196" s="19"/>
      <c r="AJ196" s="19"/>
      <c r="AK196" s="18"/>
      <c r="AL196" s="18"/>
      <c r="AM196" s="18"/>
      <c r="AN196" s="18"/>
      <c r="AO196" s="18"/>
      <c r="AP196" s="18"/>
      <c r="AQ196" s="18"/>
      <c r="AR196" s="18"/>
      <c r="AS196" s="18"/>
      <c r="AT196" s="18"/>
      <c r="AU196" s="18"/>
      <c r="AV196" s="18"/>
      <c r="AW196" s="18"/>
      <c r="AX196" s="18"/>
      <c r="AY196" s="18"/>
    </row>
    <row r="197" spans="1:51" ht="13" x14ac:dyDescent="0.25">
      <c r="A197" s="168" t="s">
        <v>513</v>
      </c>
      <c r="B197" s="168" t="s">
        <v>514</v>
      </c>
      <c r="C197" s="160"/>
      <c r="D197" s="171" t="s">
        <v>11</v>
      </c>
      <c r="E197" s="170"/>
      <c r="F197" s="162" t="s">
        <v>31</v>
      </c>
      <c r="G197" s="149" t="s">
        <v>31</v>
      </c>
      <c r="H197" s="151" t="s">
        <v>31</v>
      </c>
      <c r="I197" s="151" t="s">
        <v>31</v>
      </c>
      <c r="J197" s="151" t="s">
        <v>31</v>
      </c>
      <c r="K197" s="151" t="s">
        <v>31</v>
      </c>
      <c r="L197" s="151" t="s">
        <v>31</v>
      </c>
      <c r="M197" s="151" t="s">
        <v>31</v>
      </c>
      <c r="N197" s="151" t="s">
        <v>31</v>
      </c>
      <c r="O197" s="151" t="s">
        <v>31</v>
      </c>
      <c r="P197" s="151" t="s">
        <v>31</v>
      </c>
      <c r="Q197" s="152" t="s">
        <v>31</v>
      </c>
      <c r="R197" s="153" t="s">
        <v>31</v>
      </c>
      <c r="S197" s="151" t="s">
        <v>31</v>
      </c>
      <c r="T197" s="176" t="s">
        <v>31</v>
      </c>
      <c r="U197" s="149" t="s">
        <v>31</v>
      </c>
      <c r="V197" s="151" t="s">
        <v>31</v>
      </c>
      <c r="W197" s="151" t="s">
        <v>31</v>
      </c>
      <c r="X197" s="151" t="s">
        <v>31</v>
      </c>
      <c r="Y197" s="151" t="s">
        <v>31</v>
      </c>
      <c r="Z197" s="151" t="s">
        <v>31</v>
      </c>
      <c r="AA197" s="151" t="s">
        <v>31</v>
      </c>
      <c r="AB197" s="151" t="s">
        <v>31</v>
      </c>
      <c r="AC197" s="151" t="s">
        <v>31</v>
      </c>
      <c r="AD197" s="151" t="s">
        <v>31</v>
      </c>
      <c r="AE197" s="151" t="s">
        <v>31</v>
      </c>
      <c r="AF197" s="151" t="s">
        <v>31</v>
      </c>
      <c r="AG197" s="18"/>
      <c r="AH197" s="19"/>
      <c r="AI197" s="19"/>
      <c r="AJ197" s="19"/>
      <c r="AK197" s="18"/>
      <c r="AL197" s="18"/>
      <c r="AM197" s="18"/>
      <c r="AN197" s="18"/>
      <c r="AO197" s="18"/>
      <c r="AP197" s="18"/>
      <c r="AQ197" s="18"/>
      <c r="AR197" s="18"/>
      <c r="AS197" s="18"/>
      <c r="AT197" s="18"/>
      <c r="AU197" s="18"/>
      <c r="AV197" s="18"/>
      <c r="AW197" s="18"/>
      <c r="AX197" s="18"/>
      <c r="AY197" s="18"/>
    </row>
    <row r="198" spans="1:51" ht="13" x14ac:dyDescent="0.25">
      <c r="A198" s="168" t="s">
        <v>515</v>
      </c>
      <c r="B198" s="168" t="s">
        <v>516</v>
      </c>
      <c r="C198" s="160"/>
      <c r="D198" s="171" t="s">
        <v>11</v>
      </c>
      <c r="E198" s="170"/>
      <c r="F198" s="162" t="s">
        <v>31</v>
      </c>
      <c r="G198" s="149" t="s">
        <v>31</v>
      </c>
      <c r="H198" s="151" t="s">
        <v>31</v>
      </c>
      <c r="I198" s="151" t="s">
        <v>31</v>
      </c>
      <c r="J198" s="151" t="s">
        <v>31</v>
      </c>
      <c r="K198" s="151" t="s">
        <v>31</v>
      </c>
      <c r="L198" s="151" t="s">
        <v>31</v>
      </c>
      <c r="M198" s="151" t="s">
        <v>31</v>
      </c>
      <c r="N198" s="151" t="s">
        <v>31</v>
      </c>
      <c r="O198" s="151" t="s">
        <v>31</v>
      </c>
      <c r="P198" s="151" t="s">
        <v>31</v>
      </c>
      <c r="Q198" s="152" t="s">
        <v>31</v>
      </c>
      <c r="R198" s="153" t="s">
        <v>31</v>
      </c>
      <c r="S198" s="151" t="s">
        <v>31</v>
      </c>
      <c r="T198" s="176" t="s">
        <v>31</v>
      </c>
      <c r="U198" s="149" t="s">
        <v>31</v>
      </c>
      <c r="V198" s="151" t="s">
        <v>31</v>
      </c>
      <c r="W198" s="151" t="s">
        <v>31</v>
      </c>
      <c r="X198" s="151" t="s">
        <v>31</v>
      </c>
      <c r="Y198" s="151" t="s">
        <v>31</v>
      </c>
      <c r="Z198" s="151" t="s">
        <v>31</v>
      </c>
      <c r="AA198" s="151" t="s">
        <v>31</v>
      </c>
      <c r="AB198" s="151" t="s">
        <v>31</v>
      </c>
      <c r="AC198" s="151" t="s">
        <v>31</v>
      </c>
      <c r="AD198" s="151" t="s">
        <v>31</v>
      </c>
      <c r="AE198" s="151" t="s">
        <v>31</v>
      </c>
      <c r="AF198" s="151" t="s">
        <v>31</v>
      </c>
      <c r="AG198" s="18"/>
      <c r="AH198" s="19"/>
      <c r="AI198" s="19"/>
      <c r="AJ198" s="19"/>
      <c r="AK198" s="18"/>
      <c r="AL198" s="18"/>
      <c r="AM198" s="18"/>
      <c r="AN198" s="18"/>
      <c r="AO198" s="18"/>
      <c r="AP198" s="18"/>
      <c r="AQ198" s="18"/>
      <c r="AR198" s="18"/>
      <c r="AS198" s="18"/>
      <c r="AT198" s="18"/>
      <c r="AU198" s="18"/>
      <c r="AV198" s="18"/>
      <c r="AW198" s="18"/>
      <c r="AX198" s="18"/>
      <c r="AY198" s="18"/>
    </row>
    <row r="199" spans="1:51" ht="13" x14ac:dyDescent="0.25">
      <c r="A199" s="168" t="s">
        <v>517</v>
      </c>
      <c r="B199" s="168" t="s">
        <v>518</v>
      </c>
      <c r="C199" s="160"/>
      <c r="D199" s="171" t="s">
        <v>10</v>
      </c>
      <c r="E199" s="170"/>
      <c r="F199" s="162" t="s">
        <v>31</v>
      </c>
      <c r="G199" s="149" t="s">
        <v>31</v>
      </c>
      <c r="H199" s="151" t="s">
        <v>31</v>
      </c>
      <c r="I199" s="151" t="s">
        <v>31</v>
      </c>
      <c r="J199" s="151" t="s">
        <v>31</v>
      </c>
      <c r="K199" s="151" t="s">
        <v>31</v>
      </c>
      <c r="L199" s="151" t="s">
        <v>31</v>
      </c>
      <c r="M199" s="151" t="s">
        <v>31</v>
      </c>
      <c r="N199" s="151" t="s">
        <v>31</v>
      </c>
      <c r="O199" s="151" t="s">
        <v>31</v>
      </c>
      <c r="P199" s="151" t="s">
        <v>31</v>
      </c>
      <c r="Q199" s="152" t="s">
        <v>31</v>
      </c>
      <c r="R199" s="153" t="s">
        <v>31</v>
      </c>
      <c r="S199" s="151" t="s">
        <v>31</v>
      </c>
      <c r="T199" s="176" t="s">
        <v>31</v>
      </c>
      <c r="U199" s="149" t="s">
        <v>31</v>
      </c>
      <c r="V199" s="151" t="s">
        <v>31</v>
      </c>
      <c r="W199" s="151" t="s">
        <v>31</v>
      </c>
      <c r="X199" s="151" t="s">
        <v>31</v>
      </c>
      <c r="Y199" s="151" t="s">
        <v>31</v>
      </c>
      <c r="Z199" s="151" t="s">
        <v>31</v>
      </c>
      <c r="AA199" s="151" t="s">
        <v>31</v>
      </c>
      <c r="AB199" s="151" t="s">
        <v>31</v>
      </c>
      <c r="AC199" s="151" t="s">
        <v>31</v>
      </c>
      <c r="AD199" s="151" t="s">
        <v>31</v>
      </c>
      <c r="AE199" s="151" t="s">
        <v>31</v>
      </c>
      <c r="AF199" s="151" t="s">
        <v>31</v>
      </c>
      <c r="AG199" s="18"/>
      <c r="AH199" s="19"/>
      <c r="AI199" s="19"/>
      <c r="AJ199" s="19"/>
      <c r="AK199" s="18"/>
      <c r="AL199" s="18"/>
      <c r="AM199" s="18"/>
      <c r="AN199" s="18"/>
      <c r="AO199" s="18"/>
      <c r="AP199" s="18"/>
      <c r="AQ199" s="18"/>
      <c r="AR199" s="18"/>
      <c r="AS199" s="18"/>
      <c r="AT199" s="18"/>
      <c r="AU199" s="18"/>
      <c r="AV199" s="18"/>
      <c r="AW199" s="18"/>
      <c r="AX199" s="18"/>
      <c r="AY199" s="18"/>
    </row>
    <row r="200" spans="1:51" ht="13" x14ac:dyDescent="0.25">
      <c r="A200" s="168" t="s">
        <v>519</v>
      </c>
      <c r="B200" s="168" t="s">
        <v>520</v>
      </c>
      <c r="C200" s="160"/>
      <c r="D200" s="171" t="s">
        <v>11</v>
      </c>
      <c r="E200" s="170"/>
      <c r="F200" s="162" t="s">
        <v>31</v>
      </c>
      <c r="G200" s="149" t="s">
        <v>31</v>
      </c>
      <c r="H200" s="151" t="s">
        <v>31</v>
      </c>
      <c r="I200" s="151" t="s">
        <v>31</v>
      </c>
      <c r="J200" s="151" t="s">
        <v>31</v>
      </c>
      <c r="K200" s="151" t="s">
        <v>31</v>
      </c>
      <c r="L200" s="151" t="s">
        <v>31</v>
      </c>
      <c r="M200" s="151" t="s">
        <v>31</v>
      </c>
      <c r="N200" s="151" t="s">
        <v>31</v>
      </c>
      <c r="O200" s="151" t="s">
        <v>31</v>
      </c>
      <c r="P200" s="151" t="s">
        <v>31</v>
      </c>
      <c r="Q200" s="152" t="s">
        <v>31</v>
      </c>
      <c r="R200" s="153" t="s">
        <v>31</v>
      </c>
      <c r="S200" s="151" t="s">
        <v>31</v>
      </c>
      <c r="T200" s="176" t="s">
        <v>31</v>
      </c>
      <c r="U200" s="149" t="s">
        <v>31</v>
      </c>
      <c r="V200" s="151" t="s">
        <v>31</v>
      </c>
      <c r="W200" s="151" t="s">
        <v>31</v>
      </c>
      <c r="X200" s="151" t="s">
        <v>31</v>
      </c>
      <c r="Y200" s="151" t="s">
        <v>31</v>
      </c>
      <c r="Z200" s="151" t="s">
        <v>31</v>
      </c>
      <c r="AA200" s="151" t="s">
        <v>31</v>
      </c>
      <c r="AB200" s="151" t="s">
        <v>31</v>
      </c>
      <c r="AC200" s="151" t="s">
        <v>31</v>
      </c>
      <c r="AD200" s="151" t="s">
        <v>31</v>
      </c>
      <c r="AE200" s="151" t="s">
        <v>31</v>
      </c>
      <c r="AF200" s="151" t="s">
        <v>31</v>
      </c>
      <c r="AG200" s="18"/>
      <c r="AH200" s="19"/>
      <c r="AI200" s="19"/>
      <c r="AJ200" s="19"/>
      <c r="AK200" s="18"/>
      <c r="AL200" s="18"/>
      <c r="AM200" s="18"/>
      <c r="AN200" s="18"/>
      <c r="AO200" s="18"/>
      <c r="AP200" s="18"/>
      <c r="AQ200" s="18"/>
      <c r="AR200" s="18"/>
      <c r="AS200" s="18"/>
      <c r="AT200" s="18"/>
      <c r="AU200" s="18"/>
      <c r="AV200" s="18"/>
      <c r="AW200" s="18"/>
      <c r="AX200" s="18"/>
      <c r="AY200" s="18"/>
    </row>
    <row r="201" spans="1:51" ht="13" x14ac:dyDescent="0.25">
      <c r="A201" s="168" t="s">
        <v>521</v>
      </c>
      <c r="B201" s="168" t="s">
        <v>522</v>
      </c>
      <c r="C201" s="160"/>
      <c r="D201" s="171" t="s">
        <v>240</v>
      </c>
      <c r="E201" s="170"/>
      <c r="F201" s="162" t="s">
        <v>31</v>
      </c>
      <c r="G201" s="149" t="s">
        <v>31</v>
      </c>
      <c r="H201" s="151" t="s">
        <v>31</v>
      </c>
      <c r="I201" s="151" t="s">
        <v>31</v>
      </c>
      <c r="J201" s="151" t="s">
        <v>31</v>
      </c>
      <c r="K201" s="151" t="s">
        <v>31</v>
      </c>
      <c r="L201" s="151" t="s">
        <v>31</v>
      </c>
      <c r="M201" s="151" t="s">
        <v>31</v>
      </c>
      <c r="N201" s="151" t="s">
        <v>31</v>
      </c>
      <c r="O201" s="151" t="s">
        <v>31</v>
      </c>
      <c r="P201" s="151" t="s">
        <v>31</v>
      </c>
      <c r="Q201" s="152" t="s">
        <v>31</v>
      </c>
      <c r="R201" s="153" t="s">
        <v>31</v>
      </c>
      <c r="S201" s="151" t="s">
        <v>31</v>
      </c>
      <c r="T201" s="176" t="s">
        <v>31</v>
      </c>
      <c r="U201" s="149" t="s">
        <v>31</v>
      </c>
      <c r="V201" s="151" t="s">
        <v>31</v>
      </c>
      <c r="W201" s="151" t="s">
        <v>31</v>
      </c>
      <c r="X201" s="151" t="s">
        <v>31</v>
      </c>
      <c r="Y201" s="151" t="s">
        <v>31</v>
      </c>
      <c r="Z201" s="151" t="s">
        <v>31</v>
      </c>
      <c r="AA201" s="151" t="s">
        <v>31</v>
      </c>
      <c r="AB201" s="151" t="s">
        <v>31</v>
      </c>
      <c r="AC201" s="151" t="s">
        <v>31</v>
      </c>
      <c r="AD201" s="151" t="s">
        <v>31</v>
      </c>
      <c r="AE201" s="151" t="s">
        <v>31</v>
      </c>
      <c r="AF201" s="151" t="s">
        <v>31</v>
      </c>
      <c r="AG201" s="18"/>
      <c r="AH201" s="19"/>
      <c r="AI201" s="19"/>
      <c r="AJ201" s="19"/>
      <c r="AK201" s="18"/>
      <c r="AL201" s="18"/>
      <c r="AM201" s="18"/>
      <c r="AN201" s="18"/>
      <c r="AO201" s="18"/>
      <c r="AP201" s="18"/>
      <c r="AQ201" s="18"/>
      <c r="AR201" s="18"/>
      <c r="AS201" s="18"/>
      <c r="AT201" s="18"/>
      <c r="AU201" s="18"/>
      <c r="AV201" s="18"/>
      <c r="AW201" s="18"/>
      <c r="AX201" s="18"/>
      <c r="AY201" s="18"/>
    </row>
    <row r="202" spans="1:51" ht="13" x14ac:dyDescent="0.25">
      <c r="A202" s="168" t="s">
        <v>523</v>
      </c>
      <c r="B202" s="168" t="s">
        <v>524</v>
      </c>
      <c r="C202" s="160"/>
      <c r="D202" s="171" t="s">
        <v>10</v>
      </c>
      <c r="E202" s="170"/>
      <c r="F202" s="162" t="s">
        <v>31</v>
      </c>
      <c r="G202" s="149" t="s">
        <v>31</v>
      </c>
      <c r="H202" s="151" t="s">
        <v>31</v>
      </c>
      <c r="I202" s="151" t="s">
        <v>31</v>
      </c>
      <c r="J202" s="151" t="s">
        <v>31</v>
      </c>
      <c r="K202" s="151" t="s">
        <v>31</v>
      </c>
      <c r="L202" s="151" t="s">
        <v>31</v>
      </c>
      <c r="M202" s="151" t="s">
        <v>31</v>
      </c>
      <c r="N202" s="151" t="s">
        <v>31</v>
      </c>
      <c r="O202" s="151" t="s">
        <v>31</v>
      </c>
      <c r="P202" s="151" t="s">
        <v>31</v>
      </c>
      <c r="Q202" s="152" t="s">
        <v>31</v>
      </c>
      <c r="R202" s="153" t="s">
        <v>31</v>
      </c>
      <c r="S202" s="151" t="s">
        <v>31</v>
      </c>
      <c r="T202" s="176" t="s">
        <v>31</v>
      </c>
      <c r="U202" s="149" t="s">
        <v>31</v>
      </c>
      <c r="V202" s="151" t="s">
        <v>31</v>
      </c>
      <c r="W202" s="151" t="s">
        <v>31</v>
      </c>
      <c r="X202" s="151" t="s">
        <v>31</v>
      </c>
      <c r="Y202" s="151" t="s">
        <v>31</v>
      </c>
      <c r="Z202" s="151" t="s">
        <v>31</v>
      </c>
      <c r="AA202" s="151" t="s">
        <v>31</v>
      </c>
      <c r="AB202" s="151" t="s">
        <v>31</v>
      </c>
      <c r="AC202" s="151" t="s">
        <v>31</v>
      </c>
      <c r="AD202" s="151" t="s">
        <v>31</v>
      </c>
      <c r="AE202" s="151" t="s">
        <v>31</v>
      </c>
      <c r="AF202" s="151" t="s">
        <v>31</v>
      </c>
      <c r="AG202" s="18"/>
      <c r="AH202" s="19"/>
      <c r="AI202" s="19"/>
      <c r="AJ202" s="19"/>
      <c r="AK202" s="18"/>
      <c r="AL202" s="18"/>
      <c r="AM202" s="18"/>
      <c r="AN202" s="18"/>
      <c r="AO202" s="18"/>
      <c r="AP202" s="18"/>
      <c r="AQ202" s="18"/>
      <c r="AR202" s="18"/>
      <c r="AS202" s="18"/>
      <c r="AT202" s="18"/>
      <c r="AU202" s="18"/>
      <c r="AV202" s="18"/>
      <c r="AW202" s="18"/>
      <c r="AX202" s="18"/>
      <c r="AY202" s="18"/>
    </row>
    <row r="203" spans="1:51" ht="13" x14ac:dyDescent="0.25">
      <c r="A203" s="168" t="s">
        <v>525</v>
      </c>
      <c r="B203" s="168" t="s">
        <v>526</v>
      </c>
      <c r="C203" s="160"/>
      <c r="D203" s="171" t="s">
        <v>240</v>
      </c>
      <c r="E203" s="170"/>
      <c r="F203" s="162" t="s">
        <v>31</v>
      </c>
      <c r="G203" s="149" t="s">
        <v>31</v>
      </c>
      <c r="H203" s="151" t="s">
        <v>31</v>
      </c>
      <c r="I203" s="151" t="s">
        <v>31</v>
      </c>
      <c r="J203" s="151" t="s">
        <v>31</v>
      </c>
      <c r="K203" s="151" t="s">
        <v>31</v>
      </c>
      <c r="L203" s="151" t="s">
        <v>31</v>
      </c>
      <c r="M203" s="151" t="s">
        <v>31</v>
      </c>
      <c r="N203" s="151" t="s">
        <v>31</v>
      </c>
      <c r="O203" s="151" t="s">
        <v>31</v>
      </c>
      <c r="P203" s="151" t="s">
        <v>31</v>
      </c>
      <c r="Q203" s="152" t="s">
        <v>31</v>
      </c>
      <c r="R203" s="153" t="s">
        <v>31</v>
      </c>
      <c r="S203" s="151" t="s">
        <v>31</v>
      </c>
      <c r="T203" s="176" t="s">
        <v>31</v>
      </c>
      <c r="U203" s="149" t="s">
        <v>31</v>
      </c>
      <c r="V203" s="151" t="s">
        <v>31</v>
      </c>
      <c r="W203" s="151" t="s">
        <v>31</v>
      </c>
      <c r="X203" s="151" t="s">
        <v>31</v>
      </c>
      <c r="Y203" s="151" t="s">
        <v>31</v>
      </c>
      <c r="Z203" s="151" t="s">
        <v>31</v>
      </c>
      <c r="AA203" s="151" t="s">
        <v>31</v>
      </c>
      <c r="AB203" s="151" t="s">
        <v>31</v>
      </c>
      <c r="AC203" s="151" t="s">
        <v>31</v>
      </c>
      <c r="AD203" s="151" t="s">
        <v>31</v>
      </c>
      <c r="AE203" s="151" t="s">
        <v>31</v>
      </c>
      <c r="AF203" s="151" t="s">
        <v>31</v>
      </c>
      <c r="AG203" s="18"/>
      <c r="AH203" s="19"/>
      <c r="AI203" s="19"/>
      <c r="AJ203" s="19"/>
      <c r="AK203" s="18"/>
      <c r="AL203" s="18"/>
      <c r="AM203" s="18"/>
      <c r="AN203" s="18"/>
      <c r="AO203" s="18"/>
      <c r="AP203" s="18"/>
      <c r="AQ203" s="18"/>
      <c r="AR203" s="18"/>
      <c r="AS203" s="18"/>
      <c r="AT203" s="18"/>
      <c r="AU203" s="18"/>
      <c r="AV203" s="18"/>
      <c r="AW203" s="18"/>
      <c r="AX203" s="18"/>
      <c r="AY203" s="18"/>
    </row>
    <row r="204" spans="1:51" ht="13" x14ac:dyDescent="0.25">
      <c r="A204" s="168" t="s">
        <v>527</v>
      </c>
      <c r="B204" s="168" t="s">
        <v>528</v>
      </c>
      <c r="C204" s="160"/>
      <c r="D204" s="171" t="s">
        <v>240</v>
      </c>
      <c r="E204" s="170"/>
      <c r="F204" s="162" t="s">
        <v>31</v>
      </c>
      <c r="G204" s="149" t="s">
        <v>31</v>
      </c>
      <c r="H204" s="151" t="s">
        <v>31</v>
      </c>
      <c r="I204" s="151" t="s">
        <v>31</v>
      </c>
      <c r="J204" s="151" t="s">
        <v>31</v>
      </c>
      <c r="K204" s="151" t="s">
        <v>31</v>
      </c>
      <c r="L204" s="151" t="s">
        <v>31</v>
      </c>
      <c r="M204" s="151" t="s">
        <v>31</v>
      </c>
      <c r="N204" s="151" t="s">
        <v>31</v>
      </c>
      <c r="O204" s="151" t="s">
        <v>31</v>
      </c>
      <c r="P204" s="151" t="s">
        <v>31</v>
      </c>
      <c r="Q204" s="152" t="s">
        <v>31</v>
      </c>
      <c r="R204" s="153" t="s">
        <v>31</v>
      </c>
      <c r="S204" s="151" t="s">
        <v>31</v>
      </c>
      <c r="T204" s="176" t="s">
        <v>31</v>
      </c>
      <c r="U204" s="149" t="s">
        <v>31</v>
      </c>
      <c r="V204" s="151" t="s">
        <v>31</v>
      </c>
      <c r="W204" s="151" t="s">
        <v>31</v>
      </c>
      <c r="X204" s="151" t="s">
        <v>31</v>
      </c>
      <c r="Y204" s="151" t="s">
        <v>31</v>
      </c>
      <c r="Z204" s="151" t="s">
        <v>31</v>
      </c>
      <c r="AA204" s="151" t="s">
        <v>31</v>
      </c>
      <c r="AB204" s="151" t="s">
        <v>31</v>
      </c>
      <c r="AC204" s="151" t="s">
        <v>31</v>
      </c>
      <c r="AD204" s="151" t="s">
        <v>31</v>
      </c>
      <c r="AE204" s="151" t="s">
        <v>31</v>
      </c>
      <c r="AF204" s="151" t="s">
        <v>31</v>
      </c>
      <c r="AG204" s="18"/>
      <c r="AH204" s="19"/>
      <c r="AI204" s="19"/>
      <c r="AJ204" s="19"/>
      <c r="AK204" s="18"/>
      <c r="AL204" s="18"/>
      <c r="AM204" s="18"/>
      <c r="AN204" s="18"/>
      <c r="AO204" s="18"/>
      <c r="AP204" s="18"/>
      <c r="AQ204" s="18"/>
      <c r="AR204" s="18"/>
      <c r="AS204" s="18"/>
      <c r="AT204" s="18"/>
      <c r="AU204" s="18"/>
      <c r="AV204" s="18"/>
      <c r="AW204" s="18"/>
      <c r="AX204" s="18"/>
      <c r="AY204" s="18"/>
    </row>
    <row r="205" spans="1:51" ht="13" x14ac:dyDescent="0.25">
      <c r="A205" s="168" t="s">
        <v>529</v>
      </c>
      <c r="B205" s="168" t="s">
        <v>530</v>
      </c>
      <c r="C205" s="160"/>
      <c r="D205" s="171" t="s">
        <v>10</v>
      </c>
      <c r="E205" s="170"/>
      <c r="F205" s="162" t="s">
        <v>31</v>
      </c>
      <c r="G205" s="149" t="s">
        <v>31</v>
      </c>
      <c r="H205" s="151" t="s">
        <v>31</v>
      </c>
      <c r="I205" s="151" t="s">
        <v>31</v>
      </c>
      <c r="J205" s="151" t="s">
        <v>31</v>
      </c>
      <c r="K205" s="151" t="s">
        <v>31</v>
      </c>
      <c r="L205" s="151" t="s">
        <v>31</v>
      </c>
      <c r="M205" s="151" t="s">
        <v>31</v>
      </c>
      <c r="N205" s="151" t="s">
        <v>31</v>
      </c>
      <c r="O205" s="151" t="s">
        <v>31</v>
      </c>
      <c r="P205" s="151" t="s">
        <v>31</v>
      </c>
      <c r="Q205" s="152" t="s">
        <v>31</v>
      </c>
      <c r="R205" s="153" t="s">
        <v>31</v>
      </c>
      <c r="S205" s="151" t="s">
        <v>31</v>
      </c>
      <c r="T205" s="176" t="s">
        <v>31</v>
      </c>
      <c r="U205" s="149" t="s">
        <v>31</v>
      </c>
      <c r="V205" s="151" t="s">
        <v>31</v>
      </c>
      <c r="W205" s="151" t="s">
        <v>31</v>
      </c>
      <c r="X205" s="151" t="s">
        <v>31</v>
      </c>
      <c r="Y205" s="151" t="s">
        <v>31</v>
      </c>
      <c r="Z205" s="151" t="s">
        <v>31</v>
      </c>
      <c r="AA205" s="151" t="s">
        <v>31</v>
      </c>
      <c r="AB205" s="151" t="s">
        <v>31</v>
      </c>
      <c r="AC205" s="151" t="s">
        <v>31</v>
      </c>
      <c r="AD205" s="151" t="s">
        <v>31</v>
      </c>
      <c r="AE205" s="151" t="s">
        <v>31</v>
      </c>
      <c r="AF205" s="151" t="s">
        <v>31</v>
      </c>
      <c r="AG205" s="18"/>
      <c r="AH205" s="19"/>
      <c r="AI205" s="19"/>
      <c r="AJ205" s="19"/>
      <c r="AK205" s="18"/>
      <c r="AL205" s="18"/>
      <c r="AM205" s="18"/>
      <c r="AN205" s="18"/>
      <c r="AO205" s="18"/>
      <c r="AP205" s="18"/>
      <c r="AQ205" s="18"/>
      <c r="AR205" s="18"/>
      <c r="AS205" s="18"/>
      <c r="AT205" s="18"/>
      <c r="AU205" s="18"/>
      <c r="AV205" s="18"/>
      <c r="AW205" s="18"/>
      <c r="AX205" s="18"/>
      <c r="AY205" s="18"/>
    </row>
    <row r="206" spans="1:51" ht="13" x14ac:dyDescent="0.25">
      <c r="A206" s="168" t="s">
        <v>531</v>
      </c>
      <c r="B206" s="168" t="s">
        <v>532</v>
      </c>
      <c r="C206" s="160"/>
      <c r="D206" s="171" t="s">
        <v>10</v>
      </c>
      <c r="E206" s="170"/>
      <c r="F206" s="162" t="s">
        <v>31</v>
      </c>
      <c r="G206" s="149" t="s">
        <v>31</v>
      </c>
      <c r="H206" s="151" t="s">
        <v>31</v>
      </c>
      <c r="I206" s="151" t="s">
        <v>31</v>
      </c>
      <c r="J206" s="151" t="s">
        <v>31</v>
      </c>
      <c r="K206" s="151" t="s">
        <v>31</v>
      </c>
      <c r="L206" s="151" t="s">
        <v>31</v>
      </c>
      <c r="M206" s="151" t="s">
        <v>31</v>
      </c>
      <c r="N206" s="151" t="s">
        <v>31</v>
      </c>
      <c r="O206" s="151" t="s">
        <v>31</v>
      </c>
      <c r="P206" s="151" t="s">
        <v>31</v>
      </c>
      <c r="Q206" s="152" t="s">
        <v>31</v>
      </c>
      <c r="R206" s="153" t="s">
        <v>31</v>
      </c>
      <c r="S206" s="151" t="s">
        <v>31</v>
      </c>
      <c r="T206" s="176" t="s">
        <v>31</v>
      </c>
      <c r="U206" s="149" t="s">
        <v>31</v>
      </c>
      <c r="V206" s="151" t="s">
        <v>31</v>
      </c>
      <c r="W206" s="151" t="s">
        <v>31</v>
      </c>
      <c r="X206" s="151" t="s">
        <v>31</v>
      </c>
      <c r="Y206" s="151" t="s">
        <v>31</v>
      </c>
      <c r="Z206" s="151" t="s">
        <v>31</v>
      </c>
      <c r="AA206" s="151" t="s">
        <v>31</v>
      </c>
      <c r="AB206" s="151" t="s">
        <v>31</v>
      </c>
      <c r="AC206" s="151" t="s">
        <v>31</v>
      </c>
      <c r="AD206" s="151" t="s">
        <v>31</v>
      </c>
      <c r="AE206" s="151" t="s">
        <v>31</v>
      </c>
      <c r="AF206" s="151" t="s">
        <v>31</v>
      </c>
      <c r="AG206" s="18"/>
      <c r="AH206" s="19"/>
      <c r="AI206" s="19"/>
      <c r="AJ206" s="19"/>
      <c r="AK206" s="18"/>
      <c r="AL206" s="18"/>
      <c r="AM206" s="18"/>
      <c r="AN206" s="18"/>
      <c r="AO206" s="18"/>
      <c r="AP206" s="18"/>
      <c r="AQ206" s="18"/>
      <c r="AR206" s="18"/>
      <c r="AS206" s="18"/>
      <c r="AT206" s="18"/>
      <c r="AU206" s="18"/>
      <c r="AV206" s="18"/>
      <c r="AW206" s="18"/>
      <c r="AX206" s="18"/>
      <c r="AY206" s="18"/>
    </row>
    <row r="207" spans="1:51" ht="13" x14ac:dyDescent="0.25">
      <c r="A207" s="168" t="s">
        <v>533</v>
      </c>
      <c r="B207" s="168" t="s">
        <v>534</v>
      </c>
      <c r="C207" s="160"/>
      <c r="D207" s="171" t="s">
        <v>10</v>
      </c>
      <c r="E207" s="170"/>
      <c r="F207" s="162" t="s">
        <v>31</v>
      </c>
      <c r="G207" s="149" t="s">
        <v>31</v>
      </c>
      <c r="H207" s="151" t="s">
        <v>31</v>
      </c>
      <c r="I207" s="151" t="s">
        <v>31</v>
      </c>
      <c r="J207" s="151" t="s">
        <v>31</v>
      </c>
      <c r="K207" s="151" t="s">
        <v>31</v>
      </c>
      <c r="L207" s="151" t="s">
        <v>31</v>
      </c>
      <c r="M207" s="151" t="s">
        <v>31</v>
      </c>
      <c r="N207" s="151" t="s">
        <v>31</v>
      </c>
      <c r="O207" s="151" t="s">
        <v>31</v>
      </c>
      <c r="P207" s="151" t="s">
        <v>31</v>
      </c>
      <c r="Q207" s="152" t="s">
        <v>31</v>
      </c>
      <c r="R207" s="153" t="s">
        <v>31</v>
      </c>
      <c r="S207" s="151" t="s">
        <v>31</v>
      </c>
      <c r="T207" s="176" t="s">
        <v>31</v>
      </c>
      <c r="U207" s="149" t="s">
        <v>31</v>
      </c>
      <c r="V207" s="151" t="s">
        <v>31</v>
      </c>
      <c r="W207" s="151" t="s">
        <v>31</v>
      </c>
      <c r="X207" s="151" t="s">
        <v>31</v>
      </c>
      <c r="Y207" s="151" t="s">
        <v>31</v>
      </c>
      <c r="Z207" s="151" t="s">
        <v>31</v>
      </c>
      <c r="AA207" s="151" t="s">
        <v>31</v>
      </c>
      <c r="AB207" s="151" t="s">
        <v>31</v>
      </c>
      <c r="AC207" s="151" t="s">
        <v>31</v>
      </c>
      <c r="AD207" s="151" t="s">
        <v>31</v>
      </c>
      <c r="AE207" s="151" t="s">
        <v>31</v>
      </c>
      <c r="AF207" s="151" t="s">
        <v>31</v>
      </c>
      <c r="AG207" s="18"/>
      <c r="AH207" s="19"/>
      <c r="AI207" s="19"/>
      <c r="AJ207" s="19"/>
      <c r="AK207" s="18"/>
      <c r="AL207" s="18"/>
      <c r="AM207" s="18"/>
      <c r="AN207" s="18"/>
      <c r="AO207" s="18"/>
      <c r="AP207" s="18"/>
      <c r="AQ207" s="18"/>
      <c r="AR207" s="18"/>
      <c r="AS207" s="18"/>
      <c r="AT207" s="18"/>
      <c r="AU207" s="18"/>
      <c r="AV207" s="18"/>
      <c r="AW207" s="18"/>
      <c r="AX207" s="18"/>
      <c r="AY207" s="18"/>
    </row>
    <row r="208" spans="1:51" ht="26" x14ac:dyDescent="0.25">
      <c r="A208" s="168" t="s">
        <v>535</v>
      </c>
      <c r="B208" s="168" t="s">
        <v>536</v>
      </c>
      <c r="C208" s="160"/>
      <c r="D208" s="171" t="s">
        <v>295</v>
      </c>
      <c r="E208" s="170"/>
      <c r="F208" s="162" t="s">
        <v>31</v>
      </c>
      <c r="G208" s="149" t="s">
        <v>31</v>
      </c>
      <c r="H208" s="151" t="s">
        <v>31</v>
      </c>
      <c r="I208" s="151" t="s">
        <v>31</v>
      </c>
      <c r="J208" s="151" t="s">
        <v>31</v>
      </c>
      <c r="K208" s="151" t="s">
        <v>31</v>
      </c>
      <c r="L208" s="151" t="s">
        <v>31</v>
      </c>
      <c r="M208" s="151" t="s">
        <v>31</v>
      </c>
      <c r="N208" s="151" t="s">
        <v>31</v>
      </c>
      <c r="O208" s="151" t="s">
        <v>31</v>
      </c>
      <c r="P208" s="151" t="s">
        <v>31</v>
      </c>
      <c r="Q208" s="152" t="s">
        <v>31</v>
      </c>
      <c r="R208" s="153" t="s">
        <v>31</v>
      </c>
      <c r="S208" s="151" t="s">
        <v>31</v>
      </c>
      <c r="T208" s="176" t="s">
        <v>31</v>
      </c>
      <c r="U208" s="149" t="s">
        <v>31</v>
      </c>
      <c r="V208" s="151" t="s">
        <v>31</v>
      </c>
      <c r="W208" s="151" t="s">
        <v>31</v>
      </c>
      <c r="X208" s="151" t="s">
        <v>31</v>
      </c>
      <c r="Y208" s="151" t="s">
        <v>31</v>
      </c>
      <c r="Z208" s="151" t="s">
        <v>31</v>
      </c>
      <c r="AA208" s="151" t="s">
        <v>31</v>
      </c>
      <c r="AB208" s="151" t="s">
        <v>31</v>
      </c>
      <c r="AC208" s="151" t="s">
        <v>31</v>
      </c>
      <c r="AD208" s="151" t="s">
        <v>31</v>
      </c>
      <c r="AE208" s="151" t="s">
        <v>31</v>
      </c>
      <c r="AF208" s="151" t="s">
        <v>31</v>
      </c>
      <c r="AG208" s="18"/>
      <c r="AH208" s="19"/>
      <c r="AI208" s="19"/>
      <c r="AJ208" s="19"/>
      <c r="AK208" s="18"/>
      <c r="AL208" s="18"/>
      <c r="AM208" s="18"/>
      <c r="AN208" s="18"/>
      <c r="AO208" s="18"/>
      <c r="AP208" s="18"/>
      <c r="AQ208" s="18"/>
      <c r="AR208" s="18"/>
      <c r="AS208" s="18"/>
      <c r="AT208" s="18"/>
      <c r="AU208" s="18"/>
      <c r="AV208" s="18"/>
      <c r="AW208" s="18"/>
      <c r="AX208" s="18"/>
      <c r="AY208" s="18"/>
    </row>
    <row r="209" spans="1:51" ht="26" x14ac:dyDescent="0.25">
      <c r="A209" s="168" t="s">
        <v>537</v>
      </c>
      <c r="B209" s="168" t="s">
        <v>538</v>
      </c>
      <c r="C209" s="160"/>
      <c r="D209" s="171" t="s">
        <v>251</v>
      </c>
      <c r="E209" s="170"/>
      <c r="F209" s="162" t="s">
        <v>31</v>
      </c>
      <c r="G209" s="149" t="s">
        <v>31</v>
      </c>
      <c r="H209" s="151" t="s">
        <v>31</v>
      </c>
      <c r="I209" s="151" t="s">
        <v>31</v>
      </c>
      <c r="J209" s="151" t="s">
        <v>31</v>
      </c>
      <c r="K209" s="151" t="s">
        <v>31</v>
      </c>
      <c r="L209" s="151" t="s">
        <v>31</v>
      </c>
      <c r="M209" s="151" t="s">
        <v>31</v>
      </c>
      <c r="N209" s="151" t="s">
        <v>31</v>
      </c>
      <c r="O209" s="151" t="s">
        <v>31</v>
      </c>
      <c r="P209" s="151" t="s">
        <v>31</v>
      </c>
      <c r="Q209" s="152" t="s">
        <v>31</v>
      </c>
      <c r="R209" s="153" t="s">
        <v>31</v>
      </c>
      <c r="S209" s="151" t="s">
        <v>31</v>
      </c>
      <c r="T209" s="176" t="s">
        <v>31</v>
      </c>
      <c r="U209" s="149" t="s">
        <v>31</v>
      </c>
      <c r="V209" s="151" t="s">
        <v>31</v>
      </c>
      <c r="W209" s="151" t="s">
        <v>31</v>
      </c>
      <c r="X209" s="151" t="s">
        <v>31</v>
      </c>
      <c r="Y209" s="151" t="s">
        <v>31</v>
      </c>
      <c r="Z209" s="151" t="s">
        <v>31</v>
      </c>
      <c r="AA209" s="151" t="s">
        <v>31</v>
      </c>
      <c r="AB209" s="151" t="s">
        <v>31</v>
      </c>
      <c r="AC209" s="151" t="s">
        <v>31</v>
      </c>
      <c r="AD209" s="151" t="s">
        <v>31</v>
      </c>
      <c r="AE209" s="151" t="s">
        <v>31</v>
      </c>
      <c r="AF209" s="151" t="s">
        <v>31</v>
      </c>
      <c r="AG209" s="18"/>
      <c r="AH209" s="19"/>
      <c r="AI209" s="19"/>
      <c r="AJ209" s="19"/>
      <c r="AK209" s="18"/>
      <c r="AL209" s="18"/>
      <c r="AM209" s="18"/>
      <c r="AN209" s="18"/>
      <c r="AO209" s="18"/>
      <c r="AP209" s="18"/>
      <c r="AQ209" s="18"/>
      <c r="AR209" s="18"/>
      <c r="AS209" s="18"/>
      <c r="AT209" s="18"/>
      <c r="AU209" s="18"/>
      <c r="AV209" s="18"/>
      <c r="AW209" s="18"/>
      <c r="AX209" s="18"/>
      <c r="AY209" s="18"/>
    </row>
    <row r="210" spans="1:51" ht="13" x14ac:dyDescent="0.25">
      <c r="A210" s="168" t="s">
        <v>539</v>
      </c>
      <c r="B210" s="168" t="s">
        <v>540</v>
      </c>
      <c r="C210" s="160"/>
      <c r="D210" s="171" t="s">
        <v>240</v>
      </c>
      <c r="E210" s="170"/>
      <c r="F210" s="162" t="s">
        <v>31</v>
      </c>
      <c r="G210" s="149" t="s">
        <v>31</v>
      </c>
      <c r="H210" s="151" t="s">
        <v>31</v>
      </c>
      <c r="I210" s="151" t="s">
        <v>31</v>
      </c>
      <c r="J210" s="151" t="s">
        <v>31</v>
      </c>
      <c r="K210" s="151" t="s">
        <v>31</v>
      </c>
      <c r="L210" s="151" t="s">
        <v>31</v>
      </c>
      <c r="M210" s="151" t="s">
        <v>31</v>
      </c>
      <c r="N210" s="151" t="s">
        <v>31</v>
      </c>
      <c r="O210" s="151" t="s">
        <v>31</v>
      </c>
      <c r="P210" s="151" t="s">
        <v>31</v>
      </c>
      <c r="Q210" s="152" t="s">
        <v>31</v>
      </c>
      <c r="R210" s="153" t="s">
        <v>31</v>
      </c>
      <c r="S210" s="151" t="s">
        <v>31</v>
      </c>
      <c r="T210" s="176" t="s">
        <v>31</v>
      </c>
      <c r="U210" s="149" t="s">
        <v>31</v>
      </c>
      <c r="V210" s="151" t="s">
        <v>31</v>
      </c>
      <c r="W210" s="151" t="s">
        <v>31</v>
      </c>
      <c r="X210" s="151" t="s">
        <v>31</v>
      </c>
      <c r="Y210" s="151" t="s">
        <v>31</v>
      </c>
      <c r="Z210" s="151" t="s">
        <v>31</v>
      </c>
      <c r="AA210" s="151" t="s">
        <v>31</v>
      </c>
      <c r="AB210" s="151" t="s">
        <v>31</v>
      </c>
      <c r="AC210" s="151" t="s">
        <v>31</v>
      </c>
      <c r="AD210" s="151" t="s">
        <v>31</v>
      </c>
      <c r="AE210" s="151" t="s">
        <v>31</v>
      </c>
      <c r="AF210" s="151" t="s">
        <v>31</v>
      </c>
      <c r="AG210" s="18"/>
      <c r="AH210" s="19"/>
      <c r="AI210" s="19"/>
      <c r="AJ210" s="19"/>
      <c r="AK210" s="18"/>
      <c r="AL210" s="18"/>
      <c r="AM210" s="18"/>
      <c r="AN210" s="18"/>
      <c r="AO210" s="18"/>
      <c r="AP210" s="18"/>
      <c r="AQ210" s="18"/>
      <c r="AR210" s="18"/>
      <c r="AS210" s="18"/>
      <c r="AT210" s="18"/>
      <c r="AU210" s="18"/>
      <c r="AV210" s="18"/>
      <c r="AW210" s="18"/>
      <c r="AX210" s="18"/>
      <c r="AY210" s="18"/>
    </row>
    <row r="211" spans="1:51" ht="13" x14ac:dyDescent="0.25">
      <c r="A211" s="20"/>
      <c r="B211" s="21"/>
      <c r="C211" s="112"/>
      <c r="D211" s="113"/>
      <c r="E211" s="118"/>
      <c r="F211" s="116"/>
      <c r="G211" s="24"/>
      <c r="H211" s="23"/>
      <c r="I211" s="23"/>
      <c r="J211" s="23"/>
      <c r="K211" s="23"/>
      <c r="L211" s="23"/>
      <c r="M211" s="119"/>
      <c r="N211" s="23"/>
      <c r="O211" s="23"/>
      <c r="P211" s="23"/>
      <c r="Q211" s="23"/>
      <c r="R211" s="23"/>
      <c r="S211" s="23"/>
      <c r="T211" s="23"/>
      <c r="U211" s="23"/>
      <c r="V211" s="22"/>
      <c r="W211" s="23"/>
      <c r="X211" s="23"/>
      <c r="Y211" s="23"/>
      <c r="Z211" s="23"/>
      <c r="AA211" s="23"/>
      <c r="AB211" s="23"/>
      <c r="AC211" s="23"/>
      <c r="AD211" s="23"/>
      <c r="AE211" s="23"/>
      <c r="AF211" s="119"/>
      <c r="AG211" s="18"/>
      <c r="AH211" s="19"/>
      <c r="AI211" s="19"/>
      <c r="AJ211" s="19"/>
      <c r="AK211" s="18"/>
      <c r="AL211" s="18"/>
      <c r="AM211" s="18"/>
      <c r="AN211" s="18"/>
      <c r="AO211" s="18"/>
      <c r="AP211" s="18"/>
      <c r="AQ211" s="18"/>
      <c r="AR211" s="18"/>
      <c r="AS211" s="18"/>
      <c r="AT211" s="18"/>
      <c r="AU211" s="18"/>
      <c r="AV211" s="18"/>
      <c r="AW211" s="18"/>
      <c r="AX211" s="18"/>
      <c r="AY211" s="18"/>
    </row>
    <row r="212" spans="1:51" ht="13" x14ac:dyDescent="0.25">
      <c r="A212" s="20"/>
      <c r="B212" s="21"/>
      <c r="C212" s="112"/>
      <c r="D212" s="113"/>
      <c r="E212" s="118"/>
      <c r="F212" s="116"/>
      <c r="G212" s="24"/>
      <c r="H212" s="23"/>
      <c r="I212" s="23"/>
      <c r="J212" s="23"/>
      <c r="K212" s="23"/>
      <c r="L212" s="23"/>
      <c r="M212" s="119"/>
      <c r="N212" s="23"/>
      <c r="O212" s="23"/>
      <c r="P212" s="23"/>
      <c r="Q212" s="23"/>
      <c r="R212" s="23"/>
      <c r="S212" s="23"/>
      <c r="T212" s="23"/>
      <c r="U212" s="23"/>
      <c r="V212" s="22"/>
      <c r="W212" s="23"/>
      <c r="X212" s="23"/>
      <c r="Y212" s="23"/>
      <c r="Z212" s="23"/>
      <c r="AA212" s="23"/>
      <c r="AB212" s="23"/>
      <c r="AC212" s="23"/>
      <c r="AD212" s="23"/>
      <c r="AE212" s="23"/>
      <c r="AF212" s="119"/>
      <c r="AG212" s="18"/>
      <c r="AH212" s="19"/>
      <c r="AI212" s="19"/>
      <c r="AJ212" s="19"/>
      <c r="AK212" s="18"/>
      <c r="AL212" s="18"/>
      <c r="AM212" s="18"/>
      <c r="AN212" s="18"/>
      <c r="AO212" s="18"/>
      <c r="AP212" s="18"/>
      <c r="AQ212" s="18"/>
      <c r="AR212" s="18"/>
      <c r="AS212" s="18"/>
      <c r="AT212" s="18"/>
      <c r="AU212" s="18"/>
      <c r="AV212" s="18"/>
      <c r="AW212" s="18"/>
      <c r="AX212" s="18"/>
      <c r="AY212" s="18"/>
    </row>
    <row r="213" spans="1:51" ht="13" x14ac:dyDescent="0.25">
      <c r="A213" s="20"/>
      <c r="B213" s="21"/>
      <c r="C213" s="112"/>
      <c r="D213" s="113"/>
      <c r="E213" s="118"/>
      <c r="F213" s="116"/>
      <c r="G213" s="24"/>
      <c r="H213" s="23"/>
      <c r="I213" s="23"/>
      <c r="J213" s="23"/>
      <c r="K213" s="23"/>
      <c r="L213" s="23"/>
      <c r="M213" s="119"/>
      <c r="N213" s="23"/>
      <c r="O213" s="23"/>
      <c r="P213" s="23"/>
      <c r="Q213" s="23"/>
      <c r="R213" s="23"/>
      <c r="S213" s="23"/>
      <c r="T213" s="23"/>
      <c r="U213" s="23"/>
      <c r="V213" s="22"/>
      <c r="W213" s="23"/>
      <c r="X213" s="23"/>
      <c r="Y213" s="23"/>
      <c r="Z213" s="23"/>
      <c r="AA213" s="23"/>
      <c r="AB213" s="23"/>
      <c r="AC213" s="23"/>
      <c r="AD213" s="23"/>
      <c r="AE213" s="23"/>
      <c r="AF213" s="119"/>
      <c r="AG213" s="18"/>
      <c r="AH213" s="19"/>
      <c r="AI213" s="19"/>
      <c r="AJ213" s="19"/>
      <c r="AK213" s="18"/>
      <c r="AL213" s="18"/>
      <c r="AM213" s="18"/>
      <c r="AN213" s="18"/>
      <c r="AO213" s="18"/>
      <c r="AP213" s="18"/>
      <c r="AQ213" s="18"/>
      <c r="AR213" s="18"/>
      <c r="AS213" s="18"/>
      <c r="AT213" s="18"/>
      <c r="AU213" s="18"/>
      <c r="AV213" s="18"/>
      <c r="AW213" s="18"/>
      <c r="AX213" s="18"/>
      <c r="AY213" s="18"/>
    </row>
    <row r="214" spans="1:51" ht="13" x14ac:dyDescent="0.25">
      <c r="A214" s="20"/>
      <c r="B214" s="21"/>
      <c r="C214" s="112"/>
      <c r="D214" s="113"/>
      <c r="E214" s="118"/>
      <c r="F214" s="116"/>
      <c r="G214" s="24"/>
      <c r="H214" s="23"/>
      <c r="I214" s="23"/>
      <c r="J214" s="23"/>
      <c r="K214" s="23"/>
      <c r="L214" s="23"/>
      <c r="M214" s="119"/>
      <c r="N214" s="23"/>
      <c r="O214" s="23"/>
      <c r="P214" s="23"/>
      <c r="Q214" s="23"/>
      <c r="R214" s="23"/>
      <c r="S214" s="23"/>
      <c r="T214" s="23"/>
      <c r="U214" s="23"/>
      <c r="V214" s="22"/>
      <c r="W214" s="23"/>
      <c r="X214" s="23"/>
      <c r="Y214" s="23"/>
      <c r="Z214" s="23"/>
      <c r="AA214" s="23"/>
      <c r="AB214" s="23"/>
      <c r="AC214" s="23"/>
      <c r="AD214" s="23"/>
      <c r="AE214" s="23"/>
      <c r="AF214" s="119"/>
      <c r="AG214" s="18"/>
      <c r="AH214" s="19"/>
      <c r="AI214" s="19"/>
      <c r="AJ214" s="19"/>
      <c r="AK214" s="18"/>
      <c r="AL214" s="18"/>
      <c r="AM214" s="18"/>
      <c r="AN214" s="18"/>
      <c r="AO214" s="18"/>
      <c r="AP214" s="18"/>
      <c r="AQ214" s="18"/>
      <c r="AR214" s="18"/>
      <c r="AS214" s="18"/>
      <c r="AT214" s="18"/>
      <c r="AU214" s="18"/>
      <c r="AV214" s="18"/>
      <c r="AW214" s="18"/>
      <c r="AX214" s="18"/>
      <c r="AY214" s="18"/>
    </row>
    <row r="215" spans="1:51" ht="13" x14ac:dyDescent="0.25">
      <c r="A215" s="20"/>
      <c r="B215" s="21"/>
      <c r="C215" s="112"/>
      <c r="D215" s="113"/>
      <c r="E215" s="118"/>
      <c r="F215" s="116"/>
      <c r="G215" s="24"/>
      <c r="H215" s="23"/>
      <c r="I215" s="23"/>
      <c r="J215" s="23"/>
      <c r="K215" s="23"/>
      <c r="L215" s="23"/>
      <c r="M215" s="119"/>
      <c r="N215" s="23"/>
      <c r="O215" s="23"/>
      <c r="P215" s="23"/>
      <c r="Q215" s="23"/>
      <c r="R215" s="23"/>
      <c r="S215" s="23"/>
      <c r="T215" s="23"/>
      <c r="U215" s="23"/>
      <c r="V215" s="22"/>
      <c r="W215" s="23"/>
      <c r="X215" s="23"/>
      <c r="Y215" s="23"/>
      <c r="Z215" s="23"/>
      <c r="AA215" s="23"/>
      <c r="AB215" s="23"/>
      <c r="AC215" s="23"/>
      <c r="AD215" s="23"/>
      <c r="AE215" s="23"/>
      <c r="AF215" s="119"/>
      <c r="AG215" s="18"/>
      <c r="AH215" s="19"/>
      <c r="AI215" s="19"/>
      <c r="AJ215" s="19"/>
      <c r="AK215" s="18"/>
      <c r="AL215" s="18"/>
      <c r="AM215" s="18"/>
      <c r="AN215" s="18"/>
      <c r="AO215" s="18"/>
      <c r="AP215" s="18"/>
      <c r="AQ215" s="18"/>
      <c r="AR215" s="18"/>
      <c r="AS215" s="18"/>
      <c r="AT215" s="18"/>
      <c r="AU215" s="18"/>
      <c r="AV215" s="18"/>
      <c r="AW215" s="18"/>
      <c r="AX215" s="18"/>
      <c r="AY215" s="18"/>
    </row>
    <row r="216" spans="1:51" ht="13" x14ac:dyDescent="0.25">
      <c r="A216" s="20"/>
      <c r="B216" s="21"/>
      <c r="C216" s="112"/>
      <c r="D216" s="113"/>
      <c r="E216" s="118"/>
      <c r="F216" s="116"/>
      <c r="G216" s="24"/>
      <c r="H216" s="23"/>
      <c r="I216" s="23"/>
      <c r="J216" s="23"/>
      <c r="K216" s="23"/>
      <c r="L216" s="23"/>
      <c r="M216" s="119"/>
      <c r="N216" s="23"/>
      <c r="O216" s="23"/>
      <c r="P216" s="23"/>
      <c r="Q216" s="23"/>
      <c r="R216" s="23"/>
      <c r="S216" s="23"/>
      <c r="T216" s="23"/>
      <c r="U216" s="23"/>
      <c r="V216" s="22"/>
      <c r="W216" s="23"/>
      <c r="X216" s="23"/>
      <c r="Y216" s="23"/>
      <c r="Z216" s="23"/>
      <c r="AA216" s="23"/>
      <c r="AB216" s="23"/>
      <c r="AC216" s="23"/>
      <c r="AD216" s="23"/>
      <c r="AE216" s="23"/>
      <c r="AF216" s="119"/>
      <c r="AG216" s="18"/>
      <c r="AH216" s="19"/>
      <c r="AI216" s="19"/>
      <c r="AJ216" s="19"/>
      <c r="AK216" s="18"/>
      <c r="AL216" s="18"/>
      <c r="AM216" s="18"/>
      <c r="AN216" s="18"/>
      <c r="AO216" s="18"/>
      <c r="AP216" s="18"/>
      <c r="AQ216" s="18"/>
      <c r="AR216" s="18"/>
      <c r="AS216" s="18"/>
      <c r="AT216" s="18"/>
      <c r="AU216" s="18"/>
      <c r="AV216" s="18"/>
      <c r="AW216" s="18"/>
      <c r="AX216" s="18"/>
      <c r="AY216" s="18"/>
    </row>
    <row r="217" spans="1:51" ht="13" x14ac:dyDescent="0.25">
      <c r="A217" s="20"/>
      <c r="B217" s="21"/>
      <c r="C217" s="112"/>
      <c r="D217" s="113"/>
      <c r="E217" s="118"/>
      <c r="F217" s="116"/>
      <c r="G217" s="24"/>
      <c r="H217" s="23"/>
      <c r="I217" s="23"/>
      <c r="J217" s="23"/>
      <c r="K217" s="23"/>
      <c r="L217" s="23"/>
      <c r="M217" s="119"/>
      <c r="N217" s="23"/>
      <c r="O217" s="23"/>
      <c r="P217" s="23"/>
      <c r="Q217" s="23"/>
      <c r="R217" s="23"/>
      <c r="S217" s="23"/>
      <c r="T217" s="23"/>
      <c r="U217" s="23"/>
      <c r="V217" s="22"/>
      <c r="W217" s="23"/>
      <c r="X217" s="23"/>
      <c r="Y217" s="23"/>
      <c r="Z217" s="23"/>
      <c r="AA217" s="23"/>
      <c r="AB217" s="23"/>
      <c r="AC217" s="23"/>
      <c r="AD217" s="23"/>
      <c r="AE217" s="23"/>
      <c r="AF217" s="119"/>
      <c r="AG217" s="18"/>
      <c r="AH217" s="19"/>
      <c r="AI217" s="19"/>
      <c r="AJ217" s="19"/>
      <c r="AK217" s="18"/>
      <c r="AL217" s="18"/>
      <c r="AM217" s="18"/>
      <c r="AN217" s="18"/>
      <c r="AO217" s="18"/>
      <c r="AP217" s="18"/>
      <c r="AQ217" s="18"/>
      <c r="AR217" s="18"/>
      <c r="AS217" s="18"/>
      <c r="AT217" s="18"/>
      <c r="AU217" s="18"/>
      <c r="AV217" s="18"/>
      <c r="AW217" s="18"/>
      <c r="AX217" s="18"/>
      <c r="AY217" s="18"/>
    </row>
    <row r="218" spans="1:51" ht="13" x14ac:dyDescent="0.25">
      <c r="A218" s="20"/>
      <c r="B218" s="21"/>
      <c r="C218" s="112"/>
      <c r="D218" s="113"/>
      <c r="E218" s="118"/>
      <c r="F218" s="116"/>
      <c r="G218" s="24"/>
      <c r="H218" s="23"/>
      <c r="I218" s="23"/>
      <c r="J218" s="23"/>
      <c r="K218" s="23"/>
      <c r="L218" s="23"/>
      <c r="M218" s="119"/>
      <c r="N218" s="23"/>
      <c r="O218" s="23"/>
      <c r="P218" s="23"/>
      <c r="Q218" s="23"/>
      <c r="R218" s="23"/>
      <c r="S218" s="23"/>
      <c r="T218" s="23"/>
      <c r="U218" s="23"/>
      <c r="V218" s="22"/>
      <c r="W218" s="23"/>
      <c r="X218" s="23"/>
      <c r="Y218" s="23"/>
      <c r="Z218" s="23"/>
      <c r="AA218" s="23"/>
      <c r="AB218" s="23"/>
      <c r="AC218" s="23"/>
      <c r="AD218" s="23"/>
      <c r="AE218" s="23"/>
      <c r="AF218" s="119"/>
      <c r="AG218" s="18"/>
      <c r="AH218" s="19"/>
      <c r="AI218" s="19"/>
      <c r="AJ218" s="19"/>
      <c r="AK218" s="18"/>
      <c r="AL218" s="18"/>
      <c r="AM218" s="18"/>
      <c r="AN218" s="18"/>
      <c r="AO218" s="18"/>
      <c r="AP218" s="18"/>
      <c r="AQ218" s="18"/>
      <c r="AR218" s="18"/>
      <c r="AS218" s="18"/>
      <c r="AT218" s="18"/>
      <c r="AU218" s="18"/>
      <c r="AV218" s="18"/>
      <c r="AW218" s="18"/>
      <c r="AX218" s="18"/>
      <c r="AY218" s="18"/>
    </row>
    <row r="219" spans="1:51" ht="13" x14ac:dyDescent="0.25">
      <c r="A219" s="20"/>
      <c r="B219" s="21"/>
      <c r="C219" s="112"/>
      <c r="D219" s="113"/>
      <c r="E219" s="118"/>
      <c r="F219" s="116"/>
      <c r="G219" s="24"/>
      <c r="H219" s="23"/>
      <c r="I219" s="23"/>
      <c r="J219" s="23"/>
      <c r="K219" s="23"/>
      <c r="L219" s="23"/>
      <c r="M219" s="119"/>
      <c r="N219" s="23"/>
      <c r="O219" s="23"/>
      <c r="P219" s="23"/>
      <c r="Q219" s="23"/>
      <c r="R219" s="23"/>
      <c r="S219" s="23"/>
      <c r="T219" s="23"/>
      <c r="U219" s="23"/>
      <c r="V219" s="22"/>
      <c r="W219" s="23"/>
      <c r="X219" s="23"/>
      <c r="Y219" s="23"/>
      <c r="Z219" s="23"/>
      <c r="AA219" s="23"/>
      <c r="AB219" s="23"/>
      <c r="AC219" s="23"/>
      <c r="AD219" s="23"/>
      <c r="AE219" s="23"/>
      <c r="AF219" s="119"/>
      <c r="AG219" s="18"/>
      <c r="AH219" s="19"/>
      <c r="AI219" s="19"/>
      <c r="AJ219" s="19"/>
      <c r="AK219" s="18"/>
      <c r="AL219" s="18"/>
      <c r="AM219" s="18"/>
      <c r="AN219" s="18"/>
      <c r="AO219" s="18"/>
      <c r="AP219" s="18"/>
      <c r="AQ219" s="18"/>
      <c r="AR219" s="18"/>
      <c r="AS219" s="18"/>
      <c r="AT219" s="18"/>
      <c r="AU219" s="18"/>
      <c r="AV219" s="18"/>
      <c r="AW219" s="18"/>
      <c r="AX219" s="18"/>
      <c r="AY219" s="18"/>
    </row>
    <row r="220" spans="1:51" ht="13" x14ac:dyDescent="0.25">
      <c r="A220" s="20"/>
      <c r="B220" s="21"/>
      <c r="C220" s="112"/>
      <c r="D220" s="113"/>
      <c r="E220" s="118"/>
      <c r="F220" s="116"/>
      <c r="G220" s="24"/>
      <c r="H220" s="23"/>
      <c r="I220" s="23"/>
      <c r="J220" s="23"/>
      <c r="K220" s="23"/>
      <c r="L220" s="23"/>
      <c r="M220" s="119"/>
      <c r="N220" s="23"/>
      <c r="O220" s="23"/>
      <c r="P220" s="23"/>
      <c r="Q220" s="23"/>
      <c r="R220" s="23"/>
      <c r="S220" s="23"/>
      <c r="T220" s="23"/>
      <c r="U220" s="23"/>
      <c r="V220" s="22"/>
      <c r="W220" s="23"/>
      <c r="X220" s="23"/>
      <c r="Y220" s="23"/>
      <c r="Z220" s="23"/>
      <c r="AA220" s="23"/>
      <c r="AB220" s="23"/>
      <c r="AC220" s="23"/>
      <c r="AD220" s="23"/>
      <c r="AE220" s="23"/>
      <c r="AF220" s="119"/>
      <c r="AG220" s="18"/>
      <c r="AH220" s="19"/>
      <c r="AI220" s="19"/>
      <c r="AJ220" s="19"/>
      <c r="AK220" s="18"/>
      <c r="AL220" s="18"/>
      <c r="AM220" s="18"/>
      <c r="AN220" s="18"/>
      <c r="AO220" s="18"/>
      <c r="AP220" s="18"/>
      <c r="AQ220" s="18"/>
      <c r="AR220" s="18"/>
      <c r="AS220" s="18"/>
      <c r="AT220" s="18"/>
      <c r="AU220" s="18"/>
      <c r="AV220" s="18"/>
      <c r="AW220" s="18"/>
      <c r="AX220" s="18"/>
      <c r="AY220" s="18"/>
    </row>
    <row r="221" spans="1:51" ht="13" x14ac:dyDescent="0.25">
      <c r="A221" s="20"/>
      <c r="B221" s="21"/>
      <c r="C221" s="112"/>
      <c r="D221" s="113"/>
      <c r="E221" s="118"/>
      <c r="F221" s="116"/>
      <c r="G221" s="24"/>
      <c r="H221" s="23"/>
      <c r="I221" s="23"/>
      <c r="J221" s="23"/>
      <c r="K221" s="23"/>
      <c r="L221" s="23"/>
      <c r="M221" s="119"/>
      <c r="N221" s="23"/>
      <c r="O221" s="23"/>
      <c r="P221" s="23"/>
      <c r="Q221" s="23"/>
      <c r="R221" s="23"/>
      <c r="S221" s="23"/>
      <c r="T221" s="23"/>
      <c r="U221" s="23"/>
      <c r="V221" s="22"/>
      <c r="W221" s="23"/>
      <c r="X221" s="23"/>
      <c r="Y221" s="23"/>
      <c r="Z221" s="23"/>
      <c r="AA221" s="23"/>
      <c r="AB221" s="23"/>
      <c r="AC221" s="23"/>
      <c r="AD221" s="23"/>
      <c r="AE221" s="23"/>
      <c r="AF221" s="119"/>
      <c r="AG221" s="18"/>
      <c r="AH221" s="19"/>
      <c r="AI221" s="19"/>
      <c r="AJ221" s="19"/>
      <c r="AK221" s="18"/>
      <c r="AL221" s="18"/>
      <c r="AM221" s="18"/>
      <c r="AN221" s="18"/>
      <c r="AO221" s="18"/>
      <c r="AP221" s="18"/>
      <c r="AQ221" s="18"/>
      <c r="AR221" s="18"/>
      <c r="AS221" s="18"/>
      <c r="AT221" s="18"/>
      <c r="AU221" s="18"/>
      <c r="AV221" s="18"/>
      <c r="AW221" s="18"/>
      <c r="AX221" s="18"/>
      <c r="AY221" s="18"/>
    </row>
    <row r="222" spans="1:51" ht="13" x14ac:dyDescent="0.25">
      <c r="A222" s="20"/>
      <c r="B222" s="21"/>
      <c r="C222" s="112"/>
      <c r="D222" s="113"/>
      <c r="E222" s="118"/>
      <c r="F222" s="116"/>
      <c r="G222" s="24"/>
      <c r="H222" s="23"/>
      <c r="I222" s="23"/>
      <c r="J222" s="23"/>
      <c r="K222" s="23"/>
      <c r="L222" s="23"/>
      <c r="M222" s="119"/>
      <c r="N222" s="23"/>
      <c r="O222" s="23"/>
      <c r="P222" s="23"/>
      <c r="Q222" s="23"/>
      <c r="R222" s="23"/>
      <c r="S222" s="23"/>
      <c r="T222" s="23"/>
      <c r="U222" s="23"/>
      <c r="V222" s="22"/>
      <c r="W222" s="23"/>
      <c r="X222" s="23"/>
      <c r="Y222" s="23"/>
      <c r="Z222" s="23"/>
      <c r="AA222" s="23"/>
      <c r="AB222" s="23"/>
      <c r="AC222" s="23"/>
      <c r="AD222" s="23"/>
      <c r="AE222" s="23"/>
      <c r="AF222" s="119"/>
      <c r="AG222" s="18"/>
      <c r="AH222" s="19"/>
      <c r="AI222" s="19"/>
      <c r="AJ222" s="19"/>
      <c r="AK222" s="18"/>
      <c r="AL222" s="18"/>
      <c r="AM222" s="18"/>
      <c r="AN222" s="18"/>
      <c r="AO222" s="18"/>
      <c r="AP222" s="18"/>
      <c r="AQ222" s="18"/>
      <c r="AR222" s="18"/>
      <c r="AS222" s="18"/>
      <c r="AT222" s="18"/>
      <c r="AU222" s="18"/>
      <c r="AV222" s="18"/>
      <c r="AW222" s="18"/>
      <c r="AX222" s="18"/>
      <c r="AY222" s="18"/>
    </row>
    <row r="223" spans="1:51" ht="13" x14ac:dyDescent="0.25">
      <c r="A223" s="20"/>
      <c r="B223" s="21"/>
      <c r="C223" s="112"/>
      <c r="D223" s="113"/>
      <c r="E223" s="118"/>
      <c r="F223" s="116"/>
      <c r="G223" s="24"/>
      <c r="H223" s="23"/>
      <c r="I223" s="23"/>
      <c r="J223" s="23"/>
      <c r="K223" s="23"/>
      <c r="L223" s="23"/>
      <c r="M223" s="119"/>
      <c r="N223" s="23"/>
      <c r="O223" s="23"/>
      <c r="P223" s="23"/>
      <c r="Q223" s="23"/>
      <c r="R223" s="23"/>
      <c r="S223" s="23"/>
      <c r="T223" s="23"/>
      <c r="U223" s="23"/>
      <c r="V223" s="22"/>
      <c r="W223" s="23"/>
      <c r="X223" s="23"/>
      <c r="Y223" s="23"/>
      <c r="Z223" s="23"/>
      <c r="AA223" s="23"/>
      <c r="AB223" s="23"/>
      <c r="AC223" s="23"/>
      <c r="AD223" s="23"/>
      <c r="AE223" s="23"/>
      <c r="AF223" s="119"/>
      <c r="AG223" s="18"/>
      <c r="AH223" s="19"/>
      <c r="AI223" s="19"/>
      <c r="AJ223" s="19"/>
      <c r="AK223" s="18"/>
      <c r="AL223" s="18"/>
      <c r="AM223" s="18"/>
      <c r="AN223" s="18"/>
      <c r="AO223" s="18"/>
      <c r="AP223" s="18"/>
      <c r="AQ223" s="18"/>
      <c r="AR223" s="18"/>
      <c r="AS223" s="18"/>
      <c r="AT223" s="18"/>
      <c r="AU223" s="18"/>
      <c r="AV223" s="18"/>
      <c r="AW223" s="18"/>
      <c r="AX223" s="18"/>
      <c r="AY223" s="18"/>
    </row>
    <row r="224" spans="1:51" ht="13" x14ac:dyDescent="0.25">
      <c r="A224" s="20"/>
      <c r="B224" s="21"/>
      <c r="C224" s="112"/>
      <c r="D224" s="113"/>
      <c r="E224" s="118"/>
      <c r="F224" s="116"/>
      <c r="G224" s="24"/>
      <c r="H224" s="23"/>
      <c r="I224" s="23"/>
      <c r="J224" s="23"/>
      <c r="K224" s="23"/>
      <c r="L224" s="23"/>
      <c r="M224" s="119"/>
      <c r="N224" s="23"/>
      <c r="O224" s="23"/>
      <c r="P224" s="23"/>
      <c r="Q224" s="23"/>
      <c r="R224" s="23"/>
      <c r="S224" s="23"/>
      <c r="T224" s="23"/>
      <c r="U224" s="23"/>
      <c r="V224" s="22"/>
      <c r="W224" s="23"/>
      <c r="X224" s="23"/>
      <c r="Y224" s="23"/>
      <c r="Z224" s="23"/>
      <c r="AA224" s="23"/>
      <c r="AB224" s="23"/>
      <c r="AC224" s="23"/>
      <c r="AD224" s="23"/>
      <c r="AE224" s="23"/>
      <c r="AF224" s="119"/>
      <c r="AG224" s="18"/>
      <c r="AH224" s="19"/>
      <c r="AI224" s="19"/>
      <c r="AJ224" s="19"/>
      <c r="AK224" s="18"/>
      <c r="AL224" s="18"/>
      <c r="AM224" s="18"/>
      <c r="AN224" s="18"/>
      <c r="AO224" s="18"/>
      <c r="AP224" s="18"/>
      <c r="AQ224" s="18"/>
      <c r="AR224" s="18"/>
      <c r="AS224" s="18"/>
      <c r="AT224" s="18"/>
      <c r="AU224" s="18"/>
      <c r="AV224" s="18"/>
      <c r="AW224" s="18"/>
      <c r="AX224" s="18"/>
      <c r="AY224" s="18"/>
    </row>
    <row r="225" spans="1:51" ht="13" x14ac:dyDescent="0.25">
      <c r="A225" s="20"/>
      <c r="B225" s="21"/>
      <c r="C225" s="112"/>
      <c r="D225" s="113"/>
      <c r="E225" s="118"/>
      <c r="F225" s="116"/>
      <c r="G225" s="24"/>
      <c r="H225" s="23"/>
      <c r="I225" s="23"/>
      <c r="J225" s="23"/>
      <c r="K225" s="23"/>
      <c r="L225" s="23"/>
      <c r="M225" s="119"/>
      <c r="N225" s="23"/>
      <c r="O225" s="23"/>
      <c r="P225" s="23"/>
      <c r="Q225" s="23"/>
      <c r="R225" s="23"/>
      <c r="S225" s="23"/>
      <c r="T225" s="23"/>
      <c r="U225" s="23"/>
      <c r="V225" s="22"/>
      <c r="W225" s="23"/>
      <c r="X225" s="23"/>
      <c r="Y225" s="23"/>
      <c r="Z225" s="23"/>
      <c r="AA225" s="23"/>
      <c r="AB225" s="23"/>
      <c r="AC225" s="23"/>
      <c r="AD225" s="23"/>
      <c r="AE225" s="23"/>
      <c r="AF225" s="119"/>
      <c r="AG225" s="18"/>
      <c r="AH225" s="19"/>
      <c r="AI225" s="19"/>
      <c r="AJ225" s="19"/>
      <c r="AK225" s="18"/>
      <c r="AL225" s="18"/>
      <c r="AM225" s="18"/>
      <c r="AN225" s="18"/>
      <c r="AO225" s="18"/>
      <c r="AP225" s="18"/>
      <c r="AQ225" s="18"/>
      <c r="AR225" s="18"/>
      <c r="AS225" s="18"/>
      <c r="AT225" s="18"/>
      <c r="AU225" s="18"/>
      <c r="AV225" s="18"/>
      <c r="AW225" s="18"/>
      <c r="AX225" s="18"/>
      <c r="AY225" s="18"/>
    </row>
    <row r="226" spans="1:51" ht="13" x14ac:dyDescent="0.25">
      <c r="A226" s="20"/>
      <c r="B226" s="21"/>
      <c r="C226" s="112"/>
      <c r="D226" s="113"/>
      <c r="E226" s="118"/>
      <c r="F226" s="116"/>
      <c r="G226" s="24"/>
      <c r="H226" s="23"/>
      <c r="I226" s="23"/>
      <c r="J226" s="23"/>
      <c r="K226" s="23"/>
      <c r="L226" s="23"/>
      <c r="M226" s="119"/>
      <c r="N226" s="23"/>
      <c r="O226" s="23"/>
      <c r="P226" s="23"/>
      <c r="Q226" s="23"/>
      <c r="R226" s="23"/>
      <c r="S226" s="23"/>
      <c r="T226" s="23"/>
      <c r="U226" s="23"/>
      <c r="V226" s="22"/>
      <c r="W226" s="23"/>
      <c r="X226" s="23"/>
      <c r="Y226" s="23"/>
      <c r="Z226" s="23"/>
      <c r="AA226" s="23"/>
      <c r="AB226" s="23"/>
      <c r="AC226" s="23"/>
      <c r="AD226" s="23"/>
      <c r="AE226" s="23"/>
      <c r="AF226" s="119"/>
      <c r="AG226" s="18"/>
      <c r="AH226" s="19"/>
      <c r="AI226" s="19"/>
      <c r="AJ226" s="19"/>
      <c r="AK226" s="18"/>
      <c r="AL226" s="18"/>
      <c r="AM226" s="18"/>
      <c r="AN226" s="18"/>
      <c r="AO226" s="18"/>
      <c r="AP226" s="18"/>
      <c r="AQ226" s="18"/>
      <c r="AR226" s="18"/>
      <c r="AS226" s="18"/>
      <c r="AT226" s="18"/>
      <c r="AU226" s="18"/>
      <c r="AV226" s="18"/>
      <c r="AW226" s="18"/>
      <c r="AX226" s="18"/>
      <c r="AY226" s="18"/>
    </row>
    <row r="227" spans="1:51" ht="13" x14ac:dyDescent="0.25">
      <c r="A227" s="20"/>
      <c r="B227" s="21"/>
      <c r="C227" s="112"/>
      <c r="D227" s="113"/>
      <c r="E227" s="118"/>
      <c r="F227" s="116"/>
      <c r="G227" s="24"/>
      <c r="H227" s="23"/>
      <c r="I227" s="23"/>
      <c r="J227" s="23"/>
      <c r="K227" s="23"/>
      <c r="L227" s="23"/>
      <c r="M227" s="119"/>
      <c r="N227" s="23"/>
      <c r="O227" s="23"/>
      <c r="P227" s="23"/>
      <c r="Q227" s="23"/>
      <c r="R227" s="23"/>
      <c r="S227" s="23"/>
      <c r="T227" s="23"/>
      <c r="U227" s="23"/>
      <c r="V227" s="22"/>
      <c r="W227" s="23"/>
      <c r="X227" s="23"/>
      <c r="Y227" s="23"/>
      <c r="Z227" s="23"/>
      <c r="AA227" s="23"/>
      <c r="AB227" s="23"/>
      <c r="AC227" s="23"/>
      <c r="AD227" s="23"/>
      <c r="AE227" s="23"/>
      <c r="AF227" s="119"/>
      <c r="AG227" s="18"/>
      <c r="AH227" s="19"/>
      <c r="AI227" s="19"/>
      <c r="AJ227" s="19"/>
      <c r="AK227" s="18"/>
      <c r="AL227" s="18"/>
      <c r="AM227" s="18"/>
      <c r="AN227" s="18"/>
      <c r="AO227" s="18"/>
      <c r="AP227" s="18"/>
      <c r="AQ227" s="18"/>
      <c r="AR227" s="18"/>
      <c r="AS227" s="18"/>
      <c r="AT227" s="18"/>
      <c r="AU227" s="18"/>
      <c r="AV227" s="18"/>
      <c r="AW227" s="18"/>
      <c r="AX227" s="18"/>
      <c r="AY227" s="18"/>
    </row>
    <row r="228" spans="1:51" ht="13" x14ac:dyDescent="0.25">
      <c r="A228" s="20"/>
      <c r="B228" s="21"/>
      <c r="C228" s="112"/>
      <c r="D228" s="113"/>
      <c r="E228" s="118"/>
      <c r="F228" s="116"/>
      <c r="G228" s="24"/>
      <c r="H228" s="23"/>
      <c r="I228" s="23"/>
      <c r="J228" s="23"/>
      <c r="K228" s="23"/>
      <c r="L228" s="23"/>
      <c r="M228" s="119"/>
      <c r="N228" s="23"/>
      <c r="O228" s="23"/>
      <c r="P228" s="23"/>
      <c r="Q228" s="23"/>
      <c r="R228" s="23"/>
      <c r="S228" s="23"/>
      <c r="T228" s="23"/>
      <c r="U228" s="23"/>
      <c r="V228" s="22"/>
      <c r="W228" s="23"/>
      <c r="X228" s="23"/>
      <c r="Y228" s="23"/>
      <c r="Z228" s="23"/>
      <c r="AA228" s="23"/>
      <c r="AB228" s="23"/>
      <c r="AC228" s="23"/>
      <c r="AD228" s="23"/>
      <c r="AE228" s="23"/>
      <c r="AF228" s="119"/>
      <c r="AG228" s="18"/>
      <c r="AH228" s="19"/>
      <c r="AI228" s="19"/>
      <c r="AJ228" s="19"/>
      <c r="AK228" s="18"/>
      <c r="AL228" s="18"/>
      <c r="AM228" s="18"/>
      <c r="AN228" s="18"/>
      <c r="AO228" s="18"/>
      <c r="AP228" s="18"/>
      <c r="AQ228" s="18"/>
      <c r="AR228" s="18"/>
      <c r="AS228" s="18"/>
      <c r="AT228" s="18"/>
      <c r="AU228" s="18"/>
      <c r="AV228" s="18"/>
      <c r="AW228" s="18"/>
      <c r="AX228" s="18"/>
      <c r="AY228" s="18"/>
    </row>
    <row r="229" spans="1:51" ht="13" x14ac:dyDescent="0.25">
      <c r="A229" s="20"/>
      <c r="B229" s="21"/>
      <c r="C229" s="112"/>
      <c r="D229" s="113"/>
      <c r="E229" s="118"/>
      <c r="F229" s="116"/>
      <c r="G229" s="24"/>
      <c r="H229" s="23"/>
      <c r="I229" s="23"/>
      <c r="J229" s="23"/>
      <c r="K229" s="23"/>
      <c r="L229" s="23"/>
      <c r="M229" s="119"/>
      <c r="N229" s="23"/>
      <c r="O229" s="23"/>
      <c r="P229" s="23"/>
      <c r="Q229" s="23"/>
      <c r="R229" s="23"/>
      <c r="S229" s="23"/>
      <c r="T229" s="23"/>
      <c r="U229" s="23"/>
      <c r="V229" s="22"/>
      <c r="W229" s="23"/>
      <c r="X229" s="23"/>
      <c r="Y229" s="23"/>
      <c r="Z229" s="23"/>
      <c r="AA229" s="23"/>
      <c r="AB229" s="23"/>
      <c r="AC229" s="23"/>
      <c r="AD229" s="23"/>
      <c r="AE229" s="23"/>
      <c r="AF229" s="119"/>
      <c r="AG229" s="18"/>
      <c r="AH229" s="19"/>
      <c r="AI229" s="19"/>
      <c r="AJ229" s="19"/>
      <c r="AK229" s="18"/>
      <c r="AL229" s="18"/>
      <c r="AM229" s="18"/>
      <c r="AN229" s="18"/>
      <c r="AO229" s="18"/>
      <c r="AP229" s="18"/>
      <c r="AQ229" s="18"/>
      <c r="AR229" s="18"/>
      <c r="AS229" s="18"/>
      <c r="AT229" s="18"/>
      <c r="AU229" s="18"/>
      <c r="AV229" s="18"/>
      <c r="AW229" s="18"/>
      <c r="AX229" s="18"/>
      <c r="AY229" s="18"/>
    </row>
    <row r="230" spans="1:51" ht="13" x14ac:dyDescent="0.25">
      <c r="A230" s="20"/>
      <c r="B230" s="21"/>
      <c r="C230" s="112"/>
      <c r="D230" s="113"/>
      <c r="E230" s="118"/>
      <c r="F230" s="116"/>
      <c r="G230" s="24"/>
      <c r="H230" s="23"/>
      <c r="I230" s="23"/>
      <c r="J230" s="23"/>
      <c r="K230" s="23"/>
      <c r="L230" s="23"/>
      <c r="M230" s="119"/>
      <c r="N230" s="23"/>
      <c r="O230" s="23"/>
      <c r="P230" s="23"/>
      <c r="Q230" s="23"/>
      <c r="R230" s="23"/>
      <c r="S230" s="23"/>
      <c r="T230" s="23"/>
      <c r="U230" s="23"/>
      <c r="V230" s="22"/>
      <c r="W230" s="23"/>
      <c r="X230" s="23"/>
      <c r="Y230" s="23"/>
      <c r="Z230" s="23"/>
      <c r="AA230" s="23"/>
      <c r="AB230" s="23"/>
      <c r="AC230" s="23"/>
      <c r="AD230" s="23"/>
      <c r="AE230" s="23"/>
      <c r="AF230" s="119"/>
      <c r="AG230" s="18"/>
      <c r="AH230" s="19"/>
      <c r="AI230" s="19"/>
      <c r="AJ230" s="19"/>
      <c r="AK230" s="18"/>
      <c r="AL230" s="18"/>
      <c r="AM230" s="18"/>
      <c r="AN230" s="18"/>
      <c r="AO230" s="18"/>
      <c r="AP230" s="18"/>
      <c r="AQ230" s="18"/>
      <c r="AR230" s="18"/>
      <c r="AS230" s="18"/>
      <c r="AT230" s="18"/>
      <c r="AU230" s="18"/>
      <c r="AV230" s="18"/>
      <c r="AW230" s="18"/>
      <c r="AX230" s="18"/>
      <c r="AY230" s="18"/>
    </row>
    <row r="231" spans="1:51" ht="13" x14ac:dyDescent="0.25">
      <c r="A231" s="20"/>
      <c r="B231" s="21"/>
      <c r="C231" s="112"/>
      <c r="D231" s="113"/>
      <c r="E231" s="118"/>
      <c r="F231" s="116"/>
      <c r="G231" s="24"/>
      <c r="H231" s="23"/>
      <c r="I231" s="23"/>
      <c r="J231" s="23"/>
      <c r="K231" s="23"/>
      <c r="L231" s="23"/>
      <c r="M231" s="119"/>
      <c r="N231" s="23"/>
      <c r="O231" s="23"/>
      <c r="P231" s="23"/>
      <c r="Q231" s="23"/>
      <c r="R231" s="23"/>
      <c r="S231" s="23"/>
      <c r="T231" s="23"/>
      <c r="U231" s="23"/>
      <c r="V231" s="22"/>
      <c r="W231" s="23"/>
      <c r="X231" s="23"/>
      <c r="Y231" s="23"/>
      <c r="Z231" s="23"/>
      <c r="AA231" s="23"/>
      <c r="AB231" s="23"/>
      <c r="AC231" s="23"/>
      <c r="AD231" s="23"/>
      <c r="AE231" s="23"/>
      <c r="AF231" s="119"/>
      <c r="AG231" s="18"/>
      <c r="AH231" s="19"/>
      <c r="AI231" s="19"/>
      <c r="AJ231" s="19"/>
      <c r="AK231" s="18"/>
      <c r="AL231" s="18"/>
      <c r="AM231" s="18"/>
      <c r="AN231" s="18"/>
      <c r="AO231" s="18"/>
      <c r="AP231" s="18"/>
      <c r="AQ231" s="18"/>
      <c r="AR231" s="18"/>
      <c r="AS231" s="18"/>
      <c r="AT231" s="18"/>
      <c r="AU231" s="18"/>
      <c r="AV231" s="18"/>
      <c r="AW231" s="18"/>
      <c r="AX231" s="18"/>
      <c r="AY231" s="18"/>
    </row>
    <row r="232" spans="1:51" ht="13" x14ac:dyDescent="0.25">
      <c r="A232" s="20"/>
      <c r="B232" s="21"/>
      <c r="C232" s="112"/>
      <c r="D232" s="113"/>
      <c r="E232" s="118"/>
      <c r="F232" s="116"/>
      <c r="G232" s="24"/>
      <c r="H232" s="23"/>
      <c r="I232" s="23"/>
      <c r="J232" s="23"/>
      <c r="K232" s="23"/>
      <c r="L232" s="23"/>
      <c r="M232" s="119"/>
      <c r="N232" s="23"/>
      <c r="O232" s="23"/>
      <c r="P232" s="23"/>
      <c r="Q232" s="23"/>
      <c r="R232" s="23"/>
      <c r="S232" s="23"/>
      <c r="T232" s="23"/>
      <c r="U232" s="23"/>
      <c r="V232" s="22"/>
      <c r="W232" s="23"/>
      <c r="X232" s="23"/>
      <c r="Y232" s="23"/>
      <c r="Z232" s="23"/>
      <c r="AA232" s="23"/>
      <c r="AB232" s="23"/>
      <c r="AC232" s="23"/>
      <c r="AD232" s="23"/>
      <c r="AE232" s="23"/>
      <c r="AF232" s="119"/>
      <c r="AG232" s="18"/>
      <c r="AH232" s="19"/>
      <c r="AI232" s="19"/>
      <c r="AJ232" s="19"/>
      <c r="AK232" s="18"/>
      <c r="AL232" s="18"/>
      <c r="AM232" s="18"/>
      <c r="AN232" s="18"/>
      <c r="AO232" s="18"/>
      <c r="AP232" s="18"/>
      <c r="AQ232" s="18"/>
      <c r="AR232" s="18"/>
      <c r="AS232" s="18"/>
      <c r="AT232" s="18"/>
      <c r="AU232" s="18"/>
      <c r="AV232" s="18"/>
      <c r="AW232" s="18"/>
      <c r="AX232" s="18"/>
      <c r="AY232" s="18"/>
    </row>
    <row r="233" spans="1:51" ht="13" x14ac:dyDescent="0.25">
      <c r="A233" s="20"/>
      <c r="B233" s="21"/>
      <c r="C233" s="112"/>
      <c r="D233" s="113"/>
      <c r="E233" s="118"/>
      <c r="F233" s="116"/>
      <c r="G233" s="24"/>
      <c r="H233" s="23"/>
      <c r="I233" s="23"/>
      <c r="J233" s="23"/>
      <c r="K233" s="23"/>
      <c r="L233" s="23"/>
      <c r="M233" s="119"/>
      <c r="N233" s="23"/>
      <c r="O233" s="23"/>
      <c r="P233" s="23"/>
      <c r="Q233" s="23"/>
      <c r="R233" s="23"/>
      <c r="S233" s="23"/>
      <c r="T233" s="23"/>
      <c r="U233" s="23"/>
      <c r="V233" s="22"/>
      <c r="W233" s="23"/>
      <c r="X233" s="23"/>
      <c r="Y233" s="23"/>
      <c r="Z233" s="23"/>
      <c r="AA233" s="23"/>
      <c r="AB233" s="23"/>
      <c r="AC233" s="23"/>
      <c r="AD233" s="23"/>
      <c r="AE233" s="23"/>
      <c r="AF233" s="119"/>
      <c r="AG233" s="18"/>
      <c r="AH233" s="19"/>
      <c r="AI233" s="19"/>
      <c r="AJ233" s="19"/>
      <c r="AK233" s="18"/>
      <c r="AL233" s="18"/>
      <c r="AM233" s="18"/>
      <c r="AN233" s="18"/>
      <c r="AO233" s="18"/>
      <c r="AP233" s="18"/>
      <c r="AQ233" s="18"/>
      <c r="AR233" s="18"/>
      <c r="AS233" s="18"/>
      <c r="AT233" s="18"/>
      <c r="AU233" s="18"/>
      <c r="AV233" s="18"/>
      <c r="AW233" s="18"/>
      <c r="AX233" s="18"/>
      <c r="AY233" s="18"/>
    </row>
    <row r="234" spans="1:51" ht="13" x14ac:dyDescent="0.25">
      <c r="A234" s="20"/>
      <c r="B234" s="21"/>
      <c r="C234" s="112"/>
      <c r="D234" s="113"/>
      <c r="E234" s="118"/>
      <c r="F234" s="116"/>
      <c r="G234" s="24"/>
      <c r="H234" s="23"/>
      <c r="I234" s="23"/>
      <c r="J234" s="23"/>
      <c r="K234" s="23"/>
      <c r="L234" s="23"/>
      <c r="M234" s="119"/>
      <c r="N234" s="23"/>
      <c r="O234" s="23"/>
      <c r="P234" s="23"/>
      <c r="Q234" s="23"/>
      <c r="R234" s="23"/>
      <c r="S234" s="23"/>
      <c r="T234" s="23"/>
      <c r="U234" s="23"/>
      <c r="V234" s="22"/>
      <c r="W234" s="23"/>
      <c r="X234" s="23"/>
      <c r="Y234" s="23"/>
      <c r="Z234" s="23"/>
      <c r="AA234" s="23"/>
      <c r="AB234" s="23"/>
      <c r="AC234" s="23"/>
      <c r="AD234" s="23"/>
      <c r="AE234" s="23"/>
      <c r="AF234" s="119"/>
      <c r="AG234" s="18"/>
      <c r="AH234" s="19"/>
      <c r="AI234" s="19"/>
      <c r="AJ234" s="19"/>
      <c r="AK234" s="18"/>
      <c r="AL234" s="18"/>
      <c r="AM234" s="18"/>
      <c r="AN234" s="18"/>
      <c r="AO234" s="18"/>
      <c r="AP234" s="18"/>
      <c r="AQ234" s="18"/>
      <c r="AR234" s="18"/>
      <c r="AS234" s="18"/>
      <c r="AT234" s="18"/>
      <c r="AU234" s="18"/>
      <c r="AV234" s="18"/>
      <c r="AW234" s="18"/>
      <c r="AX234" s="18"/>
      <c r="AY234" s="18"/>
    </row>
    <row r="235" spans="1:51" ht="13" x14ac:dyDescent="0.25">
      <c r="A235" s="20"/>
      <c r="B235" s="21"/>
      <c r="C235" s="112"/>
      <c r="D235" s="113"/>
      <c r="E235" s="118"/>
      <c r="F235" s="116"/>
      <c r="G235" s="24"/>
      <c r="H235" s="23"/>
      <c r="I235" s="23"/>
      <c r="J235" s="23"/>
      <c r="K235" s="23"/>
      <c r="L235" s="23"/>
      <c r="M235" s="119"/>
      <c r="N235" s="23"/>
      <c r="O235" s="23"/>
      <c r="P235" s="23"/>
      <c r="Q235" s="23"/>
      <c r="R235" s="23"/>
      <c r="S235" s="23"/>
      <c r="T235" s="23"/>
      <c r="U235" s="23"/>
      <c r="V235" s="22"/>
      <c r="W235" s="23"/>
      <c r="X235" s="23"/>
      <c r="Y235" s="23"/>
      <c r="Z235" s="23"/>
      <c r="AA235" s="23"/>
      <c r="AB235" s="23"/>
      <c r="AC235" s="23"/>
      <c r="AD235" s="23"/>
      <c r="AE235" s="23"/>
      <c r="AF235" s="119"/>
      <c r="AG235" s="18"/>
      <c r="AH235" s="19"/>
      <c r="AI235" s="19"/>
      <c r="AJ235" s="19"/>
      <c r="AK235" s="18"/>
      <c r="AL235" s="18"/>
      <c r="AM235" s="18"/>
      <c r="AN235" s="18"/>
      <c r="AO235" s="18"/>
      <c r="AP235" s="18"/>
      <c r="AQ235" s="18"/>
      <c r="AR235" s="18"/>
      <c r="AS235" s="18"/>
      <c r="AT235" s="18"/>
      <c r="AU235" s="18"/>
      <c r="AV235" s="18"/>
      <c r="AW235" s="18"/>
      <c r="AX235" s="18"/>
      <c r="AY235" s="18"/>
    </row>
    <row r="236" spans="1:51" ht="13" x14ac:dyDescent="0.25">
      <c r="A236" s="20"/>
      <c r="B236" s="21"/>
      <c r="C236" s="112"/>
      <c r="D236" s="113"/>
      <c r="E236" s="118"/>
      <c r="F236" s="116"/>
      <c r="G236" s="24"/>
      <c r="H236" s="23"/>
      <c r="I236" s="23"/>
      <c r="J236" s="23"/>
      <c r="K236" s="23"/>
      <c r="L236" s="23"/>
      <c r="M236" s="119"/>
      <c r="N236" s="23"/>
      <c r="O236" s="23"/>
      <c r="P236" s="23"/>
      <c r="Q236" s="23"/>
      <c r="R236" s="23"/>
      <c r="S236" s="23"/>
      <c r="T236" s="23"/>
      <c r="U236" s="23"/>
      <c r="V236" s="22"/>
      <c r="W236" s="23"/>
      <c r="X236" s="23"/>
      <c r="Y236" s="23"/>
      <c r="Z236" s="23"/>
      <c r="AA236" s="23"/>
      <c r="AB236" s="23"/>
      <c r="AC236" s="23"/>
      <c r="AD236" s="23"/>
      <c r="AE236" s="23"/>
      <c r="AF236" s="119"/>
      <c r="AG236" s="18"/>
      <c r="AH236" s="19"/>
      <c r="AI236" s="19"/>
      <c r="AJ236" s="19"/>
      <c r="AK236" s="18"/>
      <c r="AL236" s="18"/>
      <c r="AM236" s="18"/>
      <c r="AN236" s="18"/>
      <c r="AO236" s="18"/>
      <c r="AP236" s="18"/>
      <c r="AQ236" s="18"/>
      <c r="AR236" s="18"/>
      <c r="AS236" s="18"/>
      <c r="AT236" s="18"/>
      <c r="AU236" s="18"/>
      <c r="AV236" s="18"/>
      <c r="AW236" s="18"/>
      <c r="AX236" s="18"/>
      <c r="AY236" s="18"/>
    </row>
    <row r="237" spans="1:51" ht="13" x14ac:dyDescent="0.25">
      <c r="A237" s="20"/>
      <c r="B237" s="21"/>
      <c r="C237" s="112"/>
      <c r="D237" s="113"/>
      <c r="E237" s="118"/>
      <c r="F237" s="116"/>
      <c r="G237" s="24"/>
      <c r="H237" s="23"/>
      <c r="I237" s="23"/>
      <c r="J237" s="23"/>
      <c r="K237" s="23"/>
      <c r="L237" s="23"/>
      <c r="M237" s="119"/>
      <c r="N237" s="23"/>
      <c r="O237" s="23"/>
      <c r="P237" s="23"/>
      <c r="Q237" s="23"/>
      <c r="R237" s="23"/>
      <c r="S237" s="23"/>
      <c r="T237" s="23"/>
      <c r="U237" s="23"/>
      <c r="V237" s="22"/>
      <c r="W237" s="23"/>
      <c r="X237" s="23"/>
      <c r="Y237" s="23"/>
      <c r="Z237" s="23"/>
      <c r="AA237" s="23"/>
      <c r="AB237" s="23"/>
      <c r="AC237" s="23"/>
      <c r="AD237" s="23"/>
      <c r="AE237" s="23"/>
      <c r="AF237" s="119"/>
      <c r="AG237" s="18"/>
      <c r="AH237" s="19"/>
      <c r="AI237" s="19"/>
      <c r="AJ237" s="19"/>
      <c r="AK237" s="18"/>
      <c r="AL237" s="18"/>
      <c r="AM237" s="18"/>
      <c r="AN237" s="18"/>
      <c r="AO237" s="18"/>
      <c r="AP237" s="18"/>
      <c r="AQ237" s="18"/>
      <c r="AR237" s="18"/>
      <c r="AS237" s="18"/>
      <c r="AT237" s="18"/>
      <c r="AU237" s="18"/>
      <c r="AV237" s="18"/>
      <c r="AW237" s="18"/>
      <c r="AX237" s="18"/>
      <c r="AY237" s="18"/>
    </row>
    <row r="238" spans="1:51" ht="13" x14ac:dyDescent="0.25">
      <c r="A238" s="20"/>
      <c r="B238" s="21"/>
      <c r="C238" s="112"/>
      <c r="D238" s="113"/>
      <c r="E238" s="118"/>
      <c r="F238" s="116"/>
      <c r="G238" s="24"/>
      <c r="H238" s="23"/>
      <c r="I238" s="23"/>
      <c r="J238" s="23"/>
      <c r="K238" s="23"/>
      <c r="L238" s="23"/>
      <c r="M238" s="119"/>
      <c r="N238" s="23"/>
      <c r="O238" s="23"/>
      <c r="P238" s="23"/>
      <c r="Q238" s="23"/>
      <c r="R238" s="23"/>
      <c r="S238" s="23"/>
      <c r="T238" s="23"/>
      <c r="U238" s="23"/>
      <c r="V238" s="22"/>
      <c r="W238" s="23"/>
      <c r="X238" s="23"/>
      <c r="Y238" s="23"/>
      <c r="Z238" s="23"/>
      <c r="AA238" s="23"/>
      <c r="AB238" s="23"/>
      <c r="AC238" s="23"/>
      <c r="AD238" s="23"/>
      <c r="AE238" s="23"/>
      <c r="AF238" s="119"/>
      <c r="AG238" s="18"/>
      <c r="AH238" s="19"/>
      <c r="AI238" s="19"/>
      <c r="AJ238" s="19"/>
      <c r="AK238" s="18"/>
      <c r="AL238" s="18"/>
      <c r="AM238" s="18"/>
      <c r="AN238" s="18"/>
      <c r="AO238" s="18"/>
      <c r="AP238" s="18"/>
      <c r="AQ238" s="18"/>
      <c r="AR238" s="18"/>
      <c r="AS238" s="18"/>
      <c r="AT238" s="18"/>
      <c r="AU238" s="18"/>
      <c r="AV238" s="18"/>
      <c r="AW238" s="18"/>
      <c r="AX238" s="18"/>
      <c r="AY238" s="18"/>
    </row>
    <row r="239" spans="1:51" ht="13" x14ac:dyDescent="0.25">
      <c r="A239" s="20"/>
      <c r="B239" s="21"/>
      <c r="C239" s="112"/>
      <c r="D239" s="113"/>
      <c r="E239" s="118"/>
      <c r="F239" s="116"/>
      <c r="G239" s="24"/>
      <c r="H239" s="23"/>
      <c r="I239" s="23"/>
      <c r="J239" s="23"/>
      <c r="K239" s="23"/>
      <c r="L239" s="23"/>
      <c r="M239" s="119"/>
      <c r="N239" s="23"/>
      <c r="O239" s="23"/>
      <c r="P239" s="23"/>
      <c r="Q239" s="23"/>
      <c r="R239" s="23"/>
      <c r="S239" s="23"/>
      <c r="T239" s="23"/>
      <c r="U239" s="23"/>
      <c r="V239" s="22"/>
      <c r="W239" s="23"/>
      <c r="X239" s="23"/>
      <c r="Y239" s="23"/>
      <c r="Z239" s="23"/>
      <c r="AA239" s="23"/>
      <c r="AB239" s="23"/>
      <c r="AC239" s="23"/>
      <c r="AD239" s="23"/>
      <c r="AE239" s="23"/>
      <c r="AF239" s="119"/>
      <c r="AG239" s="18"/>
      <c r="AH239" s="19"/>
      <c r="AI239" s="19"/>
      <c r="AJ239" s="19"/>
      <c r="AK239" s="18"/>
      <c r="AL239" s="18"/>
      <c r="AM239" s="18"/>
      <c r="AN239" s="18"/>
      <c r="AO239" s="18"/>
      <c r="AP239" s="18"/>
      <c r="AQ239" s="18"/>
      <c r="AR239" s="18"/>
      <c r="AS239" s="18"/>
      <c r="AT239" s="18"/>
      <c r="AU239" s="18"/>
      <c r="AV239" s="18"/>
      <c r="AW239" s="18"/>
      <c r="AX239" s="18"/>
      <c r="AY239" s="18"/>
    </row>
    <row r="240" spans="1:51" ht="13" x14ac:dyDescent="0.25">
      <c r="A240" s="20"/>
      <c r="B240" s="21"/>
      <c r="C240" s="112"/>
      <c r="D240" s="113"/>
      <c r="E240" s="118"/>
      <c r="F240" s="116"/>
      <c r="G240" s="24"/>
      <c r="H240" s="23"/>
      <c r="I240" s="23"/>
      <c r="J240" s="23"/>
      <c r="K240" s="23"/>
      <c r="L240" s="23"/>
      <c r="M240" s="119"/>
      <c r="N240" s="23"/>
      <c r="O240" s="23"/>
      <c r="P240" s="23"/>
      <c r="Q240" s="23"/>
      <c r="R240" s="23"/>
      <c r="S240" s="23"/>
      <c r="T240" s="23"/>
      <c r="U240" s="23"/>
      <c r="V240" s="22"/>
      <c r="W240" s="23"/>
      <c r="X240" s="23"/>
      <c r="Y240" s="23"/>
      <c r="Z240" s="23"/>
      <c r="AA240" s="23"/>
      <c r="AB240" s="23"/>
      <c r="AC240" s="23"/>
      <c r="AD240" s="23"/>
      <c r="AE240" s="23"/>
      <c r="AF240" s="119"/>
      <c r="AG240" s="18"/>
      <c r="AH240" s="19"/>
      <c r="AI240" s="19"/>
      <c r="AJ240" s="19"/>
      <c r="AK240" s="18"/>
      <c r="AL240" s="18"/>
      <c r="AM240" s="18"/>
      <c r="AN240" s="18"/>
      <c r="AO240" s="18"/>
      <c r="AP240" s="18"/>
      <c r="AQ240" s="18"/>
      <c r="AR240" s="18"/>
      <c r="AS240" s="18"/>
      <c r="AT240" s="18"/>
      <c r="AU240" s="18"/>
      <c r="AV240" s="18"/>
      <c r="AW240" s="18"/>
      <c r="AX240" s="18"/>
      <c r="AY240" s="18"/>
    </row>
    <row r="241" spans="1:51" ht="13" x14ac:dyDescent="0.25">
      <c r="A241" s="20"/>
      <c r="B241" s="21"/>
      <c r="C241" s="112"/>
      <c r="D241" s="113"/>
      <c r="E241" s="118"/>
      <c r="F241" s="116"/>
      <c r="G241" s="24"/>
      <c r="H241" s="23"/>
      <c r="I241" s="23"/>
      <c r="J241" s="23"/>
      <c r="K241" s="23"/>
      <c r="L241" s="23"/>
      <c r="M241" s="119"/>
      <c r="N241" s="23"/>
      <c r="O241" s="23"/>
      <c r="P241" s="23"/>
      <c r="Q241" s="23"/>
      <c r="R241" s="23"/>
      <c r="S241" s="23"/>
      <c r="T241" s="23"/>
      <c r="U241" s="23"/>
      <c r="V241" s="22"/>
      <c r="W241" s="23"/>
      <c r="X241" s="23"/>
      <c r="Y241" s="23"/>
      <c r="Z241" s="23"/>
      <c r="AA241" s="23"/>
      <c r="AB241" s="23"/>
      <c r="AC241" s="23"/>
      <c r="AD241" s="23"/>
      <c r="AE241" s="23"/>
      <c r="AF241" s="119"/>
      <c r="AG241" s="18"/>
      <c r="AH241" s="19"/>
      <c r="AI241" s="19"/>
      <c r="AJ241" s="19"/>
      <c r="AK241" s="18"/>
      <c r="AL241" s="18"/>
      <c r="AM241" s="18"/>
      <c r="AN241" s="18"/>
      <c r="AO241" s="18"/>
      <c r="AP241" s="18"/>
      <c r="AQ241" s="18"/>
      <c r="AR241" s="18"/>
      <c r="AS241" s="18"/>
      <c r="AT241" s="18"/>
      <c r="AU241" s="18"/>
      <c r="AV241" s="18"/>
      <c r="AW241" s="18"/>
      <c r="AX241" s="18"/>
      <c r="AY241" s="18"/>
    </row>
    <row r="242" spans="1:51" ht="13" x14ac:dyDescent="0.25">
      <c r="A242" s="20"/>
      <c r="B242" s="21"/>
      <c r="C242" s="112"/>
      <c r="D242" s="113"/>
      <c r="E242" s="118"/>
      <c r="F242" s="116"/>
      <c r="G242" s="24"/>
      <c r="H242" s="23"/>
      <c r="I242" s="23"/>
      <c r="J242" s="23"/>
      <c r="K242" s="23"/>
      <c r="L242" s="23"/>
      <c r="M242" s="119"/>
      <c r="N242" s="23"/>
      <c r="O242" s="23"/>
      <c r="P242" s="23"/>
      <c r="Q242" s="23"/>
      <c r="R242" s="23"/>
      <c r="S242" s="23"/>
      <c r="T242" s="23"/>
      <c r="U242" s="23"/>
      <c r="V242" s="22"/>
      <c r="W242" s="23"/>
      <c r="X242" s="23"/>
      <c r="Y242" s="23"/>
      <c r="Z242" s="23"/>
      <c r="AA242" s="23"/>
      <c r="AB242" s="23"/>
      <c r="AC242" s="23"/>
      <c r="AD242" s="23"/>
      <c r="AE242" s="23"/>
      <c r="AF242" s="119"/>
      <c r="AG242" s="18"/>
      <c r="AH242" s="19"/>
      <c r="AI242" s="19"/>
      <c r="AJ242" s="19"/>
      <c r="AK242" s="18"/>
      <c r="AL242" s="18"/>
      <c r="AM242" s="18"/>
      <c r="AN242" s="18"/>
      <c r="AO242" s="18"/>
      <c r="AP242" s="18"/>
      <c r="AQ242" s="18"/>
      <c r="AR242" s="18"/>
      <c r="AS242" s="18"/>
      <c r="AT242" s="18"/>
      <c r="AU242" s="18"/>
      <c r="AV242" s="18"/>
      <c r="AW242" s="18"/>
      <c r="AX242" s="18"/>
      <c r="AY242" s="18"/>
    </row>
    <row r="243" spans="1:51" ht="13" x14ac:dyDescent="0.25">
      <c r="A243" s="20"/>
      <c r="B243" s="21"/>
      <c r="C243" s="112"/>
      <c r="D243" s="113"/>
      <c r="E243" s="118"/>
      <c r="F243" s="116"/>
      <c r="G243" s="24"/>
      <c r="H243" s="23"/>
      <c r="I243" s="23"/>
      <c r="J243" s="23"/>
      <c r="K243" s="23"/>
      <c r="L243" s="23"/>
      <c r="M243" s="119"/>
      <c r="N243" s="23"/>
      <c r="O243" s="23"/>
      <c r="P243" s="23"/>
      <c r="Q243" s="23"/>
      <c r="R243" s="23"/>
      <c r="S243" s="23"/>
      <c r="T243" s="23"/>
      <c r="U243" s="23"/>
      <c r="V243" s="22"/>
      <c r="W243" s="23"/>
      <c r="X243" s="23"/>
      <c r="Y243" s="23"/>
      <c r="Z243" s="23"/>
      <c r="AA243" s="23"/>
      <c r="AB243" s="23"/>
      <c r="AC243" s="23"/>
      <c r="AD243" s="23"/>
      <c r="AE243" s="23"/>
      <c r="AF243" s="119"/>
      <c r="AG243" s="18"/>
      <c r="AH243" s="19"/>
      <c r="AI243" s="19"/>
      <c r="AJ243" s="19"/>
      <c r="AK243" s="18"/>
      <c r="AL243" s="18"/>
      <c r="AM243" s="18"/>
      <c r="AN243" s="18"/>
      <c r="AO243" s="18"/>
      <c r="AP243" s="18"/>
      <c r="AQ243" s="18"/>
      <c r="AR243" s="18"/>
      <c r="AS243" s="18"/>
      <c r="AT243" s="18"/>
      <c r="AU243" s="18"/>
      <c r="AV243" s="18"/>
      <c r="AW243" s="18"/>
      <c r="AX243" s="18"/>
      <c r="AY243" s="18"/>
    </row>
    <row r="244" spans="1:51" ht="13" x14ac:dyDescent="0.25">
      <c r="A244" s="20"/>
      <c r="B244" s="21"/>
      <c r="C244" s="112"/>
      <c r="D244" s="113"/>
      <c r="E244" s="118"/>
      <c r="F244" s="116"/>
      <c r="G244" s="24"/>
      <c r="H244" s="23"/>
      <c r="I244" s="23"/>
      <c r="J244" s="23"/>
      <c r="K244" s="23"/>
      <c r="L244" s="23"/>
      <c r="M244" s="119"/>
      <c r="N244" s="23"/>
      <c r="O244" s="23"/>
      <c r="P244" s="23"/>
      <c r="Q244" s="23"/>
      <c r="R244" s="23"/>
      <c r="S244" s="23"/>
      <c r="T244" s="23"/>
      <c r="U244" s="23"/>
      <c r="V244" s="22"/>
      <c r="W244" s="23"/>
      <c r="X244" s="23"/>
      <c r="Y244" s="23"/>
      <c r="Z244" s="23"/>
      <c r="AA244" s="23"/>
      <c r="AB244" s="23"/>
      <c r="AC244" s="23"/>
      <c r="AD244" s="23"/>
      <c r="AE244" s="23"/>
      <c r="AF244" s="119"/>
      <c r="AG244" s="18"/>
      <c r="AH244" s="19"/>
      <c r="AI244" s="19"/>
      <c r="AJ244" s="19"/>
      <c r="AK244" s="18"/>
      <c r="AL244" s="18"/>
      <c r="AM244" s="18"/>
      <c r="AN244" s="18"/>
      <c r="AO244" s="18"/>
      <c r="AP244" s="18"/>
      <c r="AQ244" s="18"/>
      <c r="AR244" s="18"/>
      <c r="AS244" s="18"/>
      <c r="AT244" s="18"/>
      <c r="AU244" s="18"/>
      <c r="AV244" s="18"/>
      <c r="AW244" s="18"/>
      <c r="AX244" s="18"/>
      <c r="AY244" s="18"/>
    </row>
    <row r="245" spans="1:51" ht="13" x14ac:dyDescent="0.25">
      <c r="A245" s="20"/>
      <c r="B245" s="21"/>
      <c r="C245" s="112"/>
      <c r="D245" s="113"/>
      <c r="E245" s="118"/>
      <c r="F245" s="116"/>
      <c r="G245" s="24"/>
      <c r="H245" s="23"/>
      <c r="I245" s="23"/>
      <c r="J245" s="23"/>
      <c r="K245" s="23"/>
      <c r="L245" s="23"/>
      <c r="M245" s="119"/>
      <c r="N245" s="23"/>
      <c r="O245" s="23"/>
      <c r="P245" s="23"/>
      <c r="Q245" s="23"/>
      <c r="R245" s="23"/>
      <c r="S245" s="23"/>
      <c r="T245" s="23"/>
      <c r="U245" s="23"/>
      <c r="V245" s="22"/>
      <c r="W245" s="23"/>
      <c r="X245" s="23"/>
      <c r="Y245" s="23"/>
      <c r="Z245" s="23"/>
      <c r="AA245" s="23"/>
      <c r="AB245" s="23"/>
      <c r="AC245" s="23"/>
      <c r="AD245" s="23"/>
      <c r="AE245" s="23"/>
      <c r="AF245" s="119"/>
      <c r="AG245" s="18"/>
      <c r="AH245" s="19"/>
      <c r="AI245" s="19"/>
      <c r="AJ245" s="19"/>
      <c r="AK245" s="18"/>
      <c r="AL245" s="18"/>
      <c r="AM245" s="18"/>
      <c r="AN245" s="18"/>
      <c r="AO245" s="18"/>
      <c r="AP245" s="18"/>
      <c r="AQ245" s="18"/>
      <c r="AR245" s="18"/>
      <c r="AS245" s="18"/>
      <c r="AT245" s="18"/>
      <c r="AU245" s="18"/>
      <c r="AV245" s="18"/>
      <c r="AW245" s="18"/>
      <c r="AX245" s="18"/>
      <c r="AY245" s="18"/>
    </row>
    <row r="246" spans="1:51" ht="13" x14ac:dyDescent="0.25">
      <c r="A246" s="20"/>
      <c r="B246" s="21"/>
      <c r="C246" s="112"/>
      <c r="D246" s="113"/>
      <c r="E246" s="118"/>
      <c r="F246" s="116"/>
      <c r="G246" s="24"/>
      <c r="H246" s="23"/>
      <c r="I246" s="23"/>
      <c r="J246" s="23"/>
      <c r="K246" s="23"/>
      <c r="L246" s="23"/>
      <c r="M246" s="119"/>
      <c r="N246" s="23"/>
      <c r="O246" s="23"/>
      <c r="P246" s="23"/>
      <c r="Q246" s="23"/>
      <c r="R246" s="23"/>
      <c r="S246" s="23"/>
      <c r="T246" s="23"/>
      <c r="U246" s="23"/>
      <c r="V246" s="22"/>
      <c r="W246" s="23"/>
      <c r="X246" s="23"/>
      <c r="Y246" s="23"/>
      <c r="Z246" s="23"/>
      <c r="AA246" s="23"/>
      <c r="AB246" s="23"/>
      <c r="AC246" s="23"/>
      <c r="AD246" s="23"/>
      <c r="AE246" s="23"/>
      <c r="AF246" s="119"/>
      <c r="AG246" s="18"/>
      <c r="AH246" s="19"/>
      <c r="AI246" s="19"/>
      <c r="AJ246" s="19"/>
      <c r="AK246" s="18"/>
      <c r="AL246" s="18"/>
      <c r="AM246" s="18"/>
      <c r="AN246" s="18"/>
      <c r="AO246" s="18"/>
      <c r="AP246" s="18"/>
      <c r="AQ246" s="18"/>
      <c r="AR246" s="18"/>
      <c r="AS246" s="18"/>
      <c r="AT246" s="18"/>
      <c r="AU246" s="18"/>
      <c r="AV246" s="18"/>
      <c r="AW246" s="18"/>
      <c r="AX246" s="18"/>
      <c r="AY246" s="18"/>
    </row>
    <row r="247" spans="1:51" ht="13" x14ac:dyDescent="0.25">
      <c r="A247" s="20"/>
      <c r="B247" s="21"/>
      <c r="C247" s="112"/>
      <c r="D247" s="113"/>
      <c r="E247" s="118"/>
      <c r="F247" s="116"/>
      <c r="G247" s="24"/>
      <c r="H247" s="23"/>
      <c r="I247" s="23"/>
      <c r="J247" s="23"/>
      <c r="K247" s="23"/>
      <c r="L247" s="23"/>
      <c r="M247" s="119"/>
      <c r="N247" s="23"/>
      <c r="O247" s="23"/>
      <c r="P247" s="23"/>
      <c r="Q247" s="23"/>
      <c r="R247" s="23"/>
      <c r="S247" s="23"/>
      <c r="T247" s="23"/>
      <c r="U247" s="23"/>
      <c r="V247" s="22"/>
      <c r="W247" s="23"/>
      <c r="X247" s="23"/>
      <c r="Y247" s="23"/>
      <c r="Z247" s="23"/>
      <c r="AA247" s="23"/>
      <c r="AB247" s="23"/>
      <c r="AC247" s="23"/>
      <c r="AD247" s="23"/>
      <c r="AE247" s="23"/>
      <c r="AF247" s="119"/>
      <c r="AG247" s="18"/>
      <c r="AH247" s="19"/>
      <c r="AI247" s="19"/>
      <c r="AJ247" s="19"/>
      <c r="AK247" s="18"/>
      <c r="AL247" s="18"/>
      <c r="AM247" s="18"/>
      <c r="AN247" s="18"/>
      <c r="AO247" s="18"/>
      <c r="AP247" s="18"/>
      <c r="AQ247" s="18"/>
      <c r="AR247" s="18"/>
      <c r="AS247" s="18"/>
      <c r="AT247" s="18"/>
      <c r="AU247" s="18"/>
      <c r="AV247" s="18"/>
      <c r="AW247" s="18"/>
      <c r="AX247" s="18"/>
      <c r="AY247" s="18"/>
    </row>
    <row r="248" spans="1:51" ht="13" x14ac:dyDescent="0.25">
      <c r="A248" s="20"/>
      <c r="B248" s="21"/>
      <c r="C248" s="112"/>
      <c r="D248" s="113"/>
      <c r="E248" s="118"/>
      <c r="F248" s="116"/>
      <c r="G248" s="24"/>
      <c r="H248" s="23"/>
      <c r="I248" s="23"/>
      <c r="J248" s="23"/>
      <c r="K248" s="23"/>
      <c r="L248" s="23"/>
      <c r="M248" s="119"/>
      <c r="N248" s="23"/>
      <c r="O248" s="23"/>
      <c r="P248" s="23"/>
      <c r="Q248" s="23"/>
      <c r="R248" s="23"/>
      <c r="S248" s="23"/>
      <c r="T248" s="23"/>
      <c r="U248" s="23"/>
      <c r="V248" s="22"/>
      <c r="W248" s="23"/>
      <c r="X248" s="23"/>
      <c r="Y248" s="23"/>
      <c r="Z248" s="23"/>
      <c r="AA248" s="23"/>
      <c r="AB248" s="23"/>
      <c r="AC248" s="23"/>
      <c r="AD248" s="23"/>
      <c r="AE248" s="23"/>
      <c r="AF248" s="119"/>
      <c r="AG248" s="18"/>
      <c r="AH248" s="19"/>
      <c r="AI248" s="19"/>
      <c r="AJ248" s="19"/>
      <c r="AK248" s="18"/>
      <c r="AL248" s="18"/>
      <c r="AM248" s="18"/>
      <c r="AN248" s="18"/>
      <c r="AO248" s="18"/>
      <c r="AP248" s="18"/>
      <c r="AQ248" s="18"/>
      <c r="AR248" s="18"/>
      <c r="AS248" s="18"/>
      <c r="AT248" s="18"/>
      <c r="AU248" s="18"/>
      <c r="AV248" s="18"/>
      <c r="AW248" s="18"/>
      <c r="AX248" s="18"/>
      <c r="AY248" s="18"/>
    </row>
    <row r="249" spans="1:51" ht="13" x14ac:dyDescent="0.25">
      <c r="A249" s="20"/>
      <c r="B249" s="21"/>
      <c r="C249" s="112"/>
      <c r="D249" s="113"/>
      <c r="E249" s="118"/>
      <c r="F249" s="116"/>
      <c r="G249" s="24"/>
      <c r="H249" s="23"/>
      <c r="I249" s="23"/>
      <c r="J249" s="23"/>
      <c r="K249" s="23"/>
      <c r="L249" s="23"/>
      <c r="M249" s="119"/>
      <c r="N249" s="23"/>
      <c r="O249" s="23"/>
      <c r="P249" s="23"/>
      <c r="Q249" s="23"/>
      <c r="R249" s="23"/>
      <c r="S249" s="23"/>
      <c r="T249" s="23"/>
      <c r="U249" s="23"/>
      <c r="V249" s="22"/>
      <c r="W249" s="23"/>
      <c r="X249" s="23"/>
      <c r="Y249" s="23"/>
      <c r="Z249" s="23"/>
      <c r="AA249" s="23"/>
      <c r="AB249" s="23"/>
      <c r="AC249" s="23"/>
      <c r="AD249" s="23"/>
      <c r="AE249" s="23"/>
      <c r="AF249" s="119"/>
      <c r="AG249" s="18"/>
      <c r="AH249" s="19"/>
      <c r="AI249" s="19"/>
      <c r="AJ249" s="19"/>
      <c r="AK249" s="18"/>
      <c r="AL249" s="18"/>
      <c r="AM249" s="18"/>
      <c r="AN249" s="18"/>
      <c r="AO249" s="18"/>
      <c r="AP249" s="18"/>
      <c r="AQ249" s="18"/>
      <c r="AR249" s="18"/>
      <c r="AS249" s="18"/>
      <c r="AT249" s="18"/>
      <c r="AU249" s="18"/>
      <c r="AV249" s="18"/>
      <c r="AW249" s="18"/>
      <c r="AX249" s="18"/>
      <c r="AY249" s="18"/>
    </row>
    <row r="250" spans="1:51" ht="13" x14ac:dyDescent="0.25">
      <c r="A250" s="20"/>
      <c r="B250" s="21"/>
      <c r="C250" s="112"/>
      <c r="D250" s="113"/>
      <c r="E250" s="118"/>
      <c r="F250" s="116"/>
      <c r="G250" s="24"/>
      <c r="H250" s="23"/>
      <c r="I250" s="23"/>
      <c r="J250" s="23"/>
      <c r="K250" s="23"/>
      <c r="L250" s="23"/>
      <c r="M250" s="119"/>
      <c r="N250" s="23"/>
      <c r="O250" s="23"/>
      <c r="P250" s="23"/>
      <c r="Q250" s="23"/>
      <c r="R250" s="23"/>
      <c r="S250" s="23"/>
      <c r="T250" s="23"/>
      <c r="U250" s="23"/>
      <c r="V250" s="22"/>
      <c r="W250" s="23"/>
      <c r="X250" s="23"/>
      <c r="Y250" s="23"/>
      <c r="Z250" s="23"/>
      <c r="AA250" s="23"/>
      <c r="AB250" s="23"/>
      <c r="AC250" s="23"/>
      <c r="AD250" s="23"/>
      <c r="AE250" s="23"/>
      <c r="AF250" s="119"/>
      <c r="AG250" s="18"/>
      <c r="AH250" s="19"/>
      <c r="AI250" s="19"/>
      <c r="AJ250" s="19"/>
      <c r="AK250" s="18"/>
      <c r="AL250" s="18"/>
      <c r="AM250" s="18"/>
      <c r="AN250" s="18"/>
      <c r="AO250" s="18"/>
      <c r="AP250" s="18"/>
      <c r="AQ250" s="18"/>
      <c r="AR250" s="18"/>
      <c r="AS250" s="18"/>
      <c r="AT250" s="18"/>
      <c r="AU250" s="18"/>
      <c r="AV250" s="18"/>
      <c r="AW250" s="18"/>
      <c r="AX250" s="18"/>
      <c r="AY250" s="18"/>
    </row>
    <row r="251" spans="1:51" ht="13" x14ac:dyDescent="0.25">
      <c r="A251" s="20"/>
      <c r="B251" s="21"/>
      <c r="C251" s="112"/>
      <c r="D251" s="113"/>
      <c r="E251" s="118"/>
      <c r="F251" s="116"/>
      <c r="G251" s="24"/>
      <c r="H251" s="23"/>
      <c r="I251" s="23"/>
      <c r="J251" s="23"/>
      <c r="K251" s="23"/>
      <c r="L251" s="23"/>
      <c r="M251" s="119"/>
      <c r="N251" s="23"/>
      <c r="O251" s="23"/>
      <c r="P251" s="23"/>
      <c r="Q251" s="23"/>
      <c r="R251" s="23"/>
      <c r="S251" s="23"/>
      <c r="T251" s="23"/>
      <c r="U251" s="23"/>
      <c r="V251" s="22"/>
      <c r="W251" s="23"/>
      <c r="X251" s="23"/>
      <c r="Y251" s="23"/>
      <c r="Z251" s="23"/>
      <c r="AA251" s="23"/>
      <c r="AB251" s="23"/>
      <c r="AC251" s="23"/>
      <c r="AD251" s="23"/>
      <c r="AE251" s="23"/>
      <c r="AF251" s="119"/>
      <c r="AG251" s="18"/>
      <c r="AH251" s="19"/>
      <c r="AI251" s="19"/>
      <c r="AJ251" s="19"/>
      <c r="AK251" s="18"/>
      <c r="AL251" s="18"/>
      <c r="AM251" s="18"/>
      <c r="AN251" s="18"/>
      <c r="AO251" s="18"/>
      <c r="AP251" s="18"/>
      <c r="AQ251" s="18"/>
      <c r="AR251" s="18"/>
      <c r="AS251" s="18"/>
      <c r="AT251" s="18"/>
      <c r="AU251" s="18"/>
      <c r="AV251" s="18"/>
      <c r="AW251" s="18"/>
      <c r="AX251" s="18"/>
      <c r="AY251" s="18"/>
    </row>
    <row r="252" spans="1:51" ht="13" x14ac:dyDescent="0.25">
      <c r="A252" s="20"/>
      <c r="B252" s="21"/>
      <c r="C252" s="112"/>
      <c r="D252" s="113"/>
      <c r="E252" s="118"/>
      <c r="F252" s="116"/>
      <c r="G252" s="24"/>
      <c r="H252" s="23"/>
      <c r="I252" s="23"/>
      <c r="J252" s="23"/>
      <c r="K252" s="23"/>
      <c r="L252" s="23"/>
      <c r="M252" s="119"/>
      <c r="N252" s="23"/>
      <c r="O252" s="23"/>
      <c r="P252" s="23"/>
      <c r="Q252" s="23"/>
      <c r="R252" s="23"/>
      <c r="S252" s="23"/>
      <c r="T252" s="23"/>
      <c r="U252" s="23"/>
      <c r="V252" s="22"/>
      <c r="W252" s="23"/>
      <c r="X252" s="23"/>
      <c r="Y252" s="23"/>
      <c r="Z252" s="23"/>
      <c r="AA252" s="23"/>
      <c r="AB252" s="23"/>
      <c r="AC252" s="23"/>
      <c r="AD252" s="23"/>
      <c r="AE252" s="23"/>
      <c r="AF252" s="119"/>
      <c r="AG252" s="18"/>
      <c r="AH252" s="19"/>
      <c r="AI252" s="19"/>
      <c r="AJ252" s="19"/>
      <c r="AK252" s="18"/>
      <c r="AL252" s="18"/>
      <c r="AM252" s="18"/>
      <c r="AN252" s="18"/>
      <c r="AO252" s="18"/>
      <c r="AP252" s="18"/>
      <c r="AQ252" s="18"/>
      <c r="AR252" s="18"/>
      <c r="AS252" s="18"/>
      <c r="AT252" s="18"/>
      <c r="AU252" s="18"/>
      <c r="AV252" s="18"/>
      <c r="AW252" s="18"/>
      <c r="AX252" s="18"/>
      <c r="AY252" s="18"/>
    </row>
    <row r="253" spans="1:51" ht="13" x14ac:dyDescent="0.25">
      <c r="A253" s="20"/>
      <c r="B253" s="21"/>
      <c r="C253" s="112"/>
      <c r="D253" s="113"/>
      <c r="E253" s="118"/>
      <c r="F253" s="116"/>
      <c r="G253" s="24"/>
      <c r="H253" s="23"/>
      <c r="I253" s="23"/>
      <c r="J253" s="23"/>
      <c r="K253" s="23"/>
      <c r="L253" s="23"/>
      <c r="M253" s="119"/>
      <c r="N253" s="23"/>
      <c r="O253" s="23"/>
      <c r="P253" s="23"/>
      <c r="Q253" s="23"/>
      <c r="R253" s="23"/>
      <c r="S253" s="23"/>
      <c r="T253" s="23"/>
      <c r="U253" s="23"/>
      <c r="V253" s="22"/>
      <c r="W253" s="23"/>
      <c r="X253" s="23"/>
      <c r="Y253" s="23"/>
      <c r="Z253" s="23"/>
      <c r="AA253" s="23"/>
      <c r="AB253" s="23"/>
      <c r="AC253" s="23"/>
      <c r="AD253" s="23"/>
      <c r="AE253" s="23"/>
      <c r="AF253" s="119"/>
      <c r="AG253" s="18"/>
      <c r="AH253" s="19"/>
      <c r="AI253" s="19"/>
      <c r="AJ253" s="19"/>
      <c r="AK253" s="18"/>
      <c r="AL253" s="18"/>
      <c r="AM253" s="18"/>
      <c r="AN253" s="18"/>
      <c r="AO253" s="18"/>
      <c r="AP253" s="18"/>
      <c r="AQ253" s="18"/>
      <c r="AR253" s="18"/>
      <c r="AS253" s="18"/>
      <c r="AT253" s="18"/>
      <c r="AU253" s="18"/>
      <c r="AV253" s="18"/>
      <c r="AW253" s="18"/>
      <c r="AX253" s="18"/>
      <c r="AY253" s="18"/>
    </row>
    <row r="254" spans="1:51" ht="13" x14ac:dyDescent="0.25">
      <c r="A254" s="20"/>
      <c r="B254" s="21"/>
      <c r="C254" s="112"/>
      <c r="D254" s="113"/>
      <c r="E254" s="118"/>
      <c r="F254" s="116"/>
      <c r="G254" s="24"/>
      <c r="H254" s="23"/>
      <c r="I254" s="23"/>
      <c r="J254" s="23"/>
      <c r="K254" s="23"/>
      <c r="L254" s="23"/>
      <c r="M254" s="119"/>
      <c r="N254" s="23"/>
      <c r="O254" s="23"/>
      <c r="P254" s="23"/>
      <c r="Q254" s="23"/>
      <c r="R254" s="23"/>
      <c r="S254" s="23"/>
      <c r="T254" s="23"/>
      <c r="U254" s="23"/>
      <c r="V254" s="22"/>
      <c r="W254" s="23"/>
      <c r="X254" s="23"/>
      <c r="Y254" s="23"/>
      <c r="Z254" s="23"/>
      <c r="AA254" s="23"/>
      <c r="AB254" s="23"/>
      <c r="AC254" s="23"/>
      <c r="AD254" s="23"/>
      <c r="AE254" s="23"/>
      <c r="AF254" s="119"/>
      <c r="AG254" s="18"/>
      <c r="AH254" s="19"/>
      <c r="AI254" s="19"/>
      <c r="AJ254" s="19"/>
      <c r="AK254" s="18"/>
      <c r="AL254" s="18"/>
      <c r="AM254" s="18"/>
      <c r="AN254" s="18"/>
      <c r="AO254" s="18"/>
      <c r="AP254" s="18"/>
      <c r="AQ254" s="18"/>
      <c r="AR254" s="18"/>
      <c r="AS254" s="18"/>
      <c r="AT254" s="18"/>
      <c r="AU254" s="18"/>
      <c r="AV254" s="18"/>
      <c r="AW254" s="18"/>
      <c r="AX254" s="18"/>
      <c r="AY254" s="18"/>
    </row>
    <row r="255" spans="1:51" ht="13" x14ac:dyDescent="0.25">
      <c r="A255" s="20"/>
      <c r="B255" s="21"/>
      <c r="C255" s="112"/>
      <c r="D255" s="113"/>
      <c r="E255" s="118"/>
      <c r="F255" s="116"/>
      <c r="G255" s="24"/>
      <c r="H255" s="23"/>
      <c r="I255" s="23"/>
      <c r="J255" s="23"/>
      <c r="K255" s="23"/>
      <c r="L255" s="23"/>
      <c r="M255" s="119"/>
      <c r="N255" s="23"/>
      <c r="O255" s="23"/>
      <c r="P255" s="23"/>
      <c r="Q255" s="23"/>
      <c r="R255" s="23"/>
      <c r="S255" s="23"/>
      <c r="T255" s="23"/>
      <c r="U255" s="23"/>
      <c r="V255" s="22"/>
      <c r="W255" s="23"/>
      <c r="X255" s="23"/>
      <c r="Y255" s="23"/>
      <c r="Z255" s="23"/>
      <c r="AA255" s="23"/>
      <c r="AB255" s="23"/>
      <c r="AC255" s="23"/>
      <c r="AD255" s="23"/>
      <c r="AE255" s="23"/>
      <c r="AF255" s="119"/>
      <c r="AG255" s="18"/>
      <c r="AH255" s="19"/>
      <c r="AI255" s="19"/>
      <c r="AJ255" s="19"/>
      <c r="AK255" s="18"/>
      <c r="AL255" s="18"/>
      <c r="AM255" s="18"/>
      <c r="AN255" s="18"/>
      <c r="AO255" s="18"/>
      <c r="AP255" s="18"/>
      <c r="AQ255" s="18"/>
      <c r="AR255" s="18"/>
      <c r="AS255" s="18"/>
      <c r="AT255" s="18"/>
      <c r="AU255" s="18"/>
      <c r="AV255" s="18"/>
      <c r="AW255" s="18"/>
      <c r="AX255" s="18"/>
      <c r="AY255" s="18"/>
    </row>
    <row r="256" spans="1:51" ht="13" x14ac:dyDescent="0.25">
      <c r="A256" s="20"/>
      <c r="B256" s="21"/>
      <c r="C256" s="112"/>
      <c r="D256" s="113"/>
      <c r="E256" s="118"/>
      <c r="F256" s="116"/>
      <c r="G256" s="24"/>
      <c r="H256" s="23"/>
      <c r="I256" s="23"/>
      <c r="J256" s="23"/>
      <c r="K256" s="23"/>
      <c r="L256" s="23"/>
      <c r="M256" s="119"/>
      <c r="N256" s="23"/>
      <c r="O256" s="23"/>
      <c r="P256" s="23"/>
      <c r="Q256" s="23"/>
      <c r="R256" s="23"/>
      <c r="S256" s="23"/>
      <c r="T256" s="23"/>
      <c r="U256" s="23"/>
      <c r="V256" s="22"/>
      <c r="W256" s="23"/>
      <c r="X256" s="23"/>
      <c r="Y256" s="23"/>
      <c r="Z256" s="23"/>
      <c r="AA256" s="23"/>
      <c r="AB256" s="23"/>
      <c r="AC256" s="23"/>
      <c r="AD256" s="23"/>
      <c r="AE256" s="23"/>
      <c r="AF256" s="119"/>
      <c r="AG256" s="18"/>
      <c r="AH256" s="19"/>
      <c r="AI256" s="19"/>
      <c r="AJ256" s="19"/>
      <c r="AK256" s="18"/>
      <c r="AL256" s="18"/>
      <c r="AM256" s="18"/>
      <c r="AN256" s="18"/>
      <c r="AO256" s="18"/>
      <c r="AP256" s="18"/>
      <c r="AQ256" s="18"/>
      <c r="AR256" s="18"/>
      <c r="AS256" s="18"/>
      <c r="AT256" s="18"/>
      <c r="AU256" s="18"/>
      <c r="AV256" s="18"/>
      <c r="AW256" s="18"/>
      <c r="AX256" s="18"/>
      <c r="AY256" s="18"/>
    </row>
    <row r="257" spans="1:51" ht="13" x14ac:dyDescent="0.25">
      <c r="A257" s="20"/>
      <c r="B257" s="21"/>
      <c r="C257" s="112"/>
      <c r="D257" s="113"/>
      <c r="E257" s="118"/>
      <c r="F257" s="116"/>
      <c r="G257" s="24"/>
      <c r="H257" s="23"/>
      <c r="I257" s="23"/>
      <c r="J257" s="23"/>
      <c r="K257" s="23"/>
      <c r="L257" s="23"/>
      <c r="M257" s="119"/>
      <c r="N257" s="23"/>
      <c r="O257" s="23"/>
      <c r="P257" s="23"/>
      <c r="Q257" s="23"/>
      <c r="R257" s="23"/>
      <c r="S257" s="23"/>
      <c r="T257" s="23"/>
      <c r="U257" s="23"/>
      <c r="V257" s="22"/>
      <c r="W257" s="23"/>
      <c r="X257" s="23"/>
      <c r="Y257" s="23"/>
      <c r="Z257" s="23"/>
      <c r="AA257" s="23"/>
      <c r="AB257" s="23"/>
      <c r="AC257" s="23"/>
      <c r="AD257" s="23"/>
      <c r="AE257" s="23"/>
      <c r="AF257" s="119"/>
      <c r="AG257" s="18"/>
      <c r="AH257" s="19"/>
      <c r="AI257" s="19"/>
      <c r="AJ257" s="19"/>
      <c r="AK257" s="18"/>
      <c r="AL257" s="18"/>
      <c r="AM257" s="18"/>
      <c r="AN257" s="18"/>
      <c r="AO257" s="18"/>
      <c r="AP257" s="18"/>
      <c r="AQ257" s="18"/>
      <c r="AR257" s="18"/>
      <c r="AS257" s="18"/>
      <c r="AT257" s="18"/>
      <c r="AU257" s="18"/>
      <c r="AV257" s="18"/>
      <c r="AW257" s="18"/>
      <c r="AX257" s="18"/>
      <c r="AY257" s="18"/>
    </row>
    <row r="258" spans="1:51" ht="13" x14ac:dyDescent="0.25">
      <c r="A258" s="20"/>
      <c r="B258" s="21"/>
      <c r="C258" s="112"/>
      <c r="D258" s="113"/>
      <c r="E258" s="118"/>
      <c r="F258" s="116"/>
      <c r="G258" s="24"/>
      <c r="H258" s="23"/>
      <c r="I258" s="23"/>
      <c r="J258" s="23"/>
      <c r="K258" s="23"/>
      <c r="L258" s="23"/>
      <c r="M258" s="119"/>
      <c r="N258" s="23"/>
      <c r="O258" s="23"/>
      <c r="P258" s="23"/>
      <c r="Q258" s="23"/>
      <c r="R258" s="23"/>
      <c r="S258" s="23"/>
      <c r="T258" s="23"/>
      <c r="U258" s="23"/>
      <c r="V258" s="22"/>
      <c r="W258" s="23"/>
      <c r="X258" s="23"/>
      <c r="Y258" s="23"/>
      <c r="Z258" s="23"/>
      <c r="AA258" s="23"/>
      <c r="AB258" s="23"/>
      <c r="AC258" s="23"/>
      <c r="AD258" s="23"/>
      <c r="AE258" s="23"/>
      <c r="AF258" s="119"/>
      <c r="AG258" s="18"/>
      <c r="AH258" s="19"/>
      <c r="AI258" s="19"/>
      <c r="AJ258" s="19"/>
      <c r="AK258" s="18"/>
      <c r="AL258" s="18"/>
      <c r="AM258" s="18"/>
      <c r="AN258" s="18"/>
      <c r="AO258" s="18"/>
      <c r="AP258" s="18"/>
      <c r="AQ258" s="18"/>
      <c r="AR258" s="18"/>
      <c r="AS258" s="18"/>
      <c r="AT258" s="18"/>
      <c r="AU258" s="18"/>
      <c r="AV258" s="18"/>
      <c r="AW258" s="18"/>
      <c r="AX258" s="18"/>
      <c r="AY258" s="18"/>
    </row>
    <row r="259" spans="1:51" ht="13" x14ac:dyDescent="0.25">
      <c r="A259" s="20"/>
      <c r="B259" s="21"/>
      <c r="C259" s="112"/>
      <c r="D259" s="113"/>
      <c r="E259" s="118"/>
      <c r="F259" s="116"/>
      <c r="G259" s="24"/>
      <c r="H259" s="23"/>
      <c r="I259" s="23"/>
      <c r="J259" s="23"/>
      <c r="K259" s="23"/>
      <c r="L259" s="23"/>
      <c r="M259" s="119"/>
      <c r="N259" s="23"/>
      <c r="O259" s="23"/>
      <c r="P259" s="23"/>
      <c r="Q259" s="23"/>
      <c r="R259" s="23"/>
      <c r="S259" s="23"/>
      <c r="T259" s="23"/>
      <c r="U259" s="23"/>
      <c r="V259" s="22"/>
      <c r="W259" s="23"/>
      <c r="X259" s="23"/>
      <c r="Y259" s="23"/>
      <c r="Z259" s="23"/>
      <c r="AA259" s="23"/>
      <c r="AB259" s="23"/>
      <c r="AC259" s="23"/>
      <c r="AD259" s="23"/>
      <c r="AE259" s="23"/>
      <c r="AF259" s="119"/>
      <c r="AG259" s="18"/>
      <c r="AH259" s="19"/>
      <c r="AI259" s="19"/>
      <c r="AJ259" s="19"/>
      <c r="AK259" s="18"/>
      <c r="AL259" s="18"/>
      <c r="AM259" s="18"/>
      <c r="AN259" s="18"/>
      <c r="AO259" s="18"/>
      <c r="AP259" s="18"/>
      <c r="AQ259" s="18"/>
      <c r="AR259" s="18"/>
      <c r="AS259" s="18"/>
      <c r="AT259" s="18"/>
      <c r="AU259" s="18"/>
      <c r="AV259" s="18"/>
      <c r="AW259" s="18"/>
      <c r="AX259" s="18"/>
      <c r="AY259" s="18"/>
    </row>
    <row r="260" spans="1:51" ht="13" x14ac:dyDescent="0.25">
      <c r="A260" s="20"/>
      <c r="B260" s="21"/>
      <c r="C260" s="112"/>
      <c r="D260" s="113"/>
      <c r="E260" s="118"/>
      <c r="F260" s="116"/>
      <c r="G260" s="24"/>
      <c r="H260" s="23"/>
      <c r="I260" s="23"/>
      <c r="J260" s="23"/>
      <c r="K260" s="23"/>
      <c r="L260" s="23"/>
      <c r="M260" s="119"/>
      <c r="N260" s="23"/>
      <c r="O260" s="23"/>
      <c r="P260" s="23"/>
      <c r="Q260" s="23"/>
      <c r="R260" s="23"/>
      <c r="S260" s="23"/>
      <c r="T260" s="23"/>
      <c r="U260" s="23"/>
      <c r="V260" s="22"/>
      <c r="W260" s="23"/>
      <c r="X260" s="23"/>
      <c r="Y260" s="23"/>
      <c r="Z260" s="23"/>
      <c r="AA260" s="23"/>
      <c r="AB260" s="23"/>
      <c r="AC260" s="23"/>
      <c r="AD260" s="23"/>
      <c r="AE260" s="23"/>
      <c r="AF260" s="119"/>
      <c r="AG260" s="18"/>
      <c r="AH260" s="19"/>
      <c r="AI260" s="19"/>
      <c r="AJ260" s="19"/>
      <c r="AK260" s="18"/>
      <c r="AL260" s="18"/>
      <c r="AM260" s="18"/>
      <c r="AN260" s="18"/>
      <c r="AO260" s="18"/>
      <c r="AP260" s="18"/>
      <c r="AQ260" s="18"/>
      <c r="AR260" s="18"/>
      <c r="AS260" s="18"/>
      <c r="AT260" s="18"/>
      <c r="AU260" s="18"/>
      <c r="AV260" s="18"/>
      <c r="AW260" s="18"/>
      <c r="AX260" s="18"/>
      <c r="AY260" s="18"/>
    </row>
    <row r="261" spans="1:51" ht="13" x14ac:dyDescent="0.25">
      <c r="A261" s="20"/>
      <c r="B261" s="21"/>
      <c r="C261" s="112"/>
      <c r="D261" s="113"/>
      <c r="E261" s="118"/>
      <c r="F261" s="116"/>
      <c r="G261" s="24"/>
      <c r="H261" s="23"/>
      <c r="I261" s="23"/>
      <c r="J261" s="23"/>
      <c r="K261" s="23"/>
      <c r="L261" s="23"/>
      <c r="M261" s="119"/>
      <c r="N261" s="23"/>
      <c r="O261" s="23"/>
      <c r="P261" s="23"/>
      <c r="Q261" s="23"/>
      <c r="R261" s="23"/>
      <c r="S261" s="23"/>
      <c r="T261" s="23"/>
      <c r="U261" s="23"/>
      <c r="V261" s="22"/>
      <c r="W261" s="23"/>
      <c r="X261" s="23"/>
      <c r="Y261" s="23"/>
      <c r="Z261" s="23"/>
      <c r="AA261" s="23"/>
      <c r="AB261" s="23"/>
      <c r="AC261" s="23"/>
      <c r="AD261" s="23"/>
      <c r="AE261" s="23"/>
      <c r="AF261" s="119"/>
      <c r="AG261" s="18"/>
      <c r="AH261" s="19"/>
      <c r="AI261" s="19"/>
      <c r="AJ261" s="19"/>
      <c r="AK261" s="18"/>
      <c r="AL261" s="18"/>
      <c r="AM261" s="18"/>
      <c r="AN261" s="18"/>
      <c r="AO261" s="18"/>
      <c r="AP261" s="18"/>
      <c r="AQ261" s="18"/>
      <c r="AR261" s="18"/>
      <c r="AS261" s="18"/>
      <c r="AT261" s="18"/>
      <c r="AU261" s="18"/>
      <c r="AV261" s="18"/>
      <c r="AW261" s="18"/>
      <c r="AX261" s="18"/>
      <c r="AY261" s="18"/>
    </row>
    <row r="262" spans="1:51" ht="13" x14ac:dyDescent="0.25">
      <c r="A262" s="20"/>
      <c r="B262" s="21"/>
      <c r="C262" s="112"/>
      <c r="D262" s="113"/>
      <c r="E262" s="118"/>
      <c r="F262" s="116"/>
      <c r="G262" s="24"/>
      <c r="H262" s="23"/>
      <c r="I262" s="23"/>
      <c r="J262" s="23"/>
      <c r="K262" s="23"/>
      <c r="L262" s="23"/>
      <c r="M262" s="119"/>
      <c r="N262" s="23"/>
      <c r="O262" s="23"/>
      <c r="P262" s="23"/>
      <c r="Q262" s="23"/>
      <c r="R262" s="23"/>
      <c r="S262" s="23"/>
      <c r="T262" s="23"/>
      <c r="U262" s="23"/>
      <c r="V262" s="22"/>
      <c r="W262" s="23"/>
      <c r="X262" s="23"/>
      <c r="Y262" s="23"/>
      <c r="Z262" s="23"/>
      <c r="AA262" s="23"/>
      <c r="AB262" s="23"/>
      <c r="AC262" s="23"/>
      <c r="AD262" s="23"/>
      <c r="AE262" s="23"/>
      <c r="AF262" s="119"/>
      <c r="AG262" s="18"/>
      <c r="AH262" s="19"/>
      <c r="AI262" s="19"/>
      <c r="AJ262" s="19"/>
      <c r="AK262" s="18"/>
      <c r="AL262" s="18"/>
      <c r="AM262" s="18"/>
      <c r="AN262" s="18"/>
      <c r="AO262" s="18"/>
      <c r="AP262" s="18"/>
      <c r="AQ262" s="18"/>
      <c r="AR262" s="18"/>
      <c r="AS262" s="18"/>
      <c r="AT262" s="18"/>
      <c r="AU262" s="18"/>
      <c r="AV262" s="18"/>
      <c r="AW262" s="18"/>
      <c r="AX262" s="18"/>
      <c r="AY262" s="18"/>
    </row>
    <row r="263" spans="1:51" ht="13" x14ac:dyDescent="0.25">
      <c r="A263" s="20"/>
      <c r="B263" s="21"/>
      <c r="C263" s="112"/>
      <c r="D263" s="113"/>
      <c r="E263" s="118"/>
      <c r="F263" s="116"/>
      <c r="G263" s="24"/>
      <c r="H263" s="23"/>
      <c r="I263" s="23"/>
      <c r="J263" s="23"/>
      <c r="K263" s="23"/>
      <c r="L263" s="23"/>
      <c r="M263" s="119"/>
      <c r="N263" s="23"/>
      <c r="O263" s="23"/>
      <c r="P263" s="23"/>
      <c r="Q263" s="23"/>
      <c r="R263" s="23"/>
      <c r="S263" s="23"/>
      <c r="T263" s="23"/>
      <c r="U263" s="23"/>
      <c r="V263" s="22"/>
      <c r="W263" s="23"/>
      <c r="X263" s="23"/>
      <c r="Y263" s="23"/>
      <c r="Z263" s="23"/>
      <c r="AA263" s="23"/>
      <c r="AB263" s="23"/>
      <c r="AC263" s="23"/>
      <c r="AD263" s="23"/>
      <c r="AE263" s="23"/>
      <c r="AF263" s="119"/>
      <c r="AG263" s="18"/>
      <c r="AH263" s="19"/>
      <c r="AI263" s="19"/>
      <c r="AJ263" s="19"/>
      <c r="AK263" s="18"/>
      <c r="AL263" s="18"/>
      <c r="AM263" s="18"/>
      <c r="AN263" s="18"/>
      <c r="AO263" s="18"/>
      <c r="AP263" s="18"/>
      <c r="AQ263" s="18"/>
      <c r="AR263" s="18"/>
      <c r="AS263" s="18"/>
      <c r="AT263" s="18"/>
      <c r="AU263" s="18"/>
      <c r="AV263" s="18"/>
      <c r="AW263" s="18"/>
      <c r="AX263" s="18"/>
      <c r="AY263" s="18"/>
    </row>
    <row r="264" spans="1:51" ht="13" x14ac:dyDescent="0.25">
      <c r="A264" s="20"/>
      <c r="B264" s="21"/>
      <c r="C264" s="112"/>
      <c r="D264" s="113"/>
      <c r="E264" s="118"/>
      <c r="F264" s="116"/>
      <c r="G264" s="24"/>
      <c r="H264" s="23"/>
      <c r="I264" s="23"/>
      <c r="J264" s="23"/>
      <c r="K264" s="23"/>
      <c r="L264" s="23"/>
      <c r="M264" s="119"/>
      <c r="N264" s="23"/>
      <c r="O264" s="23"/>
      <c r="P264" s="23"/>
      <c r="Q264" s="23"/>
      <c r="R264" s="23"/>
      <c r="S264" s="23"/>
      <c r="T264" s="23"/>
      <c r="U264" s="23"/>
      <c r="V264" s="22"/>
      <c r="W264" s="23"/>
      <c r="X264" s="23"/>
      <c r="Y264" s="23"/>
      <c r="Z264" s="23"/>
      <c r="AA264" s="23"/>
      <c r="AB264" s="23"/>
      <c r="AC264" s="23"/>
      <c r="AD264" s="23"/>
      <c r="AE264" s="23"/>
      <c r="AF264" s="119"/>
      <c r="AG264" s="18"/>
      <c r="AH264" s="19"/>
      <c r="AI264" s="19"/>
      <c r="AJ264" s="19"/>
      <c r="AK264" s="18"/>
      <c r="AL264" s="18"/>
      <c r="AM264" s="18"/>
      <c r="AN264" s="18"/>
      <c r="AO264" s="18"/>
      <c r="AP264" s="18"/>
      <c r="AQ264" s="18"/>
      <c r="AR264" s="18"/>
      <c r="AS264" s="18"/>
      <c r="AT264" s="18"/>
      <c r="AU264" s="18"/>
      <c r="AV264" s="18"/>
      <c r="AW264" s="18"/>
      <c r="AX264" s="18"/>
      <c r="AY264" s="18"/>
    </row>
    <row r="265" spans="1:51" ht="13" x14ac:dyDescent="0.25">
      <c r="A265" s="20"/>
      <c r="B265" s="21"/>
      <c r="C265" s="112"/>
      <c r="D265" s="113"/>
      <c r="E265" s="118"/>
      <c r="F265" s="116"/>
      <c r="G265" s="24"/>
      <c r="H265" s="23"/>
      <c r="I265" s="23"/>
      <c r="J265" s="23"/>
      <c r="K265" s="23"/>
      <c r="L265" s="23"/>
      <c r="M265" s="119"/>
      <c r="N265" s="23"/>
      <c r="O265" s="23"/>
      <c r="P265" s="23"/>
      <c r="Q265" s="23"/>
      <c r="R265" s="23"/>
      <c r="S265" s="23"/>
      <c r="T265" s="23"/>
      <c r="U265" s="23"/>
      <c r="V265" s="22"/>
      <c r="W265" s="23"/>
      <c r="X265" s="23"/>
      <c r="Y265" s="23"/>
      <c r="Z265" s="23"/>
      <c r="AA265" s="23"/>
      <c r="AB265" s="23"/>
      <c r="AC265" s="23"/>
      <c r="AD265" s="23"/>
      <c r="AE265" s="23"/>
      <c r="AF265" s="119"/>
      <c r="AG265" s="18"/>
      <c r="AH265" s="19"/>
      <c r="AI265" s="19"/>
      <c r="AJ265" s="19"/>
      <c r="AK265" s="18"/>
      <c r="AL265" s="18"/>
      <c r="AM265" s="18"/>
      <c r="AN265" s="18"/>
      <c r="AO265" s="18"/>
      <c r="AP265" s="18"/>
      <c r="AQ265" s="18"/>
      <c r="AR265" s="18"/>
      <c r="AS265" s="18"/>
      <c r="AT265" s="18"/>
      <c r="AU265" s="18"/>
      <c r="AV265" s="18"/>
      <c r="AW265" s="18"/>
      <c r="AX265" s="18"/>
      <c r="AY265" s="18"/>
    </row>
    <row r="266" spans="1:51" ht="13" x14ac:dyDescent="0.25">
      <c r="A266" s="20"/>
      <c r="B266" s="21"/>
      <c r="C266" s="112"/>
      <c r="D266" s="113"/>
      <c r="E266" s="118"/>
      <c r="F266" s="116"/>
      <c r="G266" s="24"/>
      <c r="H266" s="23"/>
      <c r="I266" s="23"/>
      <c r="J266" s="23"/>
      <c r="K266" s="23"/>
      <c r="L266" s="23"/>
      <c r="M266" s="119"/>
      <c r="N266" s="23"/>
      <c r="O266" s="23"/>
      <c r="P266" s="23"/>
      <c r="Q266" s="23"/>
      <c r="R266" s="23"/>
      <c r="S266" s="23"/>
      <c r="T266" s="23"/>
      <c r="U266" s="23"/>
      <c r="V266" s="22"/>
      <c r="W266" s="23"/>
      <c r="X266" s="23"/>
      <c r="Y266" s="23"/>
      <c r="Z266" s="23"/>
      <c r="AA266" s="23"/>
      <c r="AB266" s="23"/>
      <c r="AC266" s="23"/>
      <c r="AD266" s="23"/>
      <c r="AE266" s="23"/>
      <c r="AF266" s="119"/>
      <c r="AG266" s="18"/>
      <c r="AH266" s="19"/>
      <c r="AI266" s="19"/>
      <c r="AJ266" s="19"/>
      <c r="AK266" s="18"/>
      <c r="AL266" s="18"/>
      <c r="AM266" s="18"/>
      <c r="AN266" s="18"/>
      <c r="AO266" s="18"/>
      <c r="AP266" s="18"/>
      <c r="AQ266" s="18"/>
      <c r="AR266" s="18"/>
      <c r="AS266" s="18"/>
      <c r="AT266" s="18"/>
      <c r="AU266" s="18"/>
      <c r="AV266" s="18"/>
      <c r="AW266" s="18"/>
      <c r="AX266" s="18"/>
      <c r="AY266" s="18"/>
    </row>
    <row r="267" spans="1:51" ht="13" x14ac:dyDescent="0.25">
      <c r="A267" s="20"/>
      <c r="B267" s="21"/>
      <c r="C267" s="112"/>
      <c r="D267" s="113"/>
      <c r="E267" s="118"/>
      <c r="F267" s="116"/>
      <c r="G267" s="24"/>
      <c r="H267" s="23"/>
      <c r="I267" s="23"/>
      <c r="J267" s="23"/>
      <c r="K267" s="23"/>
      <c r="L267" s="23"/>
      <c r="M267" s="119"/>
      <c r="N267" s="23"/>
      <c r="O267" s="23"/>
      <c r="P267" s="23"/>
      <c r="Q267" s="23"/>
      <c r="R267" s="23"/>
      <c r="S267" s="23"/>
      <c r="T267" s="23"/>
      <c r="U267" s="23"/>
      <c r="V267" s="22"/>
      <c r="W267" s="23"/>
      <c r="X267" s="23"/>
      <c r="Y267" s="23"/>
      <c r="Z267" s="23"/>
      <c r="AA267" s="23"/>
      <c r="AB267" s="23"/>
      <c r="AC267" s="23"/>
      <c r="AD267" s="23"/>
      <c r="AE267" s="23"/>
      <c r="AF267" s="119"/>
      <c r="AG267" s="18"/>
      <c r="AH267" s="19"/>
      <c r="AI267" s="19"/>
      <c r="AJ267" s="19"/>
      <c r="AK267" s="18"/>
      <c r="AL267" s="18"/>
      <c r="AM267" s="18"/>
      <c r="AN267" s="18"/>
      <c r="AO267" s="18"/>
      <c r="AP267" s="18"/>
      <c r="AQ267" s="18"/>
      <c r="AR267" s="18"/>
      <c r="AS267" s="18"/>
      <c r="AT267" s="18"/>
      <c r="AU267" s="18"/>
      <c r="AV267" s="18"/>
      <c r="AW267" s="18"/>
      <c r="AX267" s="18"/>
      <c r="AY267" s="18"/>
    </row>
    <row r="268" spans="1:51" ht="13" x14ac:dyDescent="0.25">
      <c r="A268" s="20"/>
      <c r="B268" s="21"/>
      <c r="C268" s="112"/>
      <c r="D268" s="113"/>
      <c r="E268" s="118"/>
      <c r="F268" s="116"/>
      <c r="G268" s="24"/>
      <c r="H268" s="23"/>
      <c r="I268" s="23"/>
      <c r="J268" s="23"/>
      <c r="K268" s="23"/>
      <c r="L268" s="23"/>
      <c r="M268" s="119"/>
      <c r="N268" s="23"/>
      <c r="O268" s="23"/>
      <c r="P268" s="23"/>
      <c r="Q268" s="23"/>
      <c r="R268" s="23"/>
      <c r="S268" s="23"/>
      <c r="T268" s="23"/>
      <c r="U268" s="23"/>
      <c r="V268" s="22"/>
      <c r="W268" s="23"/>
      <c r="X268" s="23"/>
      <c r="Y268" s="23"/>
      <c r="Z268" s="23"/>
      <c r="AA268" s="23"/>
      <c r="AB268" s="23"/>
      <c r="AC268" s="23"/>
      <c r="AD268" s="23"/>
      <c r="AE268" s="23"/>
      <c r="AF268" s="119"/>
      <c r="AG268" s="18"/>
      <c r="AH268" s="19"/>
      <c r="AI268" s="19"/>
      <c r="AJ268" s="19"/>
      <c r="AK268" s="18"/>
      <c r="AL268" s="18"/>
      <c r="AM268" s="18"/>
      <c r="AN268" s="18"/>
      <c r="AO268" s="18"/>
      <c r="AP268" s="18"/>
      <c r="AQ268" s="18"/>
      <c r="AR268" s="18"/>
      <c r="AS268" s="18"/>
      <c r="AT268" s="18"/>
      <c r="AU268" s="18"/>
      <c r="AV268" s="18"/>
      <c r="AW268" s="18"/>
      <c r="AX268" s="18"/>
      <c r="AY268" s="18"/>
    </row>
    <row r="269" spans="1:51" ht="13" x14ac:dyDescent="0.25">
      <c r="A269" s="20"/>
      <c r="B269" s="21"/>
      <c r="C269" s="112"/>
      <c r="D269" s="113"/>
      <c r="E269" s="118"/>
      <c r="F269" s="116"/>
      <c r="G269" s="24"/>
      <c r="H269" s="23"/>
      <c r="I269" s="23"/>
      <c r="J269" s="23"/>
      <c r="K269" s="23"/>
      <c r="L269" s="23"/>
      <c r="M269" s="119"/>
      <c r="N269" s="23"/>
      <c r="O269" s="23"/>
      <c r="P269" s="23"/>
      <c r="Q269" s="23"/>
      <c r="R269" s="23"/>
      <c r="S269" s="23"/>
      <c r="T269" s="23"/>
      <c r="U269" s="23"/>
      <c r="V269" s="22"/>
      <c r="W269" s="23"/>
      <c r="X269" s="23"/>
      <c r="Y269" s="23"/>
      <c r="Z269" s="23"/>
      <c r="AA269" s="23"/>
      <c r="AB269" s="23"/>
      <c r="AC269" s="23"/>
      <c r="AD269" s="23"/>
      <c r="AE269" s="23"/>
      <c r="AF269" s="119"/>
      <c r="AG269" s="18"/>
      <c r="AH269" s="19"/>
      <c r="AI269" s="19"/>
      <c r="AJ269" s="19"/>
      <c r="AK269" s="18"/>
      <c r="AL269" s="18"/>
      <c r="AM269" s="18"/>
      <c r="AN269" s="18"/>
      <c r="AO269" s="18"/>
      <c r="AP269" s="18"/>
      <c r="AQ269" s="18"/>
      <c r="AR269" s="18"/>
      <c r="AS269" s="18"/>
      <c r="AT269" s="18"/>
      <c r="AU269" s="18"/>
      <c r="AV269" s="18"/>
      <c r="AW269" s="18"/>
      <c r="AX269" s="18"/>
      <c r="AY269" s="18"/>
    </row>
    <row r="270" spans="1:51" ht="13" x14ac:dyDescent="0.25">
      <c r="A270" s="20"/>
      <c r="B270" s="21"/>
      <c r="C270" s="112"/>
      <c r="D270" s="113"/>
      <c r="E270" s="118"/>
      <c r="F270" s="116"/>
      <c r="G270" s="24"/>
      <c r="H270" s="23"/>
      <c r="I270" s="23"/>
      <c r="J270" s="23"/>
      <c r="K270" s="23"/>
      <c r="L270" s="23"/>
      <c r="M270" s="119"/>
      <c r="N270" s="23"/>
      <c r="O270" s="23"/>
      <c r="P270" s="23"/>
      <c r="Q270" s="23"/>
      <c r="R270" s="23"/>
      <c r="S270" s="23"/>
      <c r="T270" s="23"/>
      <c r="U270" s="23"/>
      <c r="V270" s="22"/>
      <c r="W270" s="23"/>
      <c r="X270" s="23"/>
      <c r="Y270" s="23"/>
      <c r="Z270" s="23"/>
      <c r="AA270" s="23"/>
      <c r="AB270" s="23"/>
      <c r="AC270" s="23"/>
      <c r="AD270" s="23"/>
      <c r="AE270" s="23"/>
      <c r="AF270" s="119"/>
      <c r="AG270" s="18"/>
      <c r="AH270" s="19"/>
      <c r="AI270" s="19"/>
      <c r="AJ270" s="19"/>
      <c r="AK270" s="18"/>
      <c r="AL270" s="18"/>
      <c r="AM270" s="18"/>
      <c r="AN270" s="18"/>
      <c r="AO270" s="18"/>
      <c r="AP270" s="18"/>
      <c r="AQ270" s="18"/>
      <c r="AR270" s="18"/>
      <c r="AS270" s="18"/>
      <c r="AT270" s="18"/>
      <c r="AU270" s="18"/>
      <c r="AV270" s="18"/>
      <c r="AW270" s="18"/>
      <c r="AX270" s="18"/>
      <c r="AY270" s="18"/>
    </row>
    <row r="271" spans="1:51" ht="13" x14ac:dyDescent="0.25">
      <c r="A271" s="20"/>
      <c r="B271" s="21"/>
      <c r="C271" s="112"/>
      <c r="D271" s="113"/>
      <c r="E271" s="118"/>
      <c r="F271" s="116"/>
      <c r="G271" s="24"/>
      <c r="H271" s="23"/>
      <c r="I271" s="23"/>
      <c r="J271" s="23"/>
      <c r="K271" s="23"/>
      <c r="L271" s="23"/>
      <c r="M271" s="119"/>
      <c r="N271" s="23"/>
      <c r="O271" s="23"/>
      <c r="P271" s="23"/>
      <c r="Q271" s="23"/>
      <c r="R271" s="23"/>
      <c r="S271" s="23"/>
      <c r="T271" s="23"/>
      <c r="U271" s="23"/>
      <c r="V271" s="22"/>
      <c r="W271" s="23"/>
      <c r="X271" s="23"/>
      <c r="Y271" s="23"/>
      <c r="Z271" s="23"/>
      <c r="AA271" s="23"/>
      <c r="AB271" s="23"/>
      <c r="AC271" s="23"/>
      <c r="AD271" s="23"/>
      <c r="AE271" s="23"/>
      <c r="AF271" s="119"/>
      <c r="AG271" s="18"/>
      <c r="AH271" s="19"/>
      <c r="AI271" s="19"/>
      <c r="AJ271" s="19"/>
      <c r="AK271" s="18"/>
      <c r="AL271" s="18"/>
      <c r="AM271" s="18"/>
      <c r="AN271" s="18"/>
      <c r="AO271" s="18"/>
      <c r="AP271" s="18"/>
      <c r="AQ271" s="18"/>
      <c r="AR271" s="18"/>
      <c r="AS271" s="18"/>
      <c r="AT271" s="18"/>
      <c r="AU271" s="18"/>
      <c r="AV271" s="18"/>
      <c r="AW271" s="18"/>
      <c r="AX271" s="18"/>
      <c r="AY271" s="18"/>
    </row>
    <row r="272" spans="1:51" ht="13" x14ac:dyDescent="0.25">
      <c r="A272" s="20"/>
      <c r="B272" s="21"/>
      <c r="C272" s="112"/>
      <c r="D272" s="113"/>
      <c r="E272" s="118"/>
      <c r="F272" s="116"/>
      <c r="G272" s="24"/>
      <c r="H272" s="23"/>
      <c r="I272" s="23"/>
      <c r="J272" s="23"/>
      <c r="K272" s="23"/>
      <c r="L272" s="23"/>
      <c r="M272" s="119"/>
      <c r="N272" s="23"/>
      <c r="O272" s="23"/>
      <c r="P272" s="23"/>
      <c r="Q272" s="23"/>
      <c r="R272" s="23"/>
      <c r="S272" s="23"/>
      <c r="T272" s="23"/>
      <c r="U272" s="23"/>
      <c r="V272" s="22"/>
      <c r="W272" s="23"/>
      <c r="X272" s="23"/>
      <c r="Y272" s="23"/>
      <c r="Z272" s="23"/>
      <c r="AA272" s="23"/>
      <c r="AB272" s="23"/>
      <c r="AC272" s="23"/>
      <c r="AD272" s="23"/>
      <c r="AE272" s="23"/>
      <c r="AF272" s="119"/>
      <c r="AG272" s="18"/>
      <c r="AH272" s="19"/>
      <c r="AI272" s="19"/>
      <c r="AJ272" s="19"/>
      <c r="AK272" s="18"/>
      <c r="AL272" s="18"/>
      <c r="AM272" s="18"/>
      <c r="AN272" s="18"/>
      <c r="AO272" s="18"/>
      <c r="AP272" s="18"/>
      <c r="AQ272" s="18"/>
      <c r="AR272" s="18"/>
      <c r="AS272" s="18"/>
      <c r="AT272" s="18"/>
      <c r="AU272" s="18"/>
      <c r="AV272" s="18"/>
      <c r="AW272" s="18"/>
      <c r="AX272" s="18"/>
      <c r="AY272" s="18"/>
    </row>
    <row r="273" spans="1:51" ht="13" x14ac:dyDescent="0.25">
      <c r="A273" s="20"/>
      <c r="B273" s="21"/>
      <c r="C273" s="112"/>
      <c r="D273" s="113"/>
      <c r="E273" s="118"/>
      <c r="F273" s="116"/>
      <c r="G273" s="24"/>
      <c r="H273" s="23"/>
      <c r="I273" s="23"/>
      <c r="J273" s="23"/>
      <c r="K273" s="23"/>
      <c r="L273" s="23"/>
      <c r="M273" s="119"/>
      <c r="N273" s="23"/>
      <c r="O273" s="23"/>
      <c r="P273" s="23"/>
      <c r="Q273" s="23"/>
      <c r="R273" s="23"/>
      <c r="S273" s="23"/>
      <c r="T273" s="23"/>
      <c r="U273" s="23"/>
      <c r="V273" s="22"/>
      <c r="W273" s="23"/>
      <c r="X273" s="23"/>
      <c r="Y273" s="23"/>
      <c r="Z273" s="23"/>
      <c r="AA273" s="23"/>
      <c r="AB273" s="23"/>
      <c r="AC273" s="23"/>
      <c r="AD273" s="23"/>
      <c r="AE273" s="23"/>
      <c r="AF273" s="119"/>
      <c r="AG273" s="18"/>
      <c r="AH273" s="19"/>
      <c r="AI273" s="19"/>
      <c r="AJ273" s="19"/>
      <c r="AK273" s="18"/>
      <c r="AL273" s="18"/>
      <c r="AM273" s="18"/>
      <c r="AN273" s="18"/>
      <c r="AO273" s="18"/>
      <c r="AP273" s="18"/>
      <c r="AQ273" s="18"/>
      <c r="AR273" s="18"/>
      <c r="AS273" s="18"/>
      <c r="AT273" s="18"/>
      <c r="AU273" s="18"/>
      <c r="AV273" s="18"/>
      <c r="AW273" s="18"/>
      <c r="AX273" s="18"/>
      <c r="AY273" s="18"/>
    </row>
    <row r="274" spans="1:51" ht="13" x14ac:dyDescent="0.25">
      <c r="A274" s="20"/>
      <c r="B274" s="21"/>
      <c r="C274" s="112"/>
      <c r="D274" s="113"/>
      <c r="E274" s="118"/>
      <c r="F274" s="116"/>
      <c r="G274" s="24"/>
      <c r="H274" s="23"/>
      <c r="I274" s="23"/>
      <c r="J274" s="23"/>
      <c r="K274" s="23"/>
      <c r="L274" s="23"/>
      <c r="M274" s="119"/>
      <c r="N274" s="23"/>
      <c r="O274" s="23"/>
      <c r="P274" s="23"/>
      <c r="Q274" s="23"/>
      <c r="R274" s="23"/>
      <c r="S274" s="23"/>
      <c r="T274" s="23"/>
      <c r="U274" s="23"/>
      <c r="V274" s="22"/>
      <c r="W274" s="23"/>
      <c r="X274" s="23"/>
      <c r="Y274" s="23"/>
      <c r="Z274" s="23"/>
      <c r="AA274" s="23"/>
      <c r="AB274" s="23"/>
      <c r="AC274" s="23"/>
      <c r="AD274" s="23"/>
      <c r="AE274" s="23"/>
      <c r="AF274" s="119"/>
      <c r="AG274" s="18"/>
      <c r="AH274" s="19"/>
      <c r="AI274" s="19"/>
      <c r="AJ274" s="19"/>
      <c r="AK274" s="18"/>
      <c r="AL274" s="18"/>
      <c r="AM274" s="18"/>
      <c r="AN274" s="18"/>
      <c r="AO274" s="18"/>
      <c r="AP274" s="18"/>
      <c r="AQ274" s="18"/>
      <c r="AR274" s="18"/>
      <c r="AS274" s="18"/>
      <c r="AT274" s="18"/>
      <c r="AU274" s="18"/>
      <c r="AV274" s="18"/>
      <c r="AW274" s="18"/>
      <c r="AX274" s="18"/>
      <c r="AY274" s="18"/>
    </row>
    <row r="275" spans="1:51" ht="13" x14ac:dyDescent="0.25">
      <c r="A275" s="20"/>
      <c r="B275" s="21"/>
      <c r="C275" s="112"/>
      <c r="D275" s="113"/>
      <c r="E275" s="118"/>
      <c r="F275" s="116"/>
      <c r="G275" s="24"/>
      <c r="H275" s="23"/>
      <c r="I275" s="23"/>
      <c r="J275" s="23"/>
      <c r="K275" s="23"/>
      <c r="L275" s="23"/>
      <c r="M275" s="119"/>
      <c r="N275" s="23"/>
      <c r="O275" s="23"/>
      <c r="P275" s="23"/>
      <c r="Q275" s="23"/>
      <c r="R275" s="23"/>
      <c r="S275" s="23"/>
      <c r="T275" s="23"/>
      <c r="U275" s="23"/>
      <c r="V275" s="22"/>
      <c r="W275" s="23"/>
      <c r="X275" s="23"/>
      <c r="Y275" s="23"/>
      <c r="Z275" s="23"/>
      <c r="AA275" s="23"/>
      <c r="AB275" s="23"/>
      <c r="AC275" s="23"/>
      <c r="AD275" s="23"/>
      <c r="AE275" s="23"/>
      <c r="AF275" s="119"/>
      <c r="AG275" s="18"/>
      <c r="AH275" s="19"/>
      <c r="AI275" s="19"/>
      <c r="AJ275" s="19"/>
      <c r="AK275" s="18"/>
      <c r="AL275" s="18"/>
      <c r="AM275" s="18"/>
      <c r="AN275" s="18"/>
      <c r="AO275" s="18"/>
      <c r="AP275" s="18"/>
      <c r="AQ275" s="18"/>
      <c r="AR275" s="18"/>
      <c r="AS275" s="18"/>
      <c r="AT275" s="18"/>
      <c r="AU275" s="18"/>
      <c r="AV275" s="18"/>
      <c r="AW275" s="18"/>
      <c r="AX275" s="18"/>
      <c r="AY275" s="18"/>
    </row>
    <row r="276" spans="1:51" ht="13" x14ac:dyDescent="0.25">
      <c r="A276" s="20"/>
      <c r="B276" s="21"/>
      <c r="C276" s="112"/>
      <c r="D276" s="113"/>
      <c r="E276" s="118"/>
      <c r="F276" s="116"/>
      <c r="G276" s="24"/>
      <c r="H276" s="23"/>
      <c r="I276" s="23"/>
      <c r="J276" s="23"/>
      <c r="K276" s="23"/>
      <c r="L276" s="23"/>
      <c r="M276" s="119"/>
      <c r="N276" s="23"/>
      <c r="O276" s="23"/>
      <c r="P276" s="23"/>
      <c r="Q276" s="23"/>
      <c r="R276" s="23"/>
      <c r="S276" s="23"/>
      <c r="T276" s="23"/>
      <c r="U276" s="23"/>
      <c r="V276" s="22"/>
      <c r="W276" s="23"/>
      <c r="X276" s="23"/>
      <c r="Y276" s="23"/>
      <c r="Z276" s="23"/>
      <c r="AA276" s="23"/>
      <c r="AB276" s="23"/>
      <c r="AC276" s="23"/>
      <c r="AD276" s="23"/>
      <c r="AE276" s="23"/>
      <c r="AF276" s="119"/>
      <c r="AG276" s="18"/>
      <c r="AH276" s="19"/>
      <c r="AI276" s="19"/>
      <c r="AJ276" s="19"/>
      <c r="AK276" s="18"/>
      <c r="AL276" s="18"/>
      <c r="AM276" s="18"/>
      <c r="AN276" s="18"/>
      <c r="AO276" s="18"/>
      <c r="AP276" s="18"/>
      <c r="AQ276" s="18"/>
      <c r="AR276" s="18"/>
      <c r="AS276" s="18"/>
      <c r="AT276" s="18"/>
      <c r="AU276" s="18"/>
      <c r="AV276" s="18"/>
      <c r="AW276" s="18"/>
      <c r="AX276" s="18"/>
      <c r="AY276" s="18"/>
    </row>
    <row r="277" spans="1:51" ht="13" x14ac:dyDescent="0.25">
      <c r="A277" s="20"/>
      <c r="B277" s="21"/>
      <c r="C277" s="112"/>
      <c r="D277" s="113"/>
      <c r="E277" s="118"/>
      <c r="F277" s="116"/>
      <c r="G277" s="24"/>
      <c r="H277" s="23"/>
      <c r="I277" s="23"/>
      <c r="J277" s="23"/>
      <c r="K277" s="23"/>
      <c r="L277" s="23"/>
      <c r="M277" s="119"/>
      <c r="N277" s="23"/>
      <c r="O277" s="23"/>
      <c r="P277" s="23"/>
      <c r="Q277" s="23"/>
      <c r="R277" s="23"/>
      <c r="S277" s="23"/>
      <c r="T277" s="23"/>
      <c r="U277" s="23"/>
      <c r="V277" s="22"/>
      <c r="W277" s="23"/>
      <c r="X277" s="23"/>
      <c r="Y277" s="23"/>
      <c r="Z277" s="23"/>
      <c r="AA277" s="23"/>
      <c r="AB277" s="23"/>
      <c r="AC277" s="23"/>
      <c r="AD277" s="23"/>
      <c r="AE277" s="23"/>
      <c r="AF277" s="119"/>
      <c r="AG277" s="18"/>
      <c r="AH277" s="19"/>
      <c r="AI277" s="19"/>
      <c r="AJ277" s="19"/>
      <c r="AK277" s="18"/>
      <c r="AL277" s="18"/>
      <c r="AM277" s="18"/>
      <c r="AN277" s="18"/>
      <c r="AO277" s="18"/>
      <c r="AP277" s="18"/>
      <c r="AQ277" s="18"/>
      <c r="AR277" s="18"/>
      <c r="AS277" s="18"/>
      <c r="AT277" s="18"/>
      <c r="AU277" s="18"/>
      <c r="AV277" s="18"/>
      <c r="AW277" s="18"/>
      <c r="AX277" s="18"/>
      <c r="AY277" s="18"/>
    </row>
    <row r="278" spans="1:51" ht="13" x14ac:dyDescent="0.25">
      <c r="A278" s="20"/>
      <c r="B278" s="21"/>
      <c r="C278" s="112"/>
      <c r="D278" s="113"/>
      <c r="E278" s="118"/>
      <c r="F278" s="116"/>
      <c r="G278" s="24"/>
      <c r="H278" s="23"/>
      <c r="I278" s="23"/>
      <c r="J278" s="23"/>
      <c r="K278" s="23"/>
      <c r="L278" s="23"/>
      <c r="M278" s="119"/>
      <c r="N278" s="23"/>
      <c r="O278" s="23"/>
      <c r="P278" s="23"/>
      <c r="Q278" s="23"/>
      <c r="R278" s="23"/>
      <c r="S278" s="23"/>
      <c r="T278" s="23"/>
      <c r="U278" s="23"/>
      <c r="V278" s="22"/>
      <c r="W278" s="23"/>
      <c r="X278" s="23"/>
      <c r="Y278" s="23"/>
      <c r="Z278" s="23"/>
      <c r="AA278" s="23"/>
      <c r="AB278" s="23"/>
      <c r="AC278" s="23"/>
      <c r="AD278" s="23"/>
      <c r="AE278" s="23"/>
      <c r="AF278" s="119"/>
      <c r="AG278" s="18"/>
      <c r="AH278" s="19"/>
      <c r="AI278" s="19"/>
      <c r="AJ278" s="19"/>
      <c r="AK278" s="18"/>
      <c r="AL278" s="18"/>
      <c r="AM278" s="18"/>
      <c r="AN278" s="18"/>
      <c r="AO278" s="18"/>
      <c r="AP278" s="18"/>
      <c r="AQ278" s="18"/>
      <c r="AR278" s="18"/>
      <c r="AS278" s="18"/>
      <c r="AT278" s="18"/>
      <c r="AU278" s="18"/>
      <c r="AV278" s="18"/>
      <c r="AW278" s="18"/>
      <c r="AX278" s="18"/>
      <c r="AY278" s="18"/>
    </row>
    <row r="279" spans="1:51" ht="13" x14ac:dyDescent="0.25">
      <c r="A279" s="20"/>
      <c r="B279" s="21"/>
      <c r="C279" s="112"/>
      <c r="D279" s="113"/>
      <c r="E279" s="118"/>
      <c r="F279" s="116"/>
      <c r="G279" s="24"/>
      <c r="H279" s="23"/>
      <c r="I279" s="23"/>
      <c r="J279" s="23"/>
      <c r="K279" s="23"/>
      <c r="L279" s="23"/>
      <c r="M279" s="119"/>
      <c r="N279" s="23"/>
      <c r="O279" s="23"/>
      <c r="P279" s="23"/>
      <c r="Q279" s="23"/>
      <c r="R279" s="23"/>
      <c r="S279" s="23"/>
      <c r="T279" s="23"/>
      <c r="U279" s="23"/>
      <c r="V279" s="22"/>
      <c r="W279" s="23"/>
      <c r="X279" s="23"/>
      <c r="Y279" s="23"/>
      <c r="Z279" s="23"/>
      <c r="AA279" s="23"/>
      <c r="AB279" s="23"/>
      <c r="AC279" s="23"/>
      <c r="AD279" s="23"/>
      <c r="AE279" s="23"/>
      <c r="AF279" s="119"/>
      <c r="AG279" s="18"/>
      <c r="AH279" s="19"/>
      <c r="AI279" s="19"/>
      <c r="AJ279" s="19"/>
      <c r="AK279" s="18"/>
      <c r="AL279" s="18"/>
      <c r="AM279" s="18"/>
      <c r="AN279" s="18"/>
      <c r="AO279" s="18"/>
      <c r="AP279" s="18"/>
      <c r="AQ279" s="18"/>
      <c r="AR279" s="18"/>
      <c r="AS279" s="18"/>
      <c r="AT279" s="18"/>
      <c r="AU279" s="18"/>
      <c r="AV279" s="18"/>
      <c r="AW279" s="18"/>
      <c r="AX279" s="18"/>
      <c r="AY279" s="18"/>
    </row>
    <row r="280" spans="1:51" ht="13" x14ac:dyDescent="0.25">
      <c r="A280" s="20"/>
      <c r="B280" s="21"/>
      <c r="C280" s="112"/>
      <c r="D280" s="113"/>
      <c r="E280" s="118"/>
      <c r="F280" s="116"/>
      <c r="G280" s="24"/>
      <c r="H280" s="23"/>
      <c r="I280" s="23"/>
      <c r="J280" s="23"/>
      <c r="K280" s="23"/>
      <c r="L280" s="23"/>
      <c r="M280" s="119"/>
      <c r="N280" s="23"/>
      <c r="O280" s="23"/>
      <c r="P280" s="23"/>
      <c r="Q280" s="23"/>
      <c r="R280" s="23"/>
      <c r="S280" s="23"/>
      <c r="T280" s="23"/>
      <c r="U280" s="23"/>
      <c r="V280" s="22"/>
      <c r="W280" s="23"/>
      <c r="X280" s="23"/>
      <c r="Y280" s="23"/>
      <c r="Z280" s="23"/>
      <c r="AA280" s="23"/>
      <c r="AB280" s="23"/>
      <c r="AC280" s="23"/>
      <c r="AD280" s="23"/>
      <c r="AE280" s="23"/>
      <c r="AF280" s="119"/>
      <c r="AG280" s="18"/>
      <c r="AH280" s="19"/>
      <c r="AI280" s="19"/>
      <c r="AJ280" s="19"/>
      <c r="AK280" s="18"/>
      <c r="AL280" s="18"/>
      <c r="AM280" s="18"/>
      <c r="AN280" s="18"/>
      <c r="AO280" s="18"/>
      <c r="AP280" s="18"/>
      <c r="AQ280" s="18"/>
      <c r="AR280" s="18"/>
      <c r="AS280" s="18"/>
      <c r="AT280" s="18"/>
      <c r="AU280" s="18"/>
      <c r="AV280" s="18"/>
      <c r="AW280" s="18"/>
      <c r="AX280" s="18"/>
      <c r="AY280" s="18"/>
    </row>
    <row r="281" spans="1:51" ht="13" x14ac:dyDescent="0.25">
      <c r="A281" s="20"/>
      <c r="B281" s="21"/>
      <c r="C281" s="112"/>
      <c r="D281" s="113"/>
      <c r="E281" s="118"/>
      <c r="F281" s="116"/>
      <c r="G281" s="24"/>
      <c r="H281" s="23"/>
      <c r="I281" s="23"/>
      <c r="J281" s="23"/>
      <c r="K281" s="23"/>
      <c r="L281" s="23"/>
      <c r="M281" s="119"/>
      <c r="N281" s="23"/>
      <c r="O281" s="23"/>
      <c r="P281" s="23"/>
      <c r="Q281" s="23"/>
      <c r="R281" s="23"/>
      <c r="S281" s="23"/>
      <c r="T281" s="23"/>
      <c r="U281" s="23"/>
      <c r="V281" s="22"/>
      <c r="W281" s="23"/>
      <c r="X281" s="23"/>
      <c r="Y281" s="23"/>
      <c r="Z281" s="23"/>
      <c r="AA281" s="23"/>
      <c r="AB281" s="23"/>
      <c r="AC281" s="23"/>
      <c r="AD281" s="23"/>
      <c r="AE281" s="23"/>
      <c r="AF281" s="119"/>
      <c r="AG281" s="18"/>
      <c r="AH281" s="19"/>
      <c r="AI281" s="19"/>
      <c r="AJ281" s="19"/>
      <c r="AK281" s="18"/>
      <c r="AL281" s="18"/>
      <c r="AM281" s="18"/>
      <c r="AN281" s="18"/>
      <c r="AO281" s="18"/>
      <c r="AP281" s="18"/>
      <c r="AQ281" s="18"/>
      <c r="AR281" s="18"/>
      <c r="AS281" s="18"/>
      <c r="AT281" s="18"/>
      <c r="AU281" s="18"/>
      <c r="AV281" s="18"/>
      <c r="AW281" s="18"/>
      <c r="AX281" s="18"/>
      <c r="AY281" s="18"/>
    </row>
    <row r="282" spans="1:51" ht="13" x14ac:dyDescent="0.25">
      <c r="A282" s="20"/>
      <c r="B282" s="21"/>
      <c r="C282" s="112"/>
      <c r="D282" s="113"/>
      <c r="E282" s="118"/>
      <c r="F282" s="116"/>
      <c r="G282" s="24"/>
      <c r="H282" s="23"/>
      <c r="I282" s="23"/>
      <c r="J282" s="23"/>
      <c r="K282" s="23"/>
      <c r="L282" s="23"/>
      <c r="M282" s="119"/>
      <c r="N282" s="23"/>
      <c r="O282" s="23"/>
      <c r="P282" s="23"/>
      <c r="Q282" s="23"/>
      <c r="R282" s="23"/>
      <c r="S282" s="23"/>
      <c r="T282" s="23"/>
      <c r="U282" s="23"/>
      <c r="V282" s="22"/>
      <c r="W282" s="23"/>
      <c r="X282" s="23"/>
      <c r="Y282" s="23"/>
      <c r="Z282" s="23"/>
      <c r="AA282" s="23"/>
      <c r="AB282" s="23"/>
      <c r="AC282" s="23"/>
      <c r="AD282" s="23"/>
      <c r="AE282" s="23"/>
      <c r="AF282" s="119"/>
      <c r="AG282" s="18"/>
      <c r="AH282" s="19"/>
      <c r="AI282" s="19"/>
      <c r="AJ282" s="19"/>
      <c r="AK282" s="18"/>
      <c r="AL282" s="18"/>
      <c r="AM282" s="18"/>
      <c r="AN282" s="18"/>
      <c r="AO282" s="18"/>
      <c r="AP282" s="18"/>
      <c r="AQ282" s="18"/>
      <c r="AR282" s="18"/>
      <c r="AS282" s="18"/>
      <c r="AT282" s="18"/>
      <c r="AU282" s="18"/>
      <c r="AV282" s="18"/>
      <c r="AW282" s="18"/>
      <c r="AX282" s="18"/>
      <c r="AY282" s="18"/>
    </row>
    <row r="283" spans="1:51" ht="13" x14ac:dyDescent="0.25">
      <c r="A283" s="20"/>
      <c r="B283" s="21"/>
      <c r="C283" s="112"/>
      <c r="D283" s="113"/>
      <c r="E283" s="118"/>
      <c r="F283" s="116"/>
      <c r="G283" s="24"/>
      <c r="H283" s="23"/>
      <c r="I283" s="23"/>
      <c r="J283" s="23"/>
      <c r="K283" s="23"/>
      <c r="L283" s="23"/>
      <c r="M283" s="119"/>
      <c r="N283" s="23"/>
      <c r="O283" s="23"/>
      <c r="P283" s="23"/>
      <c r="Q283" s="23"/>
      <c r="R283" s="23"/>
      <c r="S283" s="23"/>
      <c r="T283" s="23"/>
      <c r="U283" s="23"/>
      <c r="V283" s="22"/>
      <c r="W283" s="23"/>
      <c r="X283" s="23"/>
      <c r="Y283" s="23"/>
      <c r="Z283" s="23"/>
      <c r="AA283" s="23"/>
      <c r="AB283" s="23"/>
      <c r="AC283" s="23"/>
      <c r="AD283" s="23"/>
      <c r="AE283" s="23"/>
      <c r="AF283" s="119"/>
      <c r="AG283" s="18"/>
      <c r="AH283" s="19"/>
      <c r="AI283" s="19"/>
      <c r="AJ283" s="19"/>
      <c r="AK283" s="18"/>
      <c r="AL283" s="18"/>
      <c r="AM283" s="18"/>
      <c r="AN283" s="18"/>
      <c r="AO283" s="18"/>
      <c r="AP283" s="18"/>
      <c r="AQ283" s="18"/>
      <c r="AR283" s="18"/>
      <c r="AS283" s="18"/>
      <c r="AT283" s="18"/>
      <c r="AU283" s="18"/>
      <c r="AV283" s="18"/>
      <c r="AW283" s="18"/>
      <c r="AX283" s="18"/>
      <c r="AY283" s="18"/>
    </row>
    <row r="284" spans="1:51" ht="13" x14ac:dyDescent="0.25">
      <c r="A284" s="20"/>
      <c r="B284" s="21"/>
      <c r="C284" s="112"/>
      <c r="D284" s="113"/>
      <c r="E284" s="118"/>
      <c r="F284" s="116"/>
      <c r="G284" s="24"/>
      <c r="H284" s="23"/>
      <c r="I284" s="23"/>
      <c r="J284" s="23"/>
      <c r="K284" s="23"/>
      <c r="L284" s="23"/>
      <c r="M284" s="119"/>
      <c r="N284" s="23"/>
      <c r="O284" s="23"/>
      <c r="P284" s="23"/>
      <c r="Q284" s="23"/>
      <c r="R284" s="23"/>
      <c r="S284" s="23"/>
      <c r="T284" s="23"/>
      <c r="U284" s="23"/>
      <c r="V284" s="22"/>
      <c r="W284" s="23"/>
      <c r="X284" s="23"/>
      <c r="Y284" s="23"/>
      <c r="Z284" s="23"/>
      <c r="AA284" s="23"/>
      <c r="AB284" s="23"/>
      <c r="AC284" s="23"/>
      <c r="AD284" s="23"/>
      <c r="AE284" s="23"/>
      <c r="AF284" s="119"/>
      <c r="AG284" s="18"/>
      <c r="AH284" s="19"/>
      <c r="AI284" s="19"/>
      <c r="AJ284" s="19"/>
      <c r="AK284" s="18"/>
      <c r="AL284" s="18"/>
      <c r="AM284" s="18"/>
      <c r="AN284" s="18"/>
      <c r="AO284" s="18"/>
      <c r="AP284" s="18"/>
      <c r="AQ284" s="18"/>
      <c r="AR284" s="18"/>
      <c r="AS284" s="18"/>
      <c r="AT284" s="18"/>
      <c r="AU284" s="18"/>
      <c r="AV284" s="18"/>
      <c r="AW284" s="18"/>
      <c r="AX284" s="18"/>
      <c r="AY284" s="18"/>
    </row>
    <row r="285" spans="1:51" ht="13" x14ac:dyDescent="0.25">
      <c r="A285" s="20"/>
      <c r="B285" s="21"/>
      <c r="C285" s="112"/>
      <c r="D285" s="113"/>
      <c r="E285" s="118"/>
      <c r="F285" s="116"/>
      <c r="G285" s="24"/>
      <c r="H285" s="23"/>
      <c r="I285" s="23"/>
      <c r="J285" s="23"/>
      <c r="K285" s="23"/>
      <c r="L285" s="23"/>
      <c r="M285" s="119"/>
      <c r="N285" s="23"/>
      <c r="O285" s="23"/>
      <c r="P285" s="23"/>
      <c r="Q285" s="23"/>
      <c r="R285" s="23"/>
      <c r="S285" s="23"/>
      <c r="T285" s="23"/>
      <c r="U285" s="23"/>
      <c r="V285" s="22"/>
      <c r="W285" s="23"/>
      <c r="X285" s="23"/>
      <c r="Y285" s="23"/>
      <c r="Z285" s="23"/>
      <c r="AA285" s="23"/>
      <c r="AB285" s="23"/>
      <c r="AC285" s="23"/>
      <c r="AD285" s="23"/>
      <c r="AE285" s="23"/>
      <c r="AF285" s="119"/>
      <c r="AG285" s="18"/>
      <c r="AH285" s="19"/>
      <c r="AI285" s="19"/>
      <c r="AJ285" s="19"/>
      <c r="AK285" s="18"/>
      <c r="AL285" s="18"/>
      <c r="AM285" s="18"/>
      <c r="AN285" s="18"/>
      <c r="AO285" s="18"/>
      <c r="AP285" s="18"/>
      <c r="AQ285" s="18"/>
      <c r="AR285" s="18"/>
      <c r="AS285" s="18"/>
      <c r="AT285" s="18"/>
      <c r="AU285" s="18"/>
      <c r="AV285" s="18"/>
      <c r="AW285" s="18"/>
      <c r="AX285" s="18"/>
      <c r="AY285" s="18"/>
    </row>
    <row r="286" spans="1:51" ht="13" x14ac:dyDescent="0.25">
      <c r="A286" s="20"/>
      <c r="B286" s="21"/>
      <c r="C286" s="112"/>
      <c r="D286" s="113"/>
      <c r="E286" s="118"/>
      <c r="F286" s="116"/>
      <c r="G286" s="24"/>
      <c r="H286" s="23"/>
      <c r="I286" s="23"/>
      <c r="J286" s="23"/>
      <c r="K286" s="23"/>
      <c r="L286" s="23"/>
      <c r="M286" s="119"/>
      <c r="N286" s="23"/>
      <c r="O286" s="23"/>
      <c r="P286" s="23"/>
      <c r="Q286" s="23"/>
      <c r="R286" s="23"/>
      <c r="S286" s="23"/>
      <c r="T286" s="23"/>
      <c r="U286" s="23"/>
      <c r="V286" s="22"/>
      <c r="W286" s="23"/>
      <c r="X286" s="23"/>
      <c r="Y286" s="23"/>
      <c r="Z286" s="23"/>
      <c r="AA286" s="23"/>
      <c r="AB286" s="23"/>
      <c r="AC286" s="23"/>
      <c r="AD286" s="23"/>
      <c r="AE286" s="23"/>
      <c r="AF286" s="119"/>
      <c r="AG286" s="18"/>
      <c r="AH286" s="19"/>
      <c r="AI286" s="19"/>
      <c r="AJ286" s="19"/>
      <c r="AK286" s="18"/>
      <c r="AL286" s="18"/>
      <c r="AM286" s="18"/>
      <c r="AN286" s="18"/>
      <c r="AO286" s="18"/>
      <c r="AP286" s="18"/>
      <c r="AQ286" s="18"/>
      <c r="AR286" s="18"/>
      <c r="AS286" s="18"/>
      <c r="AT286" s="18"/>
      <c r="AU286" s="18"/>
      <c r="AV286" s="18"/>
      <c r="AW286" s="18"/>
      <c r="AX286" s="18"/>
      <c r="AY286" s="18"/>
    </row>
    <row r="287" spans="1:51" ht="13" x14ac:dyDescent="0.25">
      <c r="A287" s="20"/>
      <c r="B287" s="21"/>
      <c r="C287" s="112"/>
      <c r="D287" s="113"/>
      <c r="E287" s="118"/>
      <c r="F287" s="116"/>
      <c r="G287" s="24"/>
      <c r="H287" s="23"/>
      <c r="I287" s="23"/>
      <c r="J287" s="23"/>
      <c r="K287" s="23"/>
      <c r="L287" s="23"/>
      <c r="M287" s="119"/>
      <c r="N287" s="23"/>
      <c r="O287" s="23"/>
      <c r="P287" s="23"/>
      <c r="Q287" s="23"/>
      <c r="R287" s="23"/>
      <c r="S287" s="23"/>
      <c r="T287" s="23"/>
      <c r="U287" s="23"/>
      <c r="V287" s="22"/>
      <c r="W287" s="23"/>
      <c r="X287" s="23"/>
      <c r="Y287" s="23"/>
      <c r="Z287" s="23"/>
      <c r="AA287" s="23"/>
      <c r="AB287" s="23"/>
      <c r="AC287" s="23"/>
      <c r="AD287" s="23"/>
      <c r="AE287" s="23"/>
      <c r="AF287" s="119"/>
      <c r="AG287" s="18"/>
      <c r="AH287" s="19"/>
      <c r="AI287" s="19"/>
      <c r="AJ287" s="19"/>
      <c r="AK287" s="18"/>
      <c r="AL287" s="18"/>
      <c r="AM287" s="18"/>
      <c r="AN287" s="18"/>
      <c r="AO287" s="18"/>
      <c r="AP287" s="18"/>
      <c r="AQ287" s="18"/>
      <c r="AR287" s="18"/>
      <c r="AS287" s="18"/>
      <c r="AT287" s="18"/>
      <c r="AU287" s="18"/>
      <c r="AV287" s="18"/>
      <c r="AW287" s="18"/>
      <c r="AX287" s="18"/>
      <c r="AY287" s="18"/>
    </row>
    <row r="288" spans="1:51" ht="13" x14ac:dyDescent="0.25">
      <c r="A288" s="20"/>
      <c r="B288" s="21"/>
      <c r="C288" s="112"/>
      <c r="D288" s="113"/>
      <c r="E288" s="118"/>
      <c r="F288" s="116"/>
      <c r="G288" s="24"/>
      <c r="H288" s="23"/>
      <c r="I288" s="23"/>
      <c r="J288" s="23"/>
      <c r="K288" s="23"/>
      <c r="L288" s="23"/>
      <c r="M288" s="119"/>
      <c r="N288" s="23"/>
      <c r="O288" s="23"/>
      <c r="P288" s="23"/>
      <c r="Q288" s="23"/>
      <c r="R288" s="23"/>
      <c r="S288" s="23"/>
      <c r="T288" s="23"/>
      <c r="U288" s="23"/>
      <c r="V288" s="22"/>
      <c r="W288" s="23"/>
      <c r="X288" s="23"/>
      <c r="Y288" s="23"/>
      <c r="Z288" s="23"/>
      <c r="AA288" s="23"/>
      <c r="AB288" s="23"/>
      <c r="AC288" s="23"/>
      <c r="AD288" s="23"/>
      <c r="AE288" s="23"/>
      <c r="AF288" s="119"/>
      <c r="AG288" s="18"/>
      <c r="AH288" s="19"/>
      <c r="AI288" s="19"/>
      <c r="AJ288" s="19"/>
      <c r="AK288" s="18"/>
      <c r="AL288" s="18"/>
      <c r="AM288" s="18"/>
      <c r="AN288" s="18"/>
      <c r="AO288" s="18"/>
      <c r="AP288" s="18"/>
      <c r="AQ288" s="18"/>
      <c r="AR288" s="18"/>
      <c r="AS288" s="18"/>
      <c r="AT288" s="18"/>
      <c r="AU288" s="18"/>
      <c r="AV288" s="18"/>
      <c r="AW288" s="18"/>
      <c r="AX288" s="18"/>
      <c r="AY288" s="18"/>
    </row>
    <row r="289" spans="1:51" ht="13" x14ac:dyDescent="0.25">
      <c r="A289" s="20"/>
      <c r="B289" s="21"/>
      <c r="C289" s="112"/>
      <c r="D289" s="113"/>
      <c r="E289" s="118"/>
      <c r="F289" s="116"/>
      <c r="G289" s="24"/>
      <c r="H289" s="23"/>
      <c r="I289" s="23"/>
      <c r="J289" s="23"/>
      <c r="K289" s="23"/>
      <c r="L289" s="23"/>
      <c r="M289" s="119"/>
      <c r="N289" s="23"/>
      <c r="O289" s="23"/>
      <c r="P289" s="23"/>
      <c r="Q289" s="23"/>
      <c r="R289" s="23"/>
      <c r="S289" s="23"/>
      <c r="T289" s="23"/>
      <c r="U289" s="23"/>
      <c r="V289" s="22"/>
      <c r="W289" s="23"/>
      <c r="X289" s="23"/>
      <c r="Y289" s="23"/>
      <c r="Z289" s="23"/>
      <c r="AA289" s="23"/>
      <c r="AB289" s="23"/>
      <c r="AC289" s="23"/>
      <c r="AD289" s="23"/>
      <c r="AE289" s="23"/>
      <c r="AF289" s="119"/>
      <c r="AG289" s="18"/>
      <c r="AH289" s="19"/>
      <c r="AI289" s="19"/>
      <c r="AJ289" s="19"/>
      <c r="AK289" s="18"/>
      <c r="AL289" s="18"/>
      <c r="AM289" s="18"/>
      <c r="AN289" s="18"/>
      <c r="AO289" s="18"/>
      <c r="AP289" s="18"/>
      <c r="AQ289" s="18"/>
      <c r="AR289" s="18"/>
      <c r="AS289" s="18"/>
      <c r="AT289" s="18"/>
      <c r="AU289" s="18"/>
      <c r="AV289" s="18"/>
      <c r="AW289" s="18"/>
      <c r="AX289" s="18"/>
      <c r="AY289" s="18"/>
    </row>
    <row r="290" spans="1:51" ht="13" x14ac:dyDescent="0.25">
      <c r="A290" s="20"/>
      <c r="B290" s="21"/>
      <c r="C290" s="112"/>
      <c r="D290" s="113"/>
      <c r="E290" s="118"/>
      <c r="F290" s="116"/>
      <c r="G290" s="24"/>
      <c r="H290" s="23"/>
      <c r="I290" s="23"/>
      <c r="J290" s="23"/>
      <c r="K290" s="23"/>
      <c r="L290" s="23"/>
      <c r="M290" s="119"/>
      <c r="N290" s="23"/>
      <c r="O290" s="23"/>
      <c r="P290" s="23"/>
      <c r="Q290" s="23"/>
      <c r="R290" s="23"/>
      <c r="S290" s="23"/>
      <c r="T290" s="23"/>
      <c r="U290" s="23"/>
      <c r="V290" s="22"/>
      <c r="W290" s="23"/>
      <c r="X290" s="23"/>
      <c r="Y290" s="23"/>
      <c r="Z290" s="23"/>
      <c r="AA290" s="23"/>
      <c r="AB290" s="23"/>
      <c r="AC290" s="23"/>
      <c r="AD290" s="23"/>
      <c r="AE290" s="23"/>
      <c r="AF290" s="119"/>
      <c r="AG290" s="18"/>
      <c r="AH290" s="19"/>
      <c r="AI290" s="19"/>
      <c r="AJ290" s="19"/>
      <c r="AK290" s="18"/>
      <c r="AL290" s="18"/>
      <c r="AM290" s="18"/>
      <c r="AN290" s="18"/>
      <c r="AO290" s="18"/>
      <c r="AP290" s="18"/>
      <c r="AQ290" s="18"/>
      <c r="AR290" s="18"/>
      <c r="AS290" s="18"/>
      <c r="AT290" s="18"/>
      <c r="AU290" s="18"/>
      <c r="AV290" s="18"/>
      <c r="AW290" s="18"/>
      <c r="AX290" s="18"/>
      <c r="AY290" s="18"/>
    </row>
    <row r="291" spans="1:51" ht="13" x14ac:dyDescent="0.25">
      <c r="A291" s="20"/>
      <c r="B291" s="21"/>
      <c r="C291" s="112"/>
      <c r="D291" s="113"/>
      <c r="E291" s="118"/>
      <c r="F291" s="116"/>
      <c r="G291" s="24"/>
      <c r="H291" s="23"/>
      <c r="I291" s="23"/>
      <c r="J291" s="23"/>
      <c r="K291" s="23"/>
      <c r="L291" s="23"/>
      <c r="M291" s="119"/>
      <c r="N291" s="23"/>
      <c r="O291" s="23"/>
      <c r="P291" s="23"/>
      <c r="Q291" s="23"/>
      <c r="R291" s="23"/>
      <c r="S291" s="23"/>
      <c r="T291" s="23"/>
      <c r="U291" s="23"/>
      <c r="V291" s="22"/>
      <c r="W291" s="23"/>
      <c r="X291" s="23"/>
      <c r="Y291" s="23"/>
      <c r="Z291" s="23"/>
      <c r="AA291" s="23"/>
      <c r="AB291" s="23"/>
      <c r="AC291" s="23"/>
      <c r="AD291" s="23"/>
      <c r="AE291" s="23"/>
      <c r="AF291" s="119"/>
      <c r="AG291" s="18"/>
      <c r="AH291" s="19"/>
      <c r="AI291" s="19"/>
      <c r="AJ291" s="19"/>
      <c r="AK291" s="18"/>
      <c r="AL291" s="18"/>
      <c r="AM291" s="18"/>
      <c r="AN291" s="18"/>
      <c r="AO291" s="18"/>
      <c r="AP291" s="18"/>
      <c r="AQ291" s="18"/>
      <c r="AR291" s="18"/>
      <c r="AS291" s="18"/>
      <c r="AT291" s="18"/>
      <c r="AU291" s="18"/>
      <c r="AV291" s="18"/>
      <c r="AW291" s="18"/>
      <c r="AX291" s="18"/>
      <c r="AY291" s="18"/>
    </row>
    <row r="292" spans="1:51" ht="13" x14ac:dyDescent="0.25">
      <c r="A292" s="20"/>
      <c r="B292" s="21"/>
      <c r="C292" s="112"/>
      <c r="D292" s="113"/>
      <c r="E292" s="118"/>
      <c r="F292" s="116"/>
      <c r="G292" s="24"/>
      <c r="H292" s="23"/>
      <c r="I292" s="23"/>
      <c r="J292" s="23"/>
      <c r="K292" s="23"/>
      <c r="L292" s="23"/>
      <c r="M292" s="119"/>
      <c r="N292" s="23"/>
      <c r="O292" s="23"/>
      <c r="P292" s="23"/>
      <c r="Q292" s="23"/>
      <c r="R292" s="23"/>
      <c r="S292" s="23"/>
      <c r="T292" s="23"/>
      <c r="U292" s="23"/>
      <c r="V292" s="22"/>
      <c r="W292" s="23"/>
      <c r="X292" s="23"/>
      <c r="Y292" s="23"/>
      <c r="Z292" s="23"/>
      <c r="AA292" s="23"/>
      <c r="AB292" s="23"/>
      <c r="AC292" s="23"/>
      <c r="AD292" s="23"/>
      <c r="AE292" s="23"/>
      <c r="AF292" s="119"/>
      <c r="AG292" s="18"/>
      <c r="AH292" s="19"/>
      <c r="AI292" s="19"/>
      <c r="AJ292" s="19"/>
      <c r="AK292" s="18"/>
      <c r="AL292" s="18"/>
      <c r="AM292" s="18"/>
      <c r="AN292" s="18"/>
      <c r="AO292" s="18"/>
      <c r="AP292" s="18"/>
      <c r="AQ292" s="18"/>
      <c r="AR292" s="18"/>
      <c r="AS292" s="18"/>
      <c r="AT292" s="18"/>
      <c r="AU292" s="18"/>
      <c r="AV292" s="18"/>
      <c r="AW292" s="18"/>
      <c r="AX292" s="18"/>
      <c r="AY292" s="18"/>
    </row>
    <row r="293" spans="1:51" ht="13" x14ac:dyDescent="0.25">
      <c r="A293" s="20"/>
      <c r="B293" s="21"/>
      <c r="C293" s="112"/>
      <c r="D293" s="113"/>
      <c r="E293" s="118"/>
      <c r="F293" s="116"/>
      <c r="G293" s="24"/>
      <c r="H293" s="23"/>
      <c r="I293" s="23"/>
      <c r="J293" s="23"/>
      <c r="K293" s="23"/>
      <c r="L293" s="23"/>
      <c r="M293" s="119"/>
      <c r="N293" s="23"/>
      <c r="O293" s="23"/>
      <c r="P293" s="23"/>
      <c r="Q293" s="23"/>
      <c r="R293" s="23"/>
      <c r="S293" s="23"/>
      <c r="T293" s="23"/>
      <c r="U293" s="23"/>
      <c r="V293" s="22"/>
      <c r="W293" s="23"/>
      <c r="X293" s="23"/>
      <c r="Y293" s="23"/>
      <c r="Z293" s="23"/>
      <c r="AA293" s="23"/>
      <c r="AB293" s="23"/>
      <c r="AC293" s="23"/>
      <c r="AD293" s="23"/>
      <c r="AE293" s="23"/>
      <c r="AF293" s="119"/>
      <c r="AG293" s="18"/>
      <c r="AH293" s="19"/>
      <c r="AI293" s="19"/>
      <c r="AJ293" s="19"/>
      <c r="AK293" s="18"/>
      <c r="AL293" s="18"/>
      <c r="AM293" s="18"/>
      <c r="AN293" s="18"/>
      <c r="AO293" s="18"/>
      <c r="AP293" s="18"/>
      <c r="AQ293" s="18"/>
      <c r="AR293" s="18"/>
      <c r="AS293" s="18"/>
      <c r="AT293" s="18"/>
      <c r="AU293" s="18"/>
      <c r="AV293" s="18"/>
      <c r="AW293" s="18"/>
      <c r="AX293" s="18"/>
      <c r="AY293" s="18"/>
    </row>
    <row r="294" spans="1:51" ht="13" x14ac:dyDescent="0.25">
      <c r="A294" s="20"/>
      <c r="B294" s="21"/>
      <c r="C294" s="112"/>
      <c r="D294" s="113"/>
      <c r="E294" s="118"/>
      <c r="F294" s="116"/>
      <c r="G294" s="24"/>
      <c r="H294" s="23"/>
      <c r="I294" s="23"/>
      <c r="J294" s="23"/>
      <c r="K294" s="23"/>
      <c r="L294" s="23"/>
      <c r="M294" s="119"/>
      <c r="N294" s="23"/>
      <c r="O294" s="23"/>
      <c r="P294" s="23"/>
      <c r="Q294" s="23"/>
      <c r="R294" s="23"/>
      <c r="S294" s="23"/>
      <c r="T294" s="23"/>
      <c r="U294" s="23"/>
      <c r="V294" s="22"/>
      <c r="W294" s="23"/>
      <c r="X294" s="23"/>
      <c r="Y294" s="23"/>
      <c r="Z294" s="23"/>
      <c r="AA294" s="23"/>
      <c r="AB294" s="23"/>
      <c r="AC294" s="23"/>
      <c r="AD294" s="23"/>
      <c r="AE294" s="23"/>
      <c r="AF294" s="119"/>
      <c r="AG294" s="18"/>
      <c r="AH294" s="19"/>
      <c r="AI294" s="19"/>
      <c r="AJ294" s="19"/>
      <c r="AK294" s="18"/>
      <c r="AL294" s="18"/>
      <c r="AM294" s="18"/>
      <c r="AN294" s="18"/>
      <c r="AO294" s="18"/>
      <c r="AP294" s="18"/>
      <c r="AQ294" s="18"/>
      <c r="AR294" s="18"/>
      <c r="AS294" s="18"/>
      <c r="AT294" s="18"/>
      <c r="AU294" s="18"/>
      <c r="AV294" s="18"/>
      <c r="AW294" s="18"/>
      <c r="AX294" s="18"/>
      <c r="AY294" s="18"/>
    </row>
    <row r="295" spans="1:51" ht="13" x14ac:dyDescent="0.25">
      <c r="A295" s="20"/>
      <c r="B295" s="21"/>
      <c r="C295" s="112"/>
      <c r="D295" s="113"/>
      <c r="E295" s="118"/>
      <c r="F295" s="116"/>
      <c r="G295" s="24"/>
      <c r="H295" s="23"/>
      <c r="I295" s="23"/>
      <c r="J295" s="23"/>
      <c r="K295" s="23"/>
      <c r="L295" s="23"/>
      <c r="M295" s="119"/>
      <c r="N295" s="23"/>
      <c r="O295" s="23"/>
      <c r="P295" s="23"/>
      <c r="Q295" s="23"/>
      <c r="R295" s="23"/>
      <c r="S295" s="23"/>
      <c r="T295" s="23"/>
      <c r="U295" s="23"/>
      <c r="V295" s="22"/>
      <c r="W295" s="23"/>
      <c r="X295" s="23"/>
      <c r="Y295" s="23"/>
      <c r="Z295" s="23"/>
      <c r="AA295" s="23"/>
      <c r="AB295" s="23"/>
      <c r="AC295" s="23"/>
      <c r="AD295" s="23"/>
      <c r="AE295" s="23"/>
      <c r="AF295" s="119"/>
      <c r="AG295" s="18"/>
      <c r="AH295" s="19"/>
      <c r="AI295" s="19"/>
      <c r="AJ295" s="19"/>
      <c r="AK295" s="18"/>
      <c r="AL295" s="18"/>
      <c r="AM295" s="18"/>
      <c r="AN295" s="18"/>
      <c r="AO295" s="18"/>
      <c r="AP295" s="18"/>
      <c r="AQ295" s="18"/>
      <c r="AR295" s="18"/>
      <c r="AS295" s="18"/>
      <c r="AT295" s="18"/>
      <c r="AU295" s="18"/>
      <c r="AV295" s="18"/>
      <c r="AW295" s="18"/>
      <c r="AX295" s="18"/>
      <c r="AY295" s="18"/>
    </row>
    <row r="296" spans="1:51" ht="13" x14ac:dyDescent="0.25">
      <c r="A296" s="20"/>
      <c r="B296" s="21"/>
      <c r="C296" s="112"/>
      <c r="D296" s="113"/>
      <c r="E296" s="118"/>
      <c r="F296" s="116"/>
      <c r="G296" s="24"/>
      <c r="H296" s="23"/>
      <c r="I296" s="23"/>
      <c r="J296" s="23"/>
      <c r="K296" s="23"/>
      <c r="L296" s="23"/>
      <c r="M296" s="119"/>
      <c r="N296" s="23"/>
      <c r="O296" s="23"/>
      <c r="P296" s="23"/>
      <c r="Q296" s="23"/>
      <c r="R296" s="23"/>
      <c r="S296" s="23"/>
      <c r="T296" s="23"/>
      <c r="U296" s="23"/>
      <c r="V296" s="22"/>
      <c r="W296" s="23"/>
      <c r="X296" s="23"/>
      <c r="Y296" s="23"/>
      <c r="Z296" s="23"/>
      <c r="AA296" s="23"/>
      <c r="AB296" s="23"/>
      <c r="AC296" s="23"/>
      <c r="AD296" s="23"/>
      <c r="AE296" s="23"/>
      <c r="AF296" s="119"/>
      <c r="AG296" s="18"/>
      <c r="AH296" s="19"/>
      <c r="AI296" s="19"/>
      <c r="AJ296" s="19"/>
      <c r="AK296" s="18"/>
      <c r="AL296" s="18"/>
      <c r="AM296" s="18"/>
      <c r="AN296" s="18"/>
      <c r="AO296" s="18"/>
      <c r="AP296" s="18"/>
      <c r="AQ296" s="18"/>
      <c r="AR296" s="18"/>
      <c r="AS296" s="18"/>
      <c r="AT296" s="18"/>
      <c r="AU296" s="18"/>
      <c r="AV296" s="18"/>
      <c r="AW296" s="18"/>
      <c r="AX296" s="18"/>
      <c r="AY296" s="18"/>
    </row>
    <row r="297" spans="1:51" ht="13" x14ac:dyDescent="0.25">
      <c r="A297" s="20"/>
      <c r="B297" s="21"/>
      <c r="C297" s="112"/>
      <c r="D297" s="113"/>
      <c r="E297" s="118"/>
      <c r="F297" s="116"/>
      <c r="G297" s="24"/>
      <c r="H297" s="23"/>
      <c r="I297" s="23"/>
      <c r="J297" s="23"/>
      <c r="K297" s="23"/>
      <c r="L297" s="23"/>
      <c r="M297" s="119"/>
      <c r="N297" s="23"/>
      <c r="O297" s="23"/>
      <c r="P297" s="23"/>
      <c r="Q297" s="23"/>
      <c r="R297" s="23"/>
      <c r="S297" s="23"/>
      <c r="T297" s="23"/>
      <c r="U297" s="23"/>
      <c r="V297" s="22"/>
      <c r="W297" s="23"/>
      <c r="X297" s="23"/>
      <c r="Y297" s="23"/>
      <c r="Z297" s="23"/>
      <c r="AA297" s="23"/>
      <c r="AB297" s="23"/>
      <c r="AC297" s="23"/>
      <c r="AD297" s="23"/>
      <c r="AE297" s="23"/>
      <c r="AF297" s="119"/>
      <c r="AG297" s="18"/>
      <c r="AH297" s="19"/>
      <c r="AI297" s="19"/>
      <c r="AJ297" s="19"/>
      <c r="AK297" s="18"/>
      <c r="AL297" s="18"/>
      <c r="AM297" s="18"/>
      <c r="AN297" s="18"/>
      <c r="AO297" s="18"/>
      <c r="AP297" s="18"/>
      <c r="AQ297" s="18"/>
      <c r="AR297" s="18"/>
      <c r="AS297" s="18"/>
      <c r="AT297" s="18"/>
      <c r="AU297" s="18"/>
      <c r="AV297" s="18"/>
      <c r="AW297" s="18"/>
      <c r="AX297" s="18"/>
      <c r="AY297" s="18"/>
    </row>
    <row r="298" spans="1:51" ht="13" x14ac:dyDescent="0.25">
      <c r="A298" s="20"/>
      <c r="B298" s="21"/>
      <c r="C298" s="112"/>
      <c r="D298" s="113"/>
      <c r="E298" s="118"/>
      <c r="F298" s="116"/>
      <c r="G298" s="24"/>
      <c r="H298" s="23"/>
      <c r="I298" s="23"/>
      <c r="J298" s="23"/>
      <c r="K298" s="23"/>
      <c r="L298" s="23"/>
      <c r="M298" s="119"/>
      <c r="N298" s="23"/>
      <c r="O298" s="23"/>
      <c r="P298" s="23"/>
      <c r="Q298" s="23"/>
      <c r="R298" s="23"/>
      <c r="S298" s="23"/>
      <c r="T298" s="23"/>
      <c r="U298" s="23"/>
      <c r="V298" s="22"/>
      <c r="W298" s="23"/>
      <c r="X298" s="23"/>
      <c r="Y298" s="23"/>
      <c r="Z298" s="23"/>
      <c r="AA298" s="23"/>
      <c r="AB298" s="23"/>
      <c r="AC298" s="23"/>
      <c r="AD298" s="23"/>
      <c r="AE298" s="23"/>
      <c r="AF298" s="119"/>
      <c r="AG298" s="18"/>
      <c r="AH298" s="19"/>
      <c r="AI298" s="19"/>
      <c r="AJ298" s="19"/>
      <c r="AK298" s="18"/>
      <c r="AL298" s="18"/>
      <c r="AM298" s="18"/>
      <c r="AN298" s="18"/>
      <c r="AO298" s="18"/>
      <c r="AP298" s="18"/>
      <c r="AQ298" s="18"/>
      <c r="AR298" s="18"/>
      <c r="AS298" s="18"/>
      <c r="AT298" s="18"/>
      <c r="AU298" s="18"/>
      <c r="AV298" s="18"/>
      <c r="AW298" s="18"/>
      <c r="AX298" s="18"/>
      <c r="AY298" s="18"/>
    </row>
    <row r="299" spans="1:51" ht="13" x14ac:dyDescent="0.25">
      <c r="A299" s="20"/>
      <c r="B299" s="21"/>
      <c r="C299" s="112"/>
      <c r="D299" s="113"/>
      <c r="E299" s="118"/>
      <c r="F299" s="116"/>
      <c r="G299" s="24"/>
      <c r="H299" s="23"/>
      <c r="I299" s="23"/>
      <c r="J299" s="23"/>
      <c r="K299" s="23"/>
      <c r="L299" s="23"/>
      <c r="M299" s="119"/>
      <c r="N299" s="23"/>
      <c r="O299" s="23"/>
      <c r="P299" s="23"/>
      <c r="Q299" s="23"/>
      <c r="R299" s="23"/>
      <c r="S299" s="23"/>
      <c r="T299" s="23"/>
      <c r="U299" s="23"/>
      <c r="V299" s="22"/>
      <c r="W299" s="23"/>
      <c r="X299" s="23"/>
      <c r="Y299" s="23"/>
      <c r="Z299" s="23"/>
      <c r="AA299" s="23"/>
      <c r="AB299" s="23"/>
      <c r="AC299" s="23"/>
      <c r="AD299" s="23"/>
      <c r="AE299" s="23"/>
      <c r="AF299" s="119"/>
      <c r="AG299" s="18"/>
      <c r="AH299" s="19"/>
      <c r="AI299" s="19"/>
      <c r="AJ299" s="19"/>
      <c r="AK299" s="18"/>
      <c r="AL299" s="18"/>
      <c r="AM299" s="18"/>
      <c r="AN299" s="18"/>
      <c r="AO299" s="18"/>
      <c r="AP299" s="18"/>
      <c r="AQ299" s="18"/>
      <c r="AR299" s="18"/>
      <c r="AS299" s="18"/>
      <c r="AT299" s="18"/>
      <c r="AU299" s="18"/>
      <c r="AV299" s="18"/>
      <c r="AW299" s="18"/>
      <c r="AX299" s="18"/>
      <c r="AY299" s="18"/>
    </row>
    <row r="300" spans="1:51" ht="13" x14ac:dyDescent="0.25">
      <c r="A300" s="20"/>
      <c r="B300" s="21"/>
      <c r="C300" s="112"/>
      <c r="D300" s="113"/>
      <c r="E300" s="118"/>
      <c r="F300" s="116"/>
      <c r="G300" s="24"/>
      <c r="H300" s="23"/>
      <c r="I300" s="23"/>
      <c r="J300" s="23"/>
      <c r="K300" s="23"/>
      <c r="L300" s="23"/>
      <c r="M300" s="119"/>
      <c r="N300" s="23"/>
      <c r="O300" s="23"/>
      <c r="P300" s="23"/>
      <c r="Q300" s="23"/>
      <c r="R300" s="23"/>
      <c r="S300" s="23"/>
      <c r="T300" s="23"/>
      <c r="U300" s="23"/>
      <c r="V300" s="22"/>
      <c r="W300" s="23"/>
      <c r="X300" s="23"/>
      <c r="Y300" s="23"/>
      <c r="Z300" s="23"/>
      <c r="AA300" s="23"/>
      <c r="AB300" s="23"/>
      <c r="AC300" s="23"/>
      <c r="AD300" s="23"/>
      <c r="AE300" s="23"/>
      <c r="AF300" s="119"/>
      <c r="AG300" s="18"/>
      <c r="AH300" s="19"/>
      <c r="AI300" s="19"/>
      <c r="AJ300" s="19"/>
      <c r="AK300" s="18"/>
      <c r="AL300" s="18"/>
      <c r="AM300" s="18"/>
      <c r="AN300" s="18"/>
      <c r="AO300" s="18"/>
      <c r="AP300" s="18"/>
      <c r="AQ300" s="18"/>
      <c r="AR300" s="18"/>
      <c r="AS300" s="18"/>
      <c r="AT300" s="18"/>
      <c r="AU300" s="18"/>
      <c r="AV300" s="18"/>
      <c r="AW300" s="18"/>
      <c r="AX300" s="18"/>
      <c r="AY300" s="18"/>
    </row>
    <row r="301" spans="1:51" ht="13" x14ac:dyDescent="0.25">
      <c r="A301" s="20"/>
      <c r="B301" s="21"/>
      <c r="C301" s="112"/>
      <c r="D301" s="113"/>
      <c r="E301" s="118"/>
      <c r="F301" s="116"/>
      <c r="G301" s="24"/>
      <c r="H301" s="23"/>
      <c r="I301" s="23"/>
      <c r="J301" s="23"/>
      <c r="K301" s="23"/>
      <c r="L301" s="23"/>
      <c r="M301" s="119"/>
      <c r="N301" s="23"/>
      <c r="O301" s="23"/>
      <c r="P301" s="23"/>
      <c r="Q301" s="23"/>
      <c r="R301" s="23"/>
      <c r="S301" s="23"/>
      <c r="T301" s="23"/>
      <c r="U301" s="23"/>
      <c r="V301" s="22"/>
      <c r="W301" s="23"/>
      <c r="X301" s="23"/>
      <c r="Y301" s="23"/>
      <c r="Z301" s="23"/>
      <c r="AA301" s="23"/>
      <c r="AB301" s="23"/>
      <c r="AC301" s="23"/>
      <c r="AD301" s="23"/>
      <c r="AE301" s="23"/>
      <c r="AF301" s="119"/>
      <c r="AG301" s="18"/>
      <c r="AH301" s="19"/>
      <c r="AI301" s="19"/>
      <c r="AJ301" s="19"/>
      <c r="AK301" s="18"/>
      <c r="AL301" s="18"/>
      <c r="AM301" s="18"/>
      <c r="AN301" s="18"/>
      <c r="AO301" s="18"/>
      <c r="AP301" s="18"/>
      <c r="AQ301" s="18"/>
      <c r="AR301" s="18"/>
      <c r="AS301" s="18"/>
      <c r="AT301" s="18"/>
      <c r="AU301" s="18"/>
      <c r="AV301" s="18"/>
      <c r="AW301" s="18"/>
      <c r="AX301" s="18"/>
      <c r="AY301" s="18"/>
    </row>
    <row r="302" spans="1:51" ht="13" x14ac:dyDescent="0.25">
      <c r="A302" s="20"/>
      <c r="B302" s="21"/>
      <c r="C302" s="112"/>
      <c r="D302" s="113"/>
      <c r="E302" s="118"/>
      <c r="F302" s="116"/>
      <c r="G302" s="24"/>
      <c r="H302" s="23"/>
      <c r="I302" s="23"/>
      <c r="J302" s="23"/>
      <c r="K302" s="23"/>
      <c r="L302" s="23"/>
      <c r="M302" s="119"/>
      <c r="N302" s="23"/>
      <c r="O302" s="23"/>
      <c r="P302" s="23"/>
      <c r="Q302" s="23"/>
      <c r="R302" s="23"/>
      <c r="S302" s="23"/>
      <c r="T302" s="23"/>
      <c r="U302" s="23"/>
      <c r="V302" s="22"/>
      <c r="W302" s="23"/>
      <c r="X302" s="23"/>
      <c r="Y302" s="23"/>
      <c r="Z302" s="23"/>
      <c r="AA302" s="23"/>
      <c r="AB302" s="23"/>
      <c r="AC302" s="23"/>
      <c r="AD302" s="23"/>
      <c r="AE302" s="23"/>
      <c r="AF302" s="119"/>
      <c r="AG302" s="18"/>
      <c r="AH302" s="19"/>
      <c r="AI302" s="19"/>
      <c r="AJ302" s="19"/>
      <c r="AK302" s="18"/>
      <c r="AL302" s="18"/>
      <c r="AM302" s="18"/>
      <c r="AN302" s="18"/>
      <c r="AO302" s="18"/>
      <c r="AP302" s="18"/>
      <c r="AQ302" s="18"/>
      <c r="AR302" s="18"/>
      <c r="AS302" s="18"/>
      <c r="AT302" s="18"/>
      <c r="AU302" s="18"/>
      <c r="AV302" s="18"/>
      <c r="AW302" s="18"/>
      <c r="AX302" s="18"/>
      <c r="AY302" s="18"/>
    </row>
    <row r="303" spans="1:51" ht="13" x14ac:dyDescent="0.25">
      <c r="A303" s="20"/>
      <c r="B303" s="21"/>
      <c r="C303" s="112"/>
      <c r="D303" s="113"/>
      <c r="E303" s="118"/>
      <c r="F303" s="116"/>
      <c r="G303" s="24"/>
      <c r="H303" s="23"/>
      <c r="I303" s="23"/>
      <c r="J303" s="23"/>
      <c r="K303" s="23"/>
      <c r="L303" s="23"/>
      <c r="M303" s="119"/>
      <c r="N303" s="23"/>
      <c r="O303" s="23"/>
      <c r="P303" s="23"/>
      <c r="Q303" s="23"/>
      <c r="R303" s="23"/>
      <c r="S303" s="23"/>
      <c r="T303" s="23"/>
      <c r="U303" s="23"/>
      <c r="V303" s="22"/>
      <c r="W303" s="23"/>
      <c r="X303" s="23"/>
      <c r="Y303" s="23"/>
      <c r="Z303" s="23"/>
      <c r="AA303" s="23"/>
      <c r="AB303" s="23"/>
      <c r="AC303" s="23"/>
      <c r="AD303" s="23"/>
      <c r="AE303" s="23"/>
      <c r="AF303" s="119"/>
      <c r="AG303" s="18"/>
      <c r="AH303" s="19"/>
      <c r="AI303" s="19"/>
      <c r="AJ303" s="19"/>
      <c r="AK303" s="18"/>
      <c r="AL303" s="18"/>
      <c r="AM303" s="18"/>
      <c r="AN303" s="18"/>
      <c r="AO303" s="18"/>
      <c r="AP303" s="18"/>
      <c r="AQ303" s="18"/>
      <c r="AR303" s="18"/>
      <c r="AS303" s="18"/>
      <c r="AT303" s="18"/>
      <c r="AU303" s="18"/>
      <c r="AV303" s="18"/>
      <c r="AW303" s="18"/>
      <c r="AX303" s="18"/>
      <c r="AY303" s="18"/>
    </row>
    <row r="304" spans="1:51" ht="13" x14ac:dyDescent="0.25">
      <c r="A304" s="20"/>
      <c r="B304" s="21"/>
      <c r="C304" s="112"/>
      <c r="D304" s="113"/>
      <c r="E304" s="118"/>
      <c r="F304" s="116"/>
      <c r="G304" s="24"/>
      <c r="H304" s="23"/>
      <c r="I304" s="23"/>
      <c r="J304" s="23"/>
      <c r="K304" s="23"/>
      <c r="L304" s="23"/>
      <c r="M304" s="119"/>
      <c r="N304" s="23"/>
      <c r="O304" s="23"/>
      <c r="P304" s="23"/>
      <c r="Q304" s="23"/>
      <c r="R304" s="23"/>
      <c r="S304" s="23"/>
      <c r="T304" s="23"/>
      <c r="U304" s="23"/>
      <c r="V304" s="22"/>
      <c r="W304" s="23"/>
      <c r="X304" s="23"/>
      <c r="Y304" s="23"/>
      <c r="Z304" s="23"/>
      <c r="AA304" s="23"/>
      <c r="AB304" s="23"/>
      <c r="AC304" s="23"/>
      <c r="AD304" s="23"/>
      <c r="AE304" s="23"/>
      <c r="AF304" s="119"/>
      <c r="AG304" s="18"/>
      <c r="AH304" s="19"/>
      <c r="AI304" s="19"/>
      <c r="AJ304" s="19"/>
      <c r="AK304" s="18"/>
      <c r="AL304" s="18"/>
      <c r="AM304" s="18"/>
      <c r="AN304" s="18"/>
      <c r="AO304" s="18"/>
      <c r="AP304" s="18"/>
      <c r="AQ304" s="18"/>
      <c r="AR304" s="18"/>
      <c r="AS304" s="18"/>
      <c r="AT304" s="18"/>
      <c r="AU304" s="18"/>
      <c r="AV304" s="18"/>
      <c r="AW304" s="18"/>
      <c r="AX304" s="18"/>
      <c r="AY304" s="18"/>
    </row>
    <row r="305" spans="1:51" ht="13" x14ac:dyDescent="0.25">
      <c r="A305" s="20"/>
      <c r="B305" s="21"/>
      <c r="C305" s="112"/>
      <c r="D305" s="113"/>
      <c r="E305" s="118"/>
      <c r="F305" s="116"/>
      <c r="G305" s="24"/>
      <c r="H305" s="23"/>
      <c r="I305" s="23"/>
      <c r="J305" s="23"/>
      <c r="K305" s="23"/>
      <c r="L305" s="23"/>
      <c r="M305" s="119"/>
      <c r="N305" s="23"/>
      <c r="O305" s="23"/>
      <c r="P305" s="23"/>
      <c r="Q305" s="23"/>
      <c r="R305" s="23"/>
      <c r="S305" s="23"/>
      <c r="T305" s="23"/>
      <c r="U305" s="23"/>
      <c r="V305" s="22"/>
      <c r="W305" s="23"/>
      <c r="X305" s="23"/>
      <c r="Y305" s="23"/>
      <c r="Z305" s="23"/>
      <c r="AA305" s="23"/>
      <c r="AB305" s="23"/>
      <c r="AC305" s="23"/>
      <c r="AD305" s="23"/>
      <c r="AE305" s="23"/>
      <c r="AF305" s="119"/>
      <c r="AG305" s="18"/>
      <c r="AH305" s="19"/>
      <c r="AI305" s="19"/>
      <c r="AJ305" s="19"/>
      <c r="AK305" s="18"/>
      <c r="AL305" s="18"/>
      <c r="AM305" s="18"/>
      <c r="AN305" s="18"/>
      <c r="AO305" s="18"/>
      <c r="AP305" s="18"/>
      <c r="AQ305" s="18"/>
      <c r="AR305" s="18"/>
      <c r="AS305" s="18"/>
      <c r="AT305" s="18"/>
      <c r="AU305" s="18"/>
      <c r="AV305" s="18"/>
      <c r="AW305" s="18"/>
      <c r="AX305" s="18"/>
      <c r="AY305" s="18"/>
    </row>
    <row r="306" spans="1:51" ht="13" x14ac:dyDescent="0.25">
      <c r="A306" s="20"/>
      <c r="B306" s="21"/>
      <c r="C306" s="112"/>
      <c r="D306" s="113"/>
      <c r="E306" s="118"/>
      <c r="F306" s="116"/>
      <c r="G306" s="24"/>
      <c r="H306" s="23"/>
      <c r="I306" s="23"/>
      <c r="J306" s="23"/>
      <c r="K306" s="23"/>
      <c r="L306" s="23"/>
      <c r="M306" s="119"/>
      <c r="N306" s="23"/>
      <c r="O306" s="23"/>
      <c r="P306" s="23"/>
      <c r="Q306" s="23"/>
      <c r="R306" s="23"/>
      <c r="S306" s="23"/>
      <c r="T306" s="23"/>
      <c r="U306" s="23"/>
      <c r="V306" s="22"/>
      <c r="W306" s="23"/>
      <c r="X306" s="23"/>
      <c r="Y306" s="23"/>
      <c r="Z306" s="23"/>
      <c r="AA306" s="23"/>
      <c r="AB306" s="23"/>
      <c r="AC306" s="23"/>
      <c r="AD306" s="23"/>
      <c r="AE306" s="23"/>
      <c r="AF306" s="119"/>
      <c r="AG306" s="18"/>
      <c r="AH306" s="19"/>
      <c r="AI306" s="19"/>
      <c r="AJ306" s="19"/>
      <c r="AK306" s="18"/>
      <c r="AL306" s="18"/>
      <c r="AM306" s="18"/>
      <c r="AN306" s="18"/>
      <c r="AO306" s="18"/>
      <c r="AP306" s="18"/>
      <c r="AQ306" s="18"/>
      <c r="AR306" s="18"/>
      <c r="AS306" s="18"/>
      <c r="AT306" s="18"/>
      <c r="AU306" s="18"/>
      <c r="AV306" s="18"/>
      <c r="AW306" s="18"/>
      <c r="AX306" s="18"/>
      <c r="AY306" s="18"/>
    </row>
    <row r="307" spans="1:51" ht="13" x14ac:dyDescent="0.25">
      <c r="A307" s="20"/>
      <c r="B307" s="21"/>
      <c r="C307" s="112"/>
      <c r="D307" s="113"/>
      <c r="E307" s="118"/>
      <c r="F307" s="116"/>
      <c r="G307" s="24"/>
      <c r="H307" s="23"/>
      <c r="I307" s="23"/>
      <c r="J307" s="23"/>
      <c r="K307" s="23"/>
      <c r="L307" s="23"/>
      <c r="M307" s="119"/>
      <c r="N307" s="23"/>
      <c r="O307" s="23"/>
      <c r="P307" s="23"/>
      <c r="Q307" s="23"/>
      <c r="R307" s="23"/>
      <c r="S307" s="23"/>
      <c r="T307" s="23"/>
      <c r="U307" s="23"/>
      <c r="V307" s="22"/>
      <c r="W307" s="23"/>
      <c r="X307" s="23"/>
      <c r="Y307" s="23"/>
      <c r="Z307" s="23"/>
      <c r="AA307" s="23"/>
      <c r="AB307" s="23"/>
      <c r="AC307" s="23"/>
      <c r="AD307" s="23"/>
      <c r="AE307" s="23"/>
      <c r="AF307" s="119"/>
      <c r="AG307" s="18"/>
      <c r="AH307" s="19"/>
      <c r="AI307" s="19"/>
      <c r="AJ307" s="19"/>
      <c r="AK307" s="18"/>
      <c r="AL307" s="18"/>
      <c r="AM307" s="18"/>
      <c r="AN307" s="18"/>
      <c r="AO307" s="18"/>
      <c r="AP307" s="18"/>
      <c r="AQ307" s="18"/>
      <c r="AR307" s="18"/>
      <c r="AS307" s="18"/>
      <c r="AT307" s="18"/>
      <c r="AU307" s="18"/>
      <c r="AV307" s="18"/>
      <c r="AW307" s="18"/>
      <c r="AX307" s="18"/>
      <c r="AY307" s="18"/>
    </row>
    <row r="308" spans="1:51" ht="13" x14ac:dyDescent="0.25">
      <c r="A308" s="20"/>
      <c r="B308" s="21"/>
      <c r="C308" s="112"/>
      <c r="D308" s="113"/>
      <c r="E308" s="118"/>
      <c r="F308" s="116"/>
      <c r="G308" s="24"/>
      <c r="H308" s="23"/>
      <c r="I308" s="23"/>
      <c r="J308" s="23"/>
      <c r="K308" s="23"/>
      <c r="L308" s="23"/>
      <c r="M308" s="119"/>
      <c r="N308" s="23"/>
      <c r="O308" s="23"/>
      <c r="P308" s="23"/>
      <c r="Q308" s="23"/>
      <c r="R308" s="23"/>
      <c r="S308" s="23"/>
      <c r="T308" s="23"/>
      <c r="U308" s="23"/>
      <c r="V308" s="22"/>
      <c r="W308" s="23"/>
      <c r="X308" s="23"/>
      <c r="Y308" s="23"/>
      <c r="Z308" s="23"/>
      <c r="AA308" s="23"/>
      <c r="AB308" s="23"/>
      <c r="AC308" s="23"/>
      <c r="AD308" s="23"/>
      <c r="AE308" s="23"/>
      <c r="AF308" s="119"/>
      <c r="AG308" s="18"/>
      <c r="AH308" s="19"/>
      <c r="AI308" s="19"/>
      <c r="AJ308" s="19"/>
      <c r="AK308" s="18"/>
      <c r="AL308" s="18"/>
      <c r="AM308" s="18"/>
      <c r="AN308" s="18"/>
      <c r="AO308" s="18"/>
      <c r="AP308" s="18"/>
      <c r="AQ308" s="18"/>
      <c r="AR308" s="18"/>
      <c r="AS308" s="18"/>
      <c r="AT308" s="18"/>
      <c r="AU308" s="18"/>
      <c r="AV308" s="18"/>
      <c r="AW308" s="18"/>
      <c r="AX308" s="18"/>
      <c r="AY308" s="18"/>
    </row>
    <row r="309" spans="1:51" ht="13" x14ac:dyDescent="0.25">
      <c r="A309" s="20"/>
      <c r="B309" s="21"/>
      <c r="C309" s="112"/>
      <c r="D309" s="113"/>
      <c r="E309" s="118"/>
      <c r="F309" s="116"/>
      <c r="G309" s="24"/>
      <c r="H309" s="23"/>
      <c r="I309" s="23"/>
      <c r="J309" s="23"/>
      <c r="K309" s="23"/>
      <c r="L309" s="23"/>
      <c r="M309" s="119"/>
      <c r="N309" s="23"/>
      <c r="O309" s="23"/>
      <c r="P309" s="23"/>
      <c r="Q309" s="23"/>
      <c r="R309" s="23"/>
      <c r="S309" s="23"/>
      <c r="T309" s="23"/>
      <c r="U309" s="23"/>
      <c r="V309" s="22"/>
      <c r="W309" s="23"/>
      <c r="X309" s="23"/>
      <c r="Y309" s="23"/>
      <c r="Z309" s="23"/>
      <c r="AA309" s="23"/>
      <c r="AB309" s="23"/>
      <c r="AC309" s="23"/>
      <c r="AD309" s="23"/>
      <c r="AE309" s="23"/>
      <c r="AF309" s="119"/>
      <c r="AG309" s="18"/>
      <c r="AH309" s="19"/>
      <c r="AI309" s="19"/>
      <c r="AJ309" s="19"/>
      <c r="AK309" s="18"/>
      <c r="AL309" s="18"/>
      <c r="AM309" s="18"/>
      <c r="AN309" s="18"/>
      <c r="AO309" s="18"/>
      <c r="AP309" s="18"/>
      <c r="AQ309" s="18"/>
      <c r="AR309" s="18"/>
      <c r="AS309" s="18"/>
      <c r="AT309" s="18"/>
      <c r="AU309" s="18"/>
      <c r="AV309" s="18"/>
      <c r="AW309" s="18"/>
      <c r="AX309" s="18"/>
      <c r="AY309" s="18"/>
    </row>
    <row r="310" spans="1:51" ht="13" x14ac:dyDescent="0.25">
      <c r="A310" s="20"/>
      <c r="B310" s="21"/>
      <c r="C310" s="112"/>
      <c r="D310" s="113"/>
      <c r="E310" s="118"/>
      <c r="F310" s="116"/>
      <c r="G310" s="24"/>
      <c r="H310" s="23"/>
      <c r="I310" s="23"/>
      <c r="J310" s="23"/>
      <c r="K310" s="23"/>
      <c r="L310" s="23"/>
      <c r="M310" s="119"/>
      <c r="N310" s="23"/>
      <c r="O310" s="23"/>
      <c r="P310" s="23"/>
      <c r="Q310" s="23"/>
      <c r="R310" s="23"/>
      <c r="S310" s="23"/>
      <c r="T310" s="23"/>
      <c r="U310" s="23"/>
      <c r="V310" s="22"/>
      <c r="W310" s="23"/>
      <c r="X310" s="23"/>
      <c r="Y310" s="23"/>
      <c r="Z310" s="23"/>
      <c r="AA310" s="23"/>
      <c r="AB310" s="23"/>
      <c r="AC310" s="23"/>
      <c r="AD310" s="23"/>
      <c r="AE310" s="23"/>
      <c r="AF310" s="119"/>
      <c r="AG310" s="18"/>
      <c r="AH310" s="19"/>
      <c r="AI310" s="19"/>
      <c r="AJ310" s="19"/>
      <c r="AK310" s="18"/>
      <c r="AL310" s="18"/>
      <c r="AM310" s="18"/>
      <c r="AN310" s="18"/>
      <c r="AO310" s="18"/>
      <c r="AP310" s="18"/>
      <c r="AQ310" s="18"/>
      <c r="AR310" s="18"/>
      <c r="AS310" s="18"/>
      <c r="AT310" s="18"/>
      <c r="AU310" s="18"/>
      <c r="AV310" s="18"/>
      <c r="AW310" s="18"/>
      <c r="AX310" s="18"/>
      <c r="AY310" s="18"/>
    </row>
    <row r="311" spans="1:51" ht="13" x14ac:dyDescent="0.25">
      <c r="A311" s="20"/>
      <c r="B311" s="21"/>
      <c r="C311" s="112"/>
      <c r="D311" s="113"/>
      <c r="E311" s="118"/>
      <c r="F311" s="116"/>
      <c r="G311" s="24"/>
      <c r="H311" s="23"/>
      <c r="I311" s="23"/>
      <c r="J311" s="23"/>
      <c r="K311" s="23"/>
      <c r="L311" s="23"/>
      <c r="M311" s="119"/>
      <c r="N311" s="23"/>
      <c r="O311" s="23"/>
      <c r="P311" s="23"/>
      <c r="Q311" s="23"/>
      <c r="R311" s="23"/>
      <c r="S311" s="23"/>
      <c r="T311" s="23"/>
      <c r="U311" s="23"/>
      <c r="V311" s="22"/>
      <c r="W311" s="23"/>
      <c r="X311" s="23"/>
      <c r="Y311" s="23"/>
      <c r="Z311" s="23"/>
      <c r="AA311" s="23"/>
      <c r="AB311" s="23"/>
      <c r="AC311" s="23"/>
      <c r="AD311" s="23"/>
      <c r="AE311" s="23"/>
      <c r="AF311" s="119"/>
      <c r="AG311" s="18"/>
      <c r="AH311" s="19"/>
      <c r="AI311" s="19"/>
      <c r="AJ311" s="19"/>
      <c r="AK311" s="18"/>
      <c r="AL311" s="18"/>
      <c r="AM311" s="18"/>
      <c r="AN311" s="18"/>
      <c r="AO311" s="18"/>
      <c r="AP311" s="18"/>
      <c r="AQ311" s="18"/>
      <c r="AR311" s="18"/>
      <c r="AS311" s="18"/>
      <c r="AT311" s="18"/>
      <c r="AU311" s="18"/>
      <c r="AV311" s="18"/>
      <c r="AW311" s="18"/>
      <c r="AX311" s="18"/>
      <c r="AY311" s="18"/>
    </row>
    <row r="312" spans="1:51" ht="13" x14ac:dyDescent="0.25">
      <c r="A312" s="20"/>
      <c r="B312" s="21"/>
      <c r="C312" s="112"/>
      <c r="D312" s="113"/>
      <c r="E312" s="118"/>
      <c r="F312" s="116"/>
      <c r="G312" s="24"/>
      <c r="H312" s="23"/>
      <c r="I312" s="23"/>
      <c r="J312" s="23"/>
      <c r="K312" s="23"/>
      <c r="L312" s="23"/>
      <c r="M312" s="119"/>
      <c r="N312" s="23"/>
      <c r="O312" s="23"/>
      <c r="P312" s="23"/>
      <c r="Q312" s="23"/>
      <c r="R312" s="23"/>
      <c r="S312" s="23"/>
      <c r="T312" s="23"/>
      <c r="U312" s="23"/>
      <c r="V312" s="22"/>
      <c r="W312" s="23"/>
      <c r="X312" s="23"/>
      <c r="Y312" s="23"/>
      <c r="Z312" s="23"/>
      <c r="AA312" s="23"/>
      <c r="AB312" s="23"/>
      <c r="AC312" s="23"/>
      <c r="AD312" s="23"/>
      <c r="AE312" s="23"/>
      <c r="AF312" s="119"/>
      <c r="AG312" s="18"/>
      <c r="AH312" s="19"/>
      <c r="AI312" s="19"/>
      <c r="AJ312" s="19"/>
      <c r="AK312" s="18"/>
      <c r="AL312" s="18"/>
      <c r="AM312" s="18"/>
      <c r="AN312" s="18"/>
      <c r="AO312" s="18"/>
      <c r="AP312" s="18"/>
      <c r="AQ312" s="18"/>
      <c r="AR312" s="18"/>
      <c r="AS312" s="18"/>
      <c r="AT312" s="18"/>
      <c r="AU312" s="18"/>
      <c r="AV312" s="18"/>
      <c r="AW312" s="18"/>
      <c r="AX312" s="18"/>
      <c r="AY312" s="18"/>
    </row>
    <row r="313" spans="1:51" ht="13" x14ac:dyDescent="0.25">
      <c r="A313" s="20"/>
      <c r="B313" s="21"/>
      <c r="C313" s="112"/>
      <c r="D313" s="113"/>
      <c r="E313" s="118"/>
      <c r="F313" s="116"/>
      <c r="G313" s="24"/>
      <c r="H313" s="23"/>
      <c r="I313" s="23"/>
      <c r="J313" s="23"/>
      <c r="K313" s="23"/>
      <c r="L313" s="23"/>
      <c r="M313" s="119"/>
      <c r="N313" s="23"/>
      <c r="O313" s="23"/>
      <c r="P313" s="23"/>
      <c r="Q313" s="23"/>
      <c r="R313" s="23"/>
      <c r="S313" s="23"/>
      <c r="T313" s="23"/>
      <c r="U313" s="23"/>
      <c r="V313" s="22"/>
      <c r="W313" s="23"/>
      <c r="X313" s="23"/>
      <c r="Y313" s="23"/>
      <c r="Z313" s="23"/>
      <c r="AA313" s="23"/>
      <c r="AB313" s="23"/>
      <c r="AC313" s="23"/>
      <c r="AD313" s="23"/>
      <c r="AE313" s="23"/>
      <c r="AF313" s="119"/>
      <c r="AG313" s="18"/>
      <c r="AH313" s="19"/>
      <c r="AI313" s="19"/>
      <c r="AJ313" s="19"/>
      <c r="AK313" s="18"/>
      <c r="AL313" s="18"/>
      <c r="AM313" s="18"/>
      <c r="AN313" s="18"/>
      <c r="AO313" s="18"/>
      <c r="AP313" s="18"/>
      <c r="AQ313" s="18"/>
      <c r="AR313" s="18"/>
      <c r="AS313" s="18"/>
      <c r="AT313" s="18"/>
      <c r="AU313" s="18"/>
      <c r="AV313" s="18"/>
      <c r="AW313" s="18"/>
      <c r="AX313" s="18"/>
      <c r="AY313" s="18"/>
    </row>
    <row r="314" spans="1:51" ht="13" x14ac:dyDescent="0.25">
      <c r="A314" s="20"/>
      <c r="B314" s="21"/>
      <c r="C314" s="112"/>
      <c r="D314" s="113"/>
      <c r="E314" s="118"/>
      <c r="F314" s="116"/>
      <c r="G314" s="24"/>
      <c r="H314" s="23"/>
      <c r="I314" s="23"/>
      <c r="J314" s="23"/>
      <c r="K314" s="23"/>
      <c r="L314" s="23"/>
      <c r="M314" s="119"/>
      <c r="N314" s="23"/>
      <c r="O314" s="23"/>
      <c r="P314" s="23"/>
      <c r="Q314" s="23"/>
      <c r="R314" s="23"/>
      <c r="S314" s="23"/>
      <c r="T314" s="23"/>
      <c r="U314" s="23"/>
      <c r="V314" s="22"/>
      <c r="W314" s="23"/>
      <c r="X314" s="23"/>
      <c r="Y314" s="23"/>
      <c r="Z314" s="23"/>
      <c r="AA314" s="23"/>
      <c r="AB314" s="23"/>
      <c r="AC314" s="23"/>
      <c r="AD314" s="23"/>
      <c r="AE314" s="23"/>
      <c r="AF314" s="119"/>
      <c r="AG314" s="18"/>
      <c r="AH314" s="19"/>
      <c r="AI314" s="19"/>
      <c r="AJ314" s="19"/>
      <c r="AK314" s="18"/>
      <c r="AL314" s="18"/>
      <c r="AM314" s="18"/>
      <c r="AN314" s="18"/>
      <c r="AO314" s="18"/>
      <c r="AP314" s="18"/>
      <c r="AQ314" s="18"/>
      <c r="AR314" s="18"/>
      <c r="AS314" s="18"/>
      <c r="AT314" s="18"/>
      <c r="AU314" s="18"/>
      <c r="AV314" s="18"/>
      <c r="AW314" s="18"/>
      <c r="AX314" s="18"/>
      <c r="AY314" s="18"/>
    </row>
    <row r="315" spans="1:51" ht="13" x14ac:dyDescent="0.25">
      <c r="A315" s="20"/>
      <c r="B315" s="21"/>
      <c r="C315" s="112"/>
      <c r="D315" s="113"/>
      <c r="E315" s="118"/>
      <c r="F315" s="116"/>
      <c r="G315" s="24"/>
      <c r="H315" s="23"/>
      <c r="I315" s="23"/>
      <c r="J315" s="23"/>
      <c r="K315" s="23"/>
      <c r="L315" s="23"/>
      <c r="M315" s="119"/>
      <c r="N315" s="23"/>
      <c r="O315" s="23"/>
      <c r="P315" s="23"/>
      <c r="Q315" s="23"/>
      <c r="R315" s="23"/>
      <c r="S315" s="23"/>
      <c r="T315" s="23"/>
      <c r="U315" s="23"/>
      <c r="V315" s="22"/>
      <c r="W315" s="23"/>
      <c r="X315" s="23"/>
      <c r="Y315" s="23"/>
      <c r="Z315" s="23"/>
      <c r="AA315" s="23"/>
      <c r="AB315" s="23"/>
      <c r="AC315" s="23"/>
      <c r="AD315" s="23"/>
      <c r="AE315" s="23"/>
      <c r="AF315" s="119"/>
      <c r="AG315" s="18"/>
      <c r="AH315" s="19"/>
      <c r="AI315" s="19"/>
      <c r="AJ315" s="19"/>
      <c r="AK315" s="18"/>
      <c r="AL315" s="18"/>
      <c r="AM315" s="18"/>
      <c r="AN315" s="18"/>
      <c r="AO315" s="18"/>
      <c r="AP315" s="18"/>
      <c r="AQ315" s="18"/>
      <c r="AR315" s="18"/>
      <c r="AS315" s="18"/>
      <c r="AT315" s="18"/>
      <c r="AU315" s="18"/>
      <c r="AV315" s="18"/>
      <c r="AW315" s="18"/>
      <c r="AX315" s="18"/>
      <c r="AY315" s="18"/>
    </row>
    <row r="316" spans="1:51" ht="13" x14ac:dyDescent="0.25">
      <c r="A316" s="20"/>
      <c r="B316" s="21"/>
      <c r="C316" s="112"/>
      <c r="D316" s="113"/>
      <c r="E316" s="118"/>
      <c r="F316" s="116"/>
      <c r="G316" s="24"/>
      <c r="H316" s="23"/>
      <c r="I316" s="23"/>
      <c r="J316" s="23"/>
      <c r="K316" s="23"/>
      <c r="L316" s="23"/>
      <c r="M316" s="119"/>
      <c r="N316" s="23"/>
      <c r="O316" s="23"/>
      <c r="P316" s="23"/>
      <c r="Q316" s="23"/>
      <c r="R316" s="23"/>
      <c r="S316" s="23"/>
      <c r="T316" s="23"/>
      <c r="U316" s="23"/>
      <c r="V316" s="22"/>
      <c r="W316" s="23"/>
      <c r="X316" s="23"/>
      <c r="Y316" s="23"/>
      <c r="Z316" s="23"/>
      <c r="AA316" s="23"/>
      <c r="AB316" s="23"/>
      <c r="AC316" s="23"/>
      <c r="AD316" s="23"/>
      <c r="AE316" s="23"/>
      <c r="AF316" s="119"/>
      <c r="AG316" s="18"/>
      <c r="AH316" s="19"/>
      <c r="AI316" s="19"/>
      <c r="AJ316" s="19"/>
      <c r="AK316" s="18"/>
      <c r="AL316" s="18"/>
      <c r="AM316" s="18"/>
      <c r="AN316" s="18"/>
      <c r="AO316" s="18"/>
      <c r="AP316" s="18"/>
      <c r="AQ316" s="18"/>
      <c r="AR316" s="18"/>
      <c r="AS316" s="18"/>
      <c r="AT316" s="18"/>
      <c r="AU316" s="18"/>
      <c r="AV316" s="18"/>
      <c r="AW316" s="18"/>
      <c r="AX316" s="18"/>
      <c r="AY316" s="18"/>
    </row>
    <row r="317" spans="1:51" ht="13" x14ac:dyDescent="0.25">
      <c r="A317" s="20"/>
      <c r="B317" s="21"/>
      <c r="C317" s="112"/>
      <c r="D317" s="113"/>
      <c r="E317" s="118"/>
      <c r="F317" s="116"/>
      <c r="G317" s="24"/>
      <c r="H317" s="23"/>
      <c r="I317" s="23"/>
      <c r="J317" s="23"/>
      <c r="K317" s="23"/>
      <c r="L317" s="23"/>
      <c r="M317" s="119"/>
      <c r="N317" s="23"/>
      <c r="O317" s="23"/>
      <c r="P317" s="23"/>
      <c r="Q317" s="23"/>
      <c r="R317" s="23"/>
      <c r="S317" s="23"/>
      <c r="T317" s="23"/>
      <c r="U317" s="23"/>
      <c r="V317" s="22"/>
      <c r="W317" s="23"/>
      <c r="X317" s="23"/>
      <c r="Y317" s="23"/>
      <c r="Z317" s="23"/>
      <c r="AA317" s="23"/>
      <c r="AB317" s="23"/>
      <c r="AC317" s="23"/>
      <c r="AD317" s="23"/>
      <c r="AE317" s="23"/>
      <c r="AF317" s="119"/>
      <c r="AG317" s="18"/>
      <c r="AH317" s="19"/>
      <c r="AI317" s="19"/>
      <c r="AJ317" s="19"/>
      <c r="AK317" s="18"/>
      <c r="AL317" s="18"/>
      <c r="AM317" s="18"/>
      <c r="AN317" s="18"/>
      <c r="AO317" s="18"/>
      <c r="AP317" s="18"/>
      <c r="AQ317" s="18"/>
      <c r="AR317" s="18"/>
      <c r="AS317" s="18"/>
      <c r="AT317" s="18"/>
      <c r="AU317" s="18"/>
      <c r="AV317" s="18"/>
      <c r="AW317" s="18"/>
      <c r="AX317" s="18"/>
      <c r="AY317" s="18"/>
    </row>
    <row r="318" spans="1:51" ht="13" x14ac:dyDescent="0.25">
      <c r="A318" s="20"/>
      <c r="B318" s="21"/>
      <c r="C318" s="112"/>
      <c r="D318" s="113"/>
      <c r="E318" s="118"/>
      <c r="F318" s="116"/>
      <c r="G318" s="24"/>
      <c r="H318" s="23"/>
      <c r="I318" s="23"/>
      <c r="J318" s="23"/>
      <c r="K318" s="23"/>
      <c r="L318" s="23"/>
      <c r="M318" s="119"/>
      <c r="N318" s="23"/>
      <c r="O318" s="23"/>
      <c r="P318" s="23"/>
      <c r="Q318" s="23"/>
      <c r="R318" s="23"/>
      <c r="S318" s="23"/>
      <c r="T318" s="23"/>
      <c r="U318" s="23"/>
      <c r="V318" s="22"/>
      <c r="W318" s="23"/>
      <c r="X318" s="23"/>
      <c r="Y318" s="23"/>
      <c r="Z318" s="23"/>
      <c r="AA318" s="23"/>
      <c r="AB318" s="23"/>
      <c r="AC318" s="23"/>
      <c r="AD318" s="23"/>
      <c r="AE318" s="23"/>
      <c r="AF318" s="119"/>
      <c r="AG318" s="18"/>
      <c r="AH318" s="19"/>
      <c r="AI318" s="19"/>
      <c r="AJ318" s="19"/>
      <c r="AK318" s="18"/>
      <c r="AL318" s="18"/>
      <c r="AM318" s="18"/>
      <c r="AN318" s="18"/>
      <c r="AO318" s="18"/>
      <c r="AP318" s="18"/>
      <c r="AQ318" s="18"/>
      <c r="AR318" s="18"/>
      <c r="AS318" s="18"/>
      <c r="AT318" s="18"/>
      <c r="AU318" s="18"/>
      <c r="AV318" s="18"/>
      <c r="AW318" s="18"/>
      <c r="AX318" s="18"/>
      <c r="AY318" s="18"/>
    </row>
    <row r="319" spans="1:51" ht="13" x14ac:dyDescent="0.25">
      <c r="A319" s="20"/>
      <c r="B319" s="21"/>
      <c r="C319" s="112"/>
      <c r="D319" s="113"/>
      <c r="E319" s="118"/>
      <c r="F319" s="116"/>
      <c r="G319" s="24"/>
      <c r="H319" s="23"/>
      <c r="I319" s="23"/>
      <c r="J319" s="23"/>
      <c r="K319" s="23"/>
      <c r="L319" s="23"/>
      <c r="M319" s="119"/>
      <c r="N319" s="23"/>
      <c r="O319" s="23"/>
      <c r="P319" s="23"/>
      <c r="Q319" s="23"/>
      <c r="R319" s="23"/>
      <c r="S319" s="23"/>
      <c r="T319" s="23"/>
      <c r="U319" s="23"/>
      <c r="V319" s="22"/>
      <c r="W319" s="23"/>
      <c r="X319" s="23"/>
      <c r="Y319" s="23"/>
      <c r="Z319" s="23"/>
      <c r="AA319" s="23"/>
      <c r="AB319" s="23"/>
      <c r="AC319" s="23"/>
      <c r="AD319" s="23"/>
      <c r="AE319" s="23"/>
      <c r="AF319" s="119"/>
      <c r="AG319" s="18"/>
      <c r="AH319" s="19"/>
      <c r="AI319" s="19"/>
      <c r="AJ319" s="19"/>
      <c r="AK319" s="18"/>
      <c r="AL319" s="18"/>
      <c r="AM319" s="18"/>
      <c r="AN319" s="18"/>
      <c r="AO319" s="18"/>
      <c r="AP319" s="18"/>
      <c r="AQ319" s="18"/>
      <c r="AR319" s="18"/>
      <c r="AS319" s="18"/>
      <c r="AT319" s="18"/>
      <c r="AU319" s="18"/>
      <c r="AV319" s="18"/>
      <c r="AW319" s="18"/>
      <c r="AX319" s="18"/>
      <c r="AY319" s="18"/>
    </row>
    <row r="320" spans="1:51" ht="13" x14ac:dyDescent="0.25">
      <c r="A320" s="20"/>
      <c r="B320" s="21"/>
      <c r="C320" s="112"/>
      <c r="D320" s="113"/>
      <c r="E320" s="118"/>
      <c r="F320" s="116"/>
      <c r="G320" s="24"/>
      <c r="H320" s="23"/>
      <c r="I320" s="23"/>
      <c r="J320" s="23"/>
      <c r="K320" s="23"/>
      <c r="L320" s="23"/>
      <c r="M320" s="119"/>
      <c r="N320" s="23"/>
      <c r="O320" s="23"/>
      <c r="P320" s="23"/>
      <c r="Q320" s="23"/>
      <c r="R320" s="23"/>
      <c r="S320" s="23"/>
      <c r="T320" s="23"/>
      <c r="U320" s="23"/>
      <c r="V320" s="22"/>
      <c r="W320" s="23"/>
      <c r="X320" s="23"/>
      <c r="Y320" s="23"/>
      <c r="Z320" s="23"/>
      <c r="AA320" s="23"/>
      <c r="AB320" s="23"/>
      <c r="AC320" s="23"/>
      <c r="AD320" s="23"/>
      <c r="AE320" s="23"/>
      <c r="AF320" s="119"/>
      <c r="AG320" s="18"/>
      <c r="AH320" s="19"/>
      <c r="AI320" s="19"/>
      <c r="AJ320" s="19"/>
      <c r="AK320" s="18"/>
      <c r="AL320" s="18"/>
      <c r="AM320" s="18"/>
      <c r="AN320" s="18"/>
      <c r="AO320" s="18"/>
      <c r="AP320" s="18"/>
      <c r="AQ320" s="18"/>
      <c r="AR320" s="18"/>
      <c r="AS320" s="18"/>
      <c r="AT320" s="18"/>
      <c r="AU320" s="18"/>
      <c r="AV320" s="18"/>
      <c r="AW320" s="18"/>
      <c r="AX320" s="18"/>
      <c r="AY320" s="18"/>
    </row>
    <row r="321" spans="1:51" ht="13" x14ac:dyDescent="0.25">
      <c r="A321" s="20"/>
      <c r="B321" s="21"/>
      <c r="C321" s="112"/>
      <c r="D321" s="113"/>
      <c r="E321" s="118"/>
      <c r="F321" s="116"/>
      <c r="G321" s="24"/>
      <c r="H321" s="23"/>
      <c r="I321" s="23"/>
      <c r="J321" s="23"/>
      <c r="K321" s="23"/>
      <c r="L321" s="23"/>
      <c r="M321" s="119"/>
      <c r="N321" s="23"/>
      <c r="O321" s="23"/>
      <c r="P321" s="23"/>
      <c r="Q321" s="23"/>
      <c r="R321" s="23"/>
      <c r="S321" s="23"/>
      <c r="T321" s="23"/>
      <c r="U321" s="23"/>
      <c r="V321" s="22"/>
      <c r="W321" s="23"/>
      <c r="X321" s="23"/>
      <c r="Y321" s="23"/>
      <c r="Z321" s="23"/>
      <c r="AA321" s="23"/>
      <c r="AB321" s="23"/>
      <c r="AC321" s="23"/>
      <c r="AD321" s="23"/>
      <c r="AE321" s="23"/>
      <c r="AF321" s="119"/>
      <c r="AG321" s="18"/>
      <c r="AH321" s="19"/>
      <c r="AI321" s="19"/>
      <c r="AJ321" s="19"/>
      <c r="AK321" s="18"/>
      <c r="AL321" s="18"/>
      <c r="AM321" s="18"/>
      <c r="AN321" s="18"/>
      <c r="AO321" s="18"/>
      <c r="AP321" s="18"/>
      <c r="AQ321" s="18"/>
      <c r="AR321" s="18"/>
      <c r="AS321" s="18"/>
      <c r="AT321" s="18"/>
      <c r="AU321" s="18"/>
      <c r="AV321" s="18"/>
      <c r="AW321" s="18"/>
      <c r="AX321" s="18"/>
      <c r="AY321" s="18"/>
    </row>
    <row r="322" spans="1:51" ht="13" x14ac:dyDescent="0.25">
      <c r="A322" s="20"/>
      <c r="B322" s="21"/>
      <c r="C322" s="112"/>
      <c r="D322" s="113"/>
      <c r="E322" s="118"/>
      <c r="F322" s="116"/>
      <c r="G322" s="24"/>
      <c r="H322" s="23"/>
      <c r="I322" s="23"/>
      <c r="J322" s="23"/>
      <c r="K322" s="23"/>
      <c r="L322" s="23"/>
      <c r="M322" s="119"/>
      <c r="N322" s="23"/>
      <c r="O322" s="23"/>
      <c r="P322" s="23"/>
      <c r="Q322" s="23"/>
      <c r="R322" s="23"/>
      <c r="S322" s="23"/>
      <c r="T322" s="23"/>
      <c r="U322" s="23"/>
      <c r="V322" s="22"/>
      <c r="W322" s="23"/>
      <c r="X322" s="23"/>
      <c r="Y322" s="23"/>
      <c r="Z322" s="23"/>
      <c r="AA322" s="23"/>
      <c r="AB322" s="23"/>
      <c r="AC322" s="23"/>
      <c r="AD322" s="23"/>
      <c r="AE322" s="23"/>
      <c r="AF322" s="119"/>
      <c r="AG322" s="18"/>
      <c r="AH322" s="19"/>
      <c r="AI322" s="19"/>
      <c r="AJ322" s="19"/>
      <c r="AK322" s="18"/>
      <c r="AL322" s="18"/>
      <c r="AM322" s="18"/>
      <c r="AN322" s="18"/>
      <c r="AO322" s="18"/>
      <c r="AP322" s="18"/>
      <c r="AQ322" s="18"/>
      <c r="AR322" s="18"/>
      <c r="AS322" s="18"/>
      <c r="AT322" s="18"/>
      <c r="AU322" s="18"/>
      <c r="AV322" s="18"/>
      <c r="AW322" s="18"/>
      <c r="AX322" s="18"/>
      <c r="AY322" s="18"/>
    </row>
    <row r="323" spans="1:51" ht="13" x14ac:dyDescent="0.25">
      <c r="A323" s="20"/>
      <c r="B323" s="21"/>
      <c r="C323" s="112"/>
      <c r="D323" s="113"/>
      <c r="E323" s="118"/>
      <c r="F323" s="116"/>
      <c r="G323" s="24"/>
      <c r="H323" s="23"/>
      <c r="I323" s="23"/>
      <c r="J323" s="23"/>
      <c r="K323" s="23"/>
      <c r="L323" s="23"/>
      <c r="M323" s="119"/>
      <c r="N323" s="23"/>
      <c r="O323" s="23"/>
      <c r="P323" s="23"/>
      <c r="Q323" s="23"/>
      <c r="R323" s="23"/>
      <c r="S323" s="23"/>
      <c r="T323" s="23"/>
      <c r="U323" s="23"/>
      <c r="V323" s="22"/>
      <c r="W323" s="23"/>
      <c r="X323" s="23"/>
      <c r="Y323" s="23"/>
      <c r="Z323" s="23"/>
      <c r="AA323" s="23"/>
      <c r="AB323" s="23"/>
      <c r="AC323" s="23"/>
      <c r="AD323" s="23"/>
      <c r="AE323" s="23"/>
      <c r="AF323" s="119"/>
      <c r="AG323" s="18"/>
      <c r="AH323" s="19"/>
      <c r="AI323" s="19"/>
      <c r="AJ323" s="19"/>
      <c r="AK323" s="18"/>
      <c r="AL323" s="18"/>
      <c r="AM323" s="18"/>
      <c r="AN323" s="18"/>
      <c r="AO323" s="18"/>
      <c r="AP323" s="18"/>
      <c r="AQ323" s="18"/>
      <c r="AR323" s="18"/>
      <c r="AS323" s="18"/>
      <c r="AT323" s="18"/>
      <c r="AU323" s="18"/>
      <c r="AV323" s="18"/>
      <c r="AW323" s="18"/>
      <c r="AX323" s="18"/>
      <c r="AY323" s="18"/>
    </row>
    <row r="324" spans="1:51" ht="13" x14ac:dyDescent="0.25">
      <c r="A324" s="20"/>
      <c r="B324" s="21"/>
      <c r="C324" s="112"/>
      <c r="D324" s="113"/>
      <c r="E324" s="118"/>
      <c r="F324" s="116"/>
      <c r="G324" s="24"/>
      <c r="H324" s="23"/>
      <c r="I324" s="23"/>
      <c r="J324" s="23"/>
      <c r="K324" s="23"/>
      <c r="L324" s="23"/>
      <c r="M324" s="119"/>
      <c r="N324" s="23"/>
      <c r="O324" s="23"/>
      <c r="P324" s="23"/>
      <c r="Q324" s="23"/>
      <c r="R324" s="23"/>
      <c r="S324" s="23"/>
      <c r="T324" s="23"/>
      <c r="U324" s="23"/>
      <c r="V324" s="22"/>
      <c r="W324" s="23"/>
      <c r="X324" s="23"/>
      <c r="Y324" s="23"/>
      <c r="Z324" s="23"/>
      <c r="AA324" s="23"/>
      <c r="AB324" s="23"/>
      <c r="AC324" s="23"/>
      <c r="AD324" s="23"/>
      <c r="AE324" s="23"/>
      <c r="AF324" s="119"/>
      <c r="AG324" s="18"/>
      <c r="AH324" s="19"/>
      <c r="AI324" s="19"/>
      <c r="AJ324" s="19"/>
      <c r="AK324" s="18"/>
      <c r="AL324" s="18"/>
      <c r="AM324" s="18"/>
      <c r="AN324" s="18"/>
      <c r="AO324" s="18"/>
      <c r="AP324" s="18"/>
      <c r="AQ324" s="18"/>
      <c r="AR324" s="18"/>
      <c r="AS324" s="18"/>
      <c r="AT324" s="18"/>
      <c r="AU324" s="18"/>
      <c r="AV324" s="18"/>
      <c r="AW324" s="18"/>
      <c r="AX324" s="18"/>
      <c r="AY324" s="18"/>
    </row>
    <row r="325" spans="1:51" ht="13" x14ac:dyDescent="0.25">
      <c r="A325" s="20"/>
      <c r="B325" s="21"/>
      <c r="C325" s="112"/>
      <c r="D325" s="113"/>
      <c r="E325" s="118"/>
      <c r="F325" s="116"/>
      <c r="G325" s="24"/>
      <c r="H325" s="23"/>
      <c r="I325" s="23"/>
      <c r="J325" s="23"/>
      <c r="K325" s="23"/>
      <c r="L325" s="23"/>
      <c r="M325" s="119"/>
      <c r="N325" s="23"/>
      <c r="O325" s="23"/>
      <c r="P325" s="23"/>
      <c r="Q325" s="23"/>
      <c r="R325" s="23"/>
      <c r="S325" s="23"/>
      <c r="T325" s="23"/>
      <c r="U325" s="23"/>
      <c r="V325" s="22"/>
      <c r="W325" s="23"/>
      <c r="X325" s="23"/>
      <c r="Y325" s="23"/>
      <c r="Z325" s="23"/>
      <c r="AA325" s="23"/>
      <c r="AB325" s="23"/>
      <c r="AC325" s="23"/>
      <c r="AD325" s="23"/>
      <c r="AE325" s="23"/>
      <c r="AF325" s="119"/>
      <c r="AG325" s="18"/>
      <c r="AH325" s="19"/>
      <c r="AI325" s="19"/>
      <c r="AJ325" s="19"/>
      <c r="AK325" s="18"/>
      <c r="AL325" s="18"/>
      <c r="AM325" s="18"/>
      <c r="AN325" s="18"/>
      <c r="AO325" s="18"/>
      <c r="AP325" s="18"/>
      <c r="AQ325" s="18"/>
      <c r="AR325" s="18"/>
      <c r="AS325" s="18"/>
      <c r="AT325" s="18"/>
      <c r="AU325" s="18"/>
      <c r="AV325" s="18"/>
      <c r="AW325" s="18"/>
      <c r="AX325" s="18"/>
      <c r="AY325" s="18"/>
    </row>
    <row r="326" spans="1:51" ht="13" x14ac:dyDescent="0.25">
      <c r="A326" s="20"/>
      <c r="B326" s="21"/>
      <c r="C326" s="112"/>
      <c r="D326" s="113"/>
      <c r="E326" s="118"/>
      <c r="F326" s="116"/>
      <c r="G326" s="24"/>
      <c r="H326" s="23"/>
      <c r="I326" s="23"/>
      <c r="J326" s="23"/>
      <c r="K326" s="23"/>
      <c r="L326" s="23"/>
      <c r="M326" s="119"/>
      <c r="N326" s="23"/>
      <c r="O326" s="23"/>
      <c r="P326" s="23"/>
      <c r="Q326" s="23"/>
      <c r="R326" s="23"/>
      <c r="S326" s="23"/>
      <c r="T326" s="23"/>
      <c r="U326" s="23"/>
      <c r="V326" s="22"/>
      <c r="W326" s="23"/>
      <c r="X326" s="23"/>
      <c r="Y326" s="23"/>
      <c r="Z326" s="23"/>
      <c r="AA326" s="23"/>
      <c r="AB326" s="23"/>
      <c r="AC326" s="23"/>
      <c r="AD326" s="23"/>
      <c r="AE326" s="23"/>
      <c r="AF326" s="119"/>
      <c r="AG326" s="18"/>
      <c r="AH326" s="19"/>
      <c r="AI326" s="19"/>
      <c r="AJ326" s="19"/>
      <c r="AK326" s="18"/>
      <c r="AL326" s="18"/>
      <c r="AM326" s="18"/>
      <c r="AN326" s="18"/>
      <c r="AO326" s="18"/>
      <c r="AP326" s="18"/>
      <c r="AQ326" s="18"/>
      <c r="AR326" s="18"/>
      <c r="AS326" s="18"/>
      <c r="AT326" s="18"/>
      <c r="AU326" s="18"/>
      <c r="AV326" s="18"/>
      <c r="AW326" s="18"/>
      <c r="AX326" s="18"/>
      <c r="AY326" s="18"/>
    </row>
    <row r="327" spans="1:51" ht="13" x14ac:dyDescent="0.25">
      <c r="A327" s="20"/>
      <c r="B327" s="21"/>
      <c r="C327" s="112"/>
      <c r="D327" s="113"/>
      <c r="E327" s="118"/>
      <c r="F327" s="116"/>
      <c r="G327" s="24"/>
      <c r="H327" s="23"/>
      <c r="I327" s="23"/>
      <c r="J327" s="23"/>
      <c r="K327" s="23"/>
      <c r="L327" s="23"/>
      <c r="M327" s="119"/>
      <c r="N327" s="23"/>
      <c r="O327" s="23"/>
      <c r="P327" s="23"/>
      <c r="Q327" s="23"/>
      <c r="R327" s="23"/>
      <c r="S327" s="23"/>
      <c r="T327" s="23"/>
      <c r="U327" s="23"/>
      <c r="V327" s="22"/>
      <c r="W327" s="23"/>
      <c r="X327" s="23"/>
      <c r="Y327" s="23"/>
      <c r="Z327" s="23"/>
      <c r="AA327" s="23"/>
      <c r="AB327" s="23"/>
      <c r="AC327" s="23"/>
      <c r="AD327" s="23"/>
      <c r="AE327" s="23"/>
      <c r="AF327" s="119"/>
      <c r="AG327" s="18"/>
      <c r="AH327" s="19"/>
      <c r="AI327" s="19"/>
      <c r="AJ327" s="19"/>
      <c r="AK327" s="18"/>
      <c r="AL327" s="18"/>
      <c r="AM327" s="18"/>
      <c r="AN327" s="18"/>
      <c r="AO327" s="18"/>
      <c r="AP327" s="18"/>
      <c r="AQ327" s="18"/>
      <c r="AR327" s="18"/>
      <c r="AS327" s="18"/>
      <c r="AT327" s="18"/>
      <c r="AU327" s="18"/>
      <c r="AV327" s="18"/>
      <c r="AW327" s="18"/>
      <c r="AX327" s="18"/>
      <c r="AY327" s="18"/>
    </row>
    <row r="328" spans="1:51" ht="13" x14ac:dyDescent="0.25">
      <c r="A328" s="20"/>
      <c r="B328" s="21"/>
      <c r="C328" s="112"/>
      <c r="D328" s="113"/>
      <c r="E328" s="118"/>
      <c r="F328" s="116"/>
      <c r="G328" s="24"/>
      <c r="H328" s="23"/>
      <c r="I328" s="23"/>
      <c r="J328" s="23"/>
      <c r="K328" s="23"/>
      <c r="L328" s="23"/>
      <c r="M328" s="119"/>
      <c r="N328" s="23"/>
      <c r="O328" s="23"/>
      <c r="P328" s="23"/>
      <c r="Q328" s="23"/>
      <c r="R328" s="23"/>
      <c r="S328" s="23"/>
      <c r="T328" s="23"/>
      <c r="U328" s="23"/>
      <c r="V328" s="22"/>
      <c r="W328" s="23"/>
      <c r="X328" s="23"/>
      <c r="Y328" s="23"/>
      <c r="Z328" s="23"/>
      <c r="AA328" s="23"/>
      <c r="AB328" s="23"/>
      <c r="AC328" s="23"/>
      <c r="AD328" s="23"/>
      <c r="AE328" s="23"/>
      <c r="AF328" s="119"/>
      <c r="AG328" s="18"/>
      <c r="AH328" s="19"/>
      <c r="AI328" s="19"/>
      <c r="AJ328" s="19"/>
      <c r="AK328" s="18"/>
      <c r="AL328" s="18"/>
      <c r="AM328" s="18"/>
      <c r="AN328" s="18"/>
      <c r="AO328" s="18"/>
      <c r="AP328" s="18"/>
      <c r="AQ328" s="18"/>
      <c r="AR328" s="18"/>
      <c r="AS328" s="18"/>
      <c r="AT328" s="18"/>
      <c r="AU328" s="18"/>
      <c r="AV328" s="18"/>
      <c r="AW328" s="18"/>
      <c r="AX328" s="18"/>
      <c r="AY328" s="18"/>
    </row>
    <row r="329" spans="1:51" ht="13" x14ac:dyDescent="0.25">
      <c r="A329" s="20"/>
      <c r="B329" s="21"/>
      <c r="C329" s="112"/>
      <c r="D329" s="113"/>
      <c r="E329" s="118"/>
      <c r="F329" s="116"/>
      <c r="G329" s="24"/>
      <c r="H329" s="23"/>
      <c r="I329" s="23"/>
      <c r="J329" s="23"/>
      <c r="K329" s="23"/>
      <c r="L329" s="23"/>
      <c r="M329" s="119"/>
      <c r="N329" s="23"/>
      <c r="O329" s="23"/>
      <c r="P329" s="23"/>
      <c r="Q329" s="23"/>
      <c r="R329" s="23"/>
      <c r="S329" s="23"/>
      <c r="T329" s="23"/>
      <c r="U329" s="23"/>
      <c r="V329" s="22"/>
      <c r="W329" s="23"/>
      <c r="X329" s="23"/>
      <c r="Y329" s="23"/>
      <c r="Z329" s="23"/>
      <c r="AA329" s="23"/>
      <c r="AB329" s="23"/>
      <c r="AC329" s="23"/>
      <c r="AD329" s="23"/>
      <c r="AE329" s="23"/>
      <c r="AF329" s="119"/>
      <c r="AG329" s="18"/>
      <c r="AH329" s="19"/>
      <c r="AI329" s="19"/>
      <c r="AJ329" s="19"/>
      <c r="AK329" s="18"/>
      <c r="AL329" s="18"/>
      <c r="AM329" s="18"/>
      <c r="AN329" s="18"/>
      <c r="AO329" s="18"/>
      <c r="AP329" s="18"/>
      <c r="AQ329" s="18"/>
      <c r="AR329" s="18"/>
      <c r="AS329" s="18"/>
      <c r="AT329" s="18"/>
      <c r="AU329" s="18"/>
      <c r="AV329" s="18"/>
      <c r="AW329" s="18"/>
      <c r="AX329" s="18"/>
      <c r="AY329" s="18"/>
    </row>
    <row r="330" spans="1:51" ht="13" x14ac:dyDescent="0.25">
      <c r="A330" s="20"/>
      <c r="B330" s="21"/>
      <c r="C330" s="112"/>
      <c r="D330" s="113"/>
      <c r="E330" s="118"/>
      <c r="F330" s="116"/>
      <c r="G330" s="24"/>
      <c r="H330" s="23"/>
      <c r="I330" s="23"/>
      <c r="J330" s="23"/>
      <c r="K330" s="23"/>
      <c r="L330" s="23"/>
      <c r="M330" s="119"/>
      <c r="N330" s="23"/>
      <c r="O330" s="23"/>
      <c r="P330" s="23"/>
      <c r="Q330" s="23"/>
      <c r="R330" s="23"/>
      <c r="S330" s="23"/>
      <c r="T330" s="23"/>
      <c r="U330" s="23"/>
      <c r="V330" s="22"/>
      <c r="W330" s="23"/>
      <c r="X330" s="23"/>
      <c r="Y330" s="23"/>
      <c r="Z330" s="23"/>
      <c r="AA330" s="23"/>
      <c r="AB330" s="23"/>
      <c r="AC330" s="23"/>
      <c r="AD330" s="23"/>
      <c r="AE330" s="23"/>
      <c r="AF330" s="119"/>
      <c r="AG330" s="18"/>
      <c r="AH330" s="19"/>
      <c r="AI330" s="19"/>
      <c r="AJ330" s="19"/>
      <c r="AK330" s="18"/>
      <c r="AL330" s="18"/>
      <c r="AM330" s="18"/>
      <c r="AN330" s="18"/>
      <c r="AO330" s="18"/>
      <c r="AP330" s="18"/>
      <c r="AQ330" s="18"/>
      <c r="AR330" s="18"/>
      <c r="AS330" s="18"/>
      <c r="AT330" s="18"/>
      <c r="AU330" s="18"/>
      <c r="AV330" s="18"/>
      <c r="AW330" s="18"/>
      <c r="AX330" s="18"/>
      <c r="AY330" s="18"/>
    </row>
    <row r="331" spans="1:51" ht="13" x14ac:dyDescent="0.25">
      <c r="A331" s="20"/>
      <c r="B331" s="21"/>
      <c r="C331" s="112"/>
      <c r="D331" s="113"/>
      <c r="E331" s="118"/>
      <c r="F331" s="116"/>
      <c r="G331" s="24"/>
      <c r="H331" s="23"/>
      <c r="I331" s="23"/>
      <c r="J331" s="23"/>
      <c r="K331" s="23"/>
      <c r="L331" s="23"/>
      <c r="M331" s="119"/>
      <c r="N331" s="23"/>
      <c r="O331" s="23"/>
      <c r="P331" s="23"/>
      <c r="Q331" s="23"/>
      <c r="R331" s="23"/>
      <c r="S331" s="23"/>
      <c r="T331" s="23"/>
      <c r="U331" s="23"/>
      <c r="V331" s="22"/>
      <c r="W331" s="23"/>
      <c r="X331" s="23"/>
      <c r="Y331" s="23"/>
      <c r="Z331" s="23"/>
      <c r="AA331" s="23"/>
      <c r="AB331" s="23"/>
      <c r="AC331" s="23"/>
      <c r="AD331" s="23"/>
      <c r="AE331" s="23"/>
      <c r="AF331" s="119"/>
      <c r="AG331" s="18"/>
      <c r="AH331" s="19"/>
      <c r="AI331" s="19"/>
      <c r="AJ331" s="19"/>
      <c r="AK331" s="18"/>
      <c r="AL331" s="18"/>
      <c r="AM331" s="18"/>
      <c r="AN331" s="18"/>
      <c r="AO331" s="18"/>
      <c r="AP331" s="18"/>
      <c r="AQ331" s="18"/>
      <c r="AR331" s="18"/>
      <c r="AS331" s="18"/>
      <c r="AT331" s="18"/>
      <c r="AU331" s="18"/>
      <c r="AV331" s="18"/>
      <c r="AW331" s="18"/>
      <c r="AX331" s="18"/>
      <c r="AY331" s="18"/>
    </row>
    <row r="332" spans="1:51" ht="13" x14ac:dyDescent="0.25">
      <c r="A332" s="20"/>
      <c r="B332" s="21"/>
      <c r="C332" s="112"/>
      <c r="D332" s="113"/>
      <c r="E332" s="118"/>
      <c r="F332" s="116"/>
      <c r="G332" s="24"/>
      <c r="H332" s="23"/>
      <c r="I332" s="23"/>
      <c r="J332" s="23"/>
      <c r="K332" s="23"/>
      <c r="L332" s="23"/>
      <c r="M332" s="119"/>
      <c r="N332" s="23"/>
      <c r="O332" s="23"/>
      <c r="P332" s="23"/>
      <c r="Q332" s="23"/>
      <c r="R332" s="23"/>
      <c r="S332" s="23"/>
      <c r="T332" s="23"/>
      <c r="U332" s="23"/>
      <c r="V332" s="22"/>
      <c r="W332" s="23"/>
      <c r="X332" s="23"/>
      <c r="Y332" s="23"/>
      <c r="Z332" s="23"/>
      <c r="AA332" s="23"/>
      <c r="AB332" s="23"/>
      <c r="AC332" s="23"/>
      <c r="AD332" s="23"/>
      <c r="AE332" s="23"/>
      <c r="AF332" s="119"/>
      <c r="AG332" s="18"/>
      <c r="AH332" s="19"/>
      <c r="AI332" s="19"/>
      <c r="AJ332" s="19"/>
      <c r="AK332" s="18"/>
      <c r="AL332" s="18"/>
      <c r="AM332" s="18"/>
      <c r="AN332" s="18"/>
      <c r="AO332" s="18"/>
      <c r="AP332" s="18"/>
      <c r="AQ332" s="18"/>
      <c r="AR332" s="18"/>
      <c r="AS332" s="18"/>
      <c r="AT332" s="18"/>
      <c r="AU332" s="18"/>
      <c r="AV332" s="18"/>
      <c r="AW332" s="18"/>
      <c r="AX332" s="18"/>
      <c r="AY332" s="18"/>
    </row>
    <row r="333" spans="1:51" ht="13" x14ac:dyDescent="0.25">
      <c r="A333" s="20"/>
      <c r="B333" s="21"/>
      <c r="C333" s="112"/>
      <c r="D333" s="113"/>
      <c r="E333" s="118"/>
      <c r="F333" s="116"/>
      <c r="G333" s="24"/>
      <c r="H333" s="23"/>
      <c r="I333" s="23"/>
      <c r="J333" s="23"/>
      <c r="K333" s="23"/>
      <c r="L333" s="23"/>
      <c r="M333" s="119"/>
      <c r="N333" s="23"/>
      <c r="O333" s="23"/>
      <c r="P333" s="23"/>
      <c r="Q333" s="23"/>
      <c r="R333" s="23"/>
      <c r="S333" s="23"/>
      <c r="T333" s="23"/>
      <c r="U333" s="23"/>
      <c r="V333" s="22"/>
      <c r="W333" s="23"/>
      <c r="X333" s="23"/>
      <c r="Y333" s="23"/>
      <c r="Z333" s="23"/>
      <c r="AA333" s="23"/>
      <c r="AB333" s="23"/>
      <c r="AC333" s="23"/>
      <c r="AD333" s="23"/>
      <c r="AE333" s="23"/>
      <c r="AF333" s="119"/>
      <c r="AG333" s="18"/>
      <c r="AH333" s="19"/>
      <c r="AI333" s="19"/>
      <c r="AJ333" s="19"/>
      <c r="AK333" s="18"/>
      <c r="AL333" s="18"/>
      <c r="AM333" s="18"/>
      <c r="AN333" s="18"/>
      <c r="AO333" s="18"/>
      <c r="AP333" s="18"/>
      <c r="AQ333" s="18"/>
      <c r="AR333" s="18"/>
      <c r="AS333" s="18"/>
      <c r="AT333" s="18"/>
      <c r="AU333" s="18"/>
      <c r="AV333" s="18"/>
      <c r="AW333" s="18"/>
      <c r="AX333" s="18"/>
      <c r="AY333" s="18"/>
    </row>
    <row r="334" spans="1:51" ht="13" x14ac:dyDescent="0.25">
      <c r="A334" s="20"/>
      <c r="B334" s="21"/>
      <c r="C334" s="112"/>
      <c r="D334" s="113"/>
      <c r="E334" s="118"/>
      <c r="F334" s="116"/>
      <c r="G334" s="24"/>
      <c r="H334" s="23"/>
      <c r="I334" s="23"/>
      <c r="J334" s="23"/>
      <c r="K334" s="23"/>
      <c r="L334" s="23"/>
      <c r="M334" s="119"/>
      <c r="N334" s="23"/>
      <c r="O334" s="23"/>
      <c r="P334" s="23"/>
      <c r="Q334" s="23"/>
      <c r="R334" s="23"/>
      <c r="S334" s="23"/>
      <c r="T334" s="23"/>
      <c r="U334" s="23"/>
      <c r="V334" s="22"/>
      <c r="W334" s="23"/>
      <c r="X334" s="23"/>
      <c r="Y334" s="23"/>
      <c r="Z334" s="23"/>
      <c r="AA334" s="23"/>
      <c r="AB334" s="23"/>
      <c r="AC334" s="23"/>
      <c r="AD334" s="23"/>
      <c r="AE334" s="23"/>
      <c r="AF334" s="119"/>
      <c r="AG334" s="18"/>
      <c r="AH334" s="19"/>
      <c r="AI334" s="19"/>
      <c r="AJ334" s="19"/>
      <c r="AK334" s="18"/>
      <c r="AL334" s="18"/>
      <c r="AM334" s="18"/>
      <c r="AN334" s="18"/>
      <c r="AO334" s="18"/>
      <c r="AP334" s="18"/>
      <c r="AQ334" s="18"/>
      <c r="AR334" s="18"/>
      <c r="AS334" s="18"/>
      <c r="AT334" s="18"/>
      <c r="AU334" s="18"/>
      <c r="AV334" s="18"/>
      <c r="AW334" s="18"/>
      <c r="AX334" s="18"/>
      <c r="AY334" s="18"/>
    </row>
    <row r="335" spans="1:51" ht="13" x14ac:dyDescent="0.25">
      <c r="A335" s="20"/>
      <c r="B335" s="21"/>
      <c r="C335" s="112"/>
      <c r="D335" s="113"/>
      <c r="E335" s="118"/>
      <c r="F335" s="116"/>
      <c r="G335" s="24"/>
      <c r="H335" s="23"/>
      <c r="I335" s="23"/>
      <c r="J335" s="23"/>
      <c r="K335" s="23"/>
      <c r="L335" s="23"/>
      <c r="M335" s="119"/>
      <c r="N335" s="23"/>
      <c r="O335" s="23"/>
      <c r="P335" s="23"/>
      <c r="Q335" s="23"/>
      <c r="R335" s="23"/>
      <c r="S335" s="23"/>
      <c r="T335" s="23"/>
      <c r="U335" s="23"/>
      <c r="V335" s="22"/>
      <c r="W335" s="23"/>
      <c r="X335" s="23"/>
      <c r="Y335" s="23"/>
      <c r="Z335" s="23"/>
      <c r="AA335" s="23"/>
      <c r="AB335" s="23"/>
      <c r="AC335" s="23"/>
      <c r="AD335" s="23"/>
      <c r="AE335" s="23"/>
      <c r="AF335" s="119"/>
      <c r="AG335" s="18"/>
      <c r="AH335" s="19"/>
      <c r="AI335" s="19"/>
      <c r="AJ335" s="19"/>
      <c r="AK335" s="18"/>
      <c r="AL335" s="18"/>
      <c r="AM335" s="18"/>
      <c r="AN335" s="18"/>
      <c r="AO335" s="18"/>
      <c r="AP335" s="18"/>
      <c r="AQ335" s="18"/>
      <c r="AR335" s="18"/>
      <c r="AS335" s="18"/>
      <c r="AT335" s="18"/>
      <c r="AU335" s="18"/>
      <c r="AV335" s="18"/>
      <c r="AW335" s="18"/>
      <c r="AX335" s="18"/>
      <c r="AY335" s="18"/>
    </row>
    <row r="336" spans="1:51" ht="13" x14ac:dyDescent="0.25">
      <c r="A336" s="20"/>
      <c r="B336" s="21"/>
      <c r="C336" s="112"/>
      <c r="D336" s="113"/>
      <c r="E336" s="118"/>
      <c r="F336" s="116"/>
      <c r="G336" s="24"/>
      <c r="H336" s="23"/>
      <c r="I336" s="23"/>
      <c r="J336" s="23"/>
      <c r="K336" s="23"/>
      <c r="L336" s="23"/>
      <c r="M336" s="119"/>
      <c r="N336" s="23"/>
      <c r="O336" s="23"/>
      <c r="P336" s="23"/>
      <c r="Q336" s="23"/>
      <c r="R336" s="23"/>
      <c r="S336" s="23"/>
      <c r="T336" s="23"/>
      <c r="U336" s="23"/>
      <c r="V336" s="22"/>
      <c r="W336" s="23"/>
      <c r="X336" s="23"/>
      <c r="Y336" s="23"/>
      <c r="Z336" s="23"/>
      <c r="AA336" s="23"/>
      <c r="AB336" s="23"/>
      <c r="AC336" s="23"/>
      <c r="AD336" s="23"/>
      <c r="AE336" s="23"/>
      <c r="AF336" s="119"/>
      <c r="AG336" s="18"/>
      <c r="AH336" s="19"/>
      <c r="AI336" s="19"/>
      <c r="AJ336" s="19"/>
      <c r="AK336" s="18"/>
      <c r="AL336" s="18"/>
      <c r="AM336" s="18"/>
      <c r="AN336" s="18"/>
      <c r="AO336" s="18"/>
      <c r="AP336" s="18"/>
      <c r="AQ336" s="18"/>
      <c r="AR336" s="18"/>
      <c r="AS336" s="18"/>
      <c r="AT336" s="18"/>
      <c r="AU336" s="18"/>
      <c r="AV336" s="18"/>
      <c r="AW336" s="18"/>
      <c r="AX336" s="18"/>
      <c r="AY336" s="18"/>
    </row>
    <row r="337" spans="1:51" ht="13" x14ac:dyDescent="0.25">
      <c r="A337" s="20"/>
      <c r="B337" s="21"/>
      <c r="C337" s="112"/>
      <c r="D337" s="113"/>
      <c r="E337" s="118"/>
      <c r="F337" s="116"/>
      <c r="G337" s="24"/>
      <c r="H337" s="23"/>
      <c r="I337" s="23"/>
      <c r="J337" s="23"/>
      <c r="K337" s="23"/>
      <c r="L337" s="23"/>
      <c r="M337" s="119"/>
      <c r="N337" s="23"/>
      <c r="O337" s="23"/>
      <c r="P337" s="23"/>
      <c r="Q337" s="23"/>
      <c r="R337" s="23"/>
      <c r="S337" s="23"/>
      <c r="T337" s="23"/>
      <c r="U337" s="23"/>
      <c r="V337" s="22"/>
      <c r="W337" s="23"/>
      <c r="X337" s="23"/>
      <c r="Y337" s="23"/>
      <c r="Z337" s="23"/>
      <c r="AA337" s="23"/>
      <c r="AB337" s="23"/>
      <c r="AC337" s="23"/>
      <c r="AD337" s="23"/>
      <c r="AE337" s="23"/>
      <c r="AF337" s="119"/>
      <c r="AG337" s="18"/>
      <c r="AH337" s="19"/>
      <c r="AI337" s="19"/>
      <c r="AJ337" s="19"/>
      <c r="AK337" s="18"/>
      <c r="AL337" s="18"/>
      <c r="AM337" s="18"/>
      <c r="AN337" s="18"/>
      <c r="AO337" s="18"/>
      <c r="AP337" s="18"/>
      <c r="AQ337" s="18"/>
      <c r="AR337" s="18"/>
      <c r="AS337" s="18"/>
      <c r="AT337" s="18"/>
      <c r="AU337" s="18"/>
      <c r="AV337" s="18"/>
      <c r="AW337" s="18"/>
      <c r="AX337" s="18"/>
      <c r="AY337" s="18"/>
    </row>
    <row r="338" spans="1:51" ht="13" x14ac:dyDescent="0.25">
      <c r="A338" s="20"/>
      <c r="B338" s="21"/>
      <c r="C338" s="112"/>
      <c r="D338" s="113"/>
      <c r="E338" s="118"/>
      <c r="F338" s="116"/>
      <c r="G338" s="24"/>
      <c r="H338" s="23"/>
      <c r="I338" s="23"/>
      <c r="J338" s="23"/>
      <c r="K338" s="23"/>
      <c r="L338" s="23"/>
      <c r="M338" s="119"/>
      <c r="N338" s="23"/>
      <c r="O338" s="23"/>
      <c r="P338" s="23"/>
      <c r="Q338" s="23"/>
      <c r="R338" s="23"/>
      <c r="S338" s="23"/>
      <c r="T338" s="23"/>
      <c r="U338" s="23"/>
      <c r="V338" s="22"/>
      <c r="W338" s="23"/>
      <c r="X338" s="23"/>
      <c r="Y338" s="23"/>
      <c r="Z338" s="23"/>
      <c r="AA338" s="23"/>
      <c r="AB338" s="23"/>
      <c r="AC338" s="23"/>
      <c r="AD338" s="23"/>
      <c r="AE338" s="23"/>
      <c r="AF338" s="119"/>
      <c r="AG338" s="18"/>
      <c r="AH338" s="19"/>
      <c r="AI338" s="19"/>
      <c r="AJ338" s="19"/>
      <c r="AK338" s="18"/>
      <c r="AL338" s="18"/>
      <c r="AM338" s="18"/>
      <c r="AN338" s="18"/>
      <c r="AO338" s="18"/>
      <c r="AP338" s="18"/>
      <c r="AQ338" s="18"/>
      <c r="AR338" s="18"/>
      <c r="AS338" s="18"/>
      <c r="AT338" s="18"/>
      <c r="AU338" s="18"/>
      <c r="AV338" s="18"/>
      <c r="AW338" s="18"/>
      <c r="AX338" s="18"/>
      <c r="AY338" s="18"/>
    </row>
    <row r="339" spans="1:51" ht="13" x14ac:dyDescent="0.25">
      <c r="A339" s="20"/>
      <c r="B339" s="21"/>
      <c r="C339" s="112"/>
      <c r="D339" s="113"/>
      <c r="E339" s="118"/>
      <c r="F339" s="116"/>
      <c r="G339" s="24"/>
      <c r="H339" s="23"/>
      <c r="I339" s="23"/>
      <c r="J339" s="23"/>
      <c r="K339" s="23"/>
      <c r="L339" s="23"/>
      <c r="M339" s="119"/>
      <c r="N339" s="23"/>
      <c r="O339" s="23"/>
      <c r="P339" s="23"/>
      <c r="Q339" s="23"/>
      <c r="R339" s="23"/>
      <c r="S339" s="23"/>
      <c r="T339" s="23"/>
      <c r="U339" s="23"/>
      <c r="V339" s="22"/>
      <c r="W339" s="23"/>
      <c r="X339" s="23"/>
      <c r="Y339" s="23"/>
      <c r="Z339" s="23"/>
      <c r="AA339" s="23"/>
      <c r="AB339" s="23"/>
      <c r="AC339" s="23"/>
      <c r="AD339" s="23"/>
      <c r="AE339" s="23"/>
      <c r="AF339" s="119"/>
      <c r="AG339" s="18"/>
      <c r="AH339" s="19"/>
      <c r="AI339" s="19"/>
      <c r="AJ339" s="19"/>
      <c r="AK339" s="18"/>
      <c r="AL339" s="18"/>
      <c r="AM339" s="18"/>
      <c r="AN339" s="18"/>
      <c r="AO339" s="18"/>
      <c r="AP339" s="18"/>
      <c r="AQ339" s="18"/>
      <c r="AR339" s="18"/>
      <c r="AS339" s="18"/>
      <c r="AT339" s="18"/>
      <c r="AU339" s="18"/>
      <c r="AV339" s="18"/>
      <c r="AW339" s="18"/>
      <c r="AX339" s="18"/>
      <c r="AY339" s="18"/>
    </row>
    <row r="340" spans="1:51" ht="13" x14ac:dyDescent="0.25">
      <c r="A340" s="20"/>
      <c r="B340" s="21"/>
      <c r="C340" s="112"/>
      <c r="D340" s="113"/>
      <c r="E340" s="118"/>
      <c r="F340" s="116"/>
      <c r="G340" s="24"/>
      <c r="H340" s="23"/>
      <c r="I340" s="23"/>
      <c r="J340" s="23"/>
      <c r="K340" s="23"/>
      <c r="L340" s="23"/>
      <c r="M340" s="119"/>
      <c r="N340" s="23"/>
      <c r="O340" s="23"/>
      <c r="P340" s="23"/>
      <c r="Q340" s="23"/>
      <c r="R340" s="23"/>
      <c r="S340" s="23"/>
      <c r="T340" s="23"/>
      <c r="U340" s="23"/>
      <c r="V340" s="22"/>
      <c r="W340" s="23"/>
      <c r="X340" s="23"/>
      <c r="Y340" s="23"/>
      <c r="Z340" s="23"/>
      <c r="AA340" s="23"/>
      <c r="AB340" s="23"/>
      <c r="AC340" s="23"/>
      <c r="AD340" s="23"/>
      <c r="AE340" s="23"/>
      <c r="AF340" s="119"/>
      <c r="AG340" s="18"/>
      <c r="AH340" s="19"/>
      <c r="AI340" s="19"/>
      <c r="AJ340" s="19"/>
      <c r="AK340" s="18"/>
      <c r="AL340" s="18"/>
      <c r="AM340" s="18"/>
      <c r="AN340" s="18"/>
      <c r="AO340" s="18"/>
      <c r="AP340" s="18"/>
      <c r="AQ340" s="18"/>
      <c r="AR340" s="18"/>
      <c r="AS340" s="18"/>
      <c r="AT340" s="18"/>
      <c r="AU340" s="18"/>
      <c r="AV340" s="18"/>
      <c r="AW340" s="18"/>
      <c r="AX340" s="18"/>
      <c r="AY340" s="18"/>
    </row>
    <row r="341" spans="1:51" ht="13" x14ac:dyDescent="0.25">
      <c r="A341" s="20"/>
      <c r="B341" s="21"/>
      <c r="C341" s="112"/>
      <c r="D341" s="113"/>
      <c r="E341" s="118"/>
      <c r="F341" s="116"/>
      <c r="G341" s="24"/>
      <c r="H341" s="23"/>
      <c r="I341" s="23"/>
      <c r="J341" s="23"/>
      <c r="K341" s="23"/>
      <c r="L341" s="23"/>
      <c r="M341" s="119"/>
      <c r="N341" s="23"/>
      <c r="O341" s="23"/>
      <c r="P341" s="23"/>
      <c r="Q341" s="23"/>
      <c r="R341" s="23"/>
      <c r="S341" s="23"/>
      <c r="T341" s="23"/>
      <c r="U341" s="23"/>
      <c r="V341" s="22"/>
      <c r="W341" s="23"/>
      <c r="X341" s="23"/>
      <c r="Y341" s="23"/>
      <c r="Z341" s="23"/>
      <c r="AA341" s="23"/>
      <c r="AB341" s="23"/>
      <c r="AC341" s="23"/>
      <c r="AD341" s="23"/>
      <c r="AE341" s="23"/>
      <c r="AF341" s="119"/>
      <c r="AG341" s="18"/>
      <c r="AH341" s="19"/>
      <c r="AI341" s="19"/>
      <c r="AJ341" s="19"/>
      <c r="AK341" s="18"/>
      <c r="AL341" s="18"/>
      <c r="AM341" s="18"/>
      <c r="AN341" s="18"/>
      <c r="AO341" s="18"/>
      <c r="AP341" s="18"/>
      <c r="AQ341" s="18"/>
      <c r="AR341" s="18"/>
      <c r="AS341" s="18"/>
      <c r="AT341" s="18"/>
      <c r="AU341" s="18"/>
      <c r="AV341" s="18"/>
      <c r="AW341" s="18"/>
      <c r="AX341" s="18"/>
      <c r="AY341" s="18"/>
    </row>
    <row r="342" spans="1:51" ht="13" x14ac:dyDescent="0.25">
      <c r="A342" s="20"/>
      <c r="B342" s="21"/>
      <c r="C342" s="112"/>
      <c r="D342" s="113"/>
      <c r="E342" s="118"/>
      <c r="F342" s="116"/>
      <c r="G342" s="24"/>
      <c r="H342" s="23"/>
      <c r="I342" s="23"/>
      <c r="J342" s="23"/>
      <c r="K342" s="23"/>
      <c r="L342" s="23"/>
      <c r="M342" s="119"/>
      <c r="N342" s="23"/>
      <c r="O342" s="23"/>
      <c r="P342" s="23"/>
      <c r="Q342" s="23"/>
      <c r="R342" s="23"/>
      <c r="S342" s="23"/>
      <c r="T342" s="23"/>
      <c r="U342" s="23"/>
      <c r="V342" s="22"/>
      <c r="W342" s="23"/>
      <c r="X342" s="23"/>
      <c r="Y342" s="23"/>
      <c r="Z342" s="23"/>
      <c r="AA342" s="23"/>
      <c r="AB342" s="23"/>
      <c r="AC342" s="23"/>
      <c r="AD342" s="23"/>
      <c r="AE342" s="23"/>
      <c r="AF342" s="119"/>
      <c r="AG342" s="18"/>
      <c r="AH342" s="19"/>
      <c r="AI342" s="19"/>
      <c r="AJ342" s="19"/>
      <c r="AK342" s="18"/>
      <c r="AL342" s="18"/>
      <c r="AM342" s="18"/>
      <c r="AN342" s="18"/>
      <c r="AO342" s="18"/>
      <c r="AP342" s="18"/>
      <c r="AQ342" s="18"/>
      <c r="AR342" s="18"/>
      <c r="AS342" s="18"/>
      <c r="AT342" s="18"/>
      <c r="AU342" s="18"/>
      <c r="AV342" s="18"/>
      <c r="AW342" s="18"/>
      <c r="AX342" s="18"/>
      <c r="AY342" s="18"/>
    </row>
    <row r="343" spans="1:51" ht="13" x14ac:dyDescent="0.25">
      <c r="A343" s="20"/>
      <c r="B343" s="21"/>
      <c r="C343" s="112"/>
      <c r="D343" s="113"/>
      <c r="E343" s="118"/>
      <c r="F343" s="116"/>
      <c r="G343" s="24"/>
      <c r="H343" s="23"/>
      <c r="I343" s="23"/>
      <c r="J343" s="23"/>
      <c r="K343" s="23"/>
      <c r="L343" s="23"/>
      <c r="M343" s="119"/>
      <c r="N343" s="23"/>
      <c r="O343" s="23"/>
      <c r="P343" s="23"/>
      <c r="Q343" s="23"/>
      <c r="R343" s="23"/>
      <c r="S343" s="23"/>
      <c r="T343" s="23"/>
      <c r="U343" s="23"/>
      <c r="V343" s="22"/>
      <c r="W343" s="23"/>
      <c r="X343" s="23"/>
      <c r="Y343" s="23"/>
      <c r="Z343" s="23"/>
      <c r="AA343" s="23"/>
      <c r="AB343" s="23"/>
      <c r="AC343" s="23"/>
      <c r="AD343" s="23"/>
      <c r="AE343" s="23"/>
      <c r="AF343" s="119"/>
      <c r="AG343" s="18"/>
      <c r="AH343" s="19"/>
      <c r="AI343" s="19"/>
      <c r="AJ343" s="19"/>
      <c r="AK343" s="18"/>
      <c r="AL343" s="18"/>
      <c r="AM343" s="18"/>
      <c r="AN343" s="18"/>
      <c r="AO343" s="18"/>
      <c r="AP343" s="18"/>
      <c r="AQ343" s="18"/>
      <c r="AR343" s="18"/>
      <c r="AS343" s="18"/>
      <c r="AT343" s="18"/>
      <c r="AU343" s="18"/>
      <c r="AV343" s="18"/>
      <c r="AW343" s="18"/>
      <c r="AX343" s="18"/>
      <c r="AY343" s="18"/>
    </row>
    <row r="344" spans="1:51" ht="13" x14ac:dyDescent="0.25">
      <c r="A344" s="20"/>
      <c r="B344" s="21"/>
      <c r="C344" s="112"/>
      <c r="D344" s="113"/>
      <c r="E344" s="118"/>
      <c r="F344" s="116"/>
      <c r="G344" s="24"/>
      <c r="H344" s="23"/>
      <c r="I344" s="23"/>
      <c r="J344" s="23"/>
      <c r="K344" s="23"/>
      <c r="L344" s="23"/>
      <c r="M344" s="119"/>
      <c r="N344" s="23"/>
      <c r="O344" s="23"/>
      <c r="P344" s="23"/>
      <c r="Q344" s="23"/>
      <c r="R344" s="23"/>
      <c r="S344" s="23"/>
      <c r="T344" s="23"/>
      <c r="U344" s="23"/>
      <c r="V344" s="22"/>
      <c r="W344" s="23"/>
      <c r="X344" s="23"/>
      <c r="Y344" s="23"/>
      <c r="Z344" s="23"/>
      <c r="AA344" s="23"/>
      <c r="AB344" s="23"/>
      <c r="AC344" s="23"/>
      <c r="AD344" s="23"/>
      <c r="AE344" s="23"/>
      <c r="AF344" s="119"/>
      <c r="AG344" s="18"/>
      <c r="AH344" s="19"/>
      <c r="AI344" s="19"/>
      <c r="AJ344" s="19"/>
      <c r="AK344" s="18"/>
      <c r="AL344" s="18"/>
      <c r="AM344" s="18"/>
      <c r="AN344" s="18"/>
      <c r="AO344" s="18"/>
      <c r="AP344" s="18"/>
      <c r="AQ344" s="18"/>
      <c r="AR344" s="18"/>
      <c r="AS344" s="18"/>
      <c r="AT344" s="18"/>
      <c r="AU344" s="18"/>
      <c r="AV344" s="18"/>
      <c r="AW344" s="18"/>
      <c r="AX344" s="18"/>
      <c r="AY344" s="18"/>
    </row>
    <row r="345" spans="1:51" ht="13" x14ac:dyDescent="0.25">
      <c r="A345" s="20"/>
      <c r="B345" s="21"/>
      <c r="C345" s="112"/>
      <c r="D345" s="113"/>
      <c r="E345" s="118"/>
      <c r="F345" s="116"/>
      <c r="G345" s="24"/>
      <c r="H345" s="23"/>
      <c r="I345" s="23"/>
      <c r="J345" s="23"/>
      <c r="K345" s="23"/>
      <c r="L345" s="23"/>
      <c r="M345" s="119"/>
      <c r="N345" s="23"/>
      <c r="O345" s="23"/>
      <c r="P345" s="23"/>
      <c r="Q345" s="23"/>
      <c r="R345" s="23"/>
      <c r="S345" s="23"/>
      <c r="T345" s="23"/>
      <c r="U345" s="23"/>
      <c r="V345" s="22"/>
      <c r="W345" s="23"/>
      <c r="X345" s="23"/>
      <c r="Y345" s="23"/>
      <c r="Z345" s="23"/>
      <c r="AA345" s="23"/>
      <c r="AB345" s="23"/>
      <c r="AC345" s="23"/>
      <c r="AD345" s="23"/>
      <c r="AE345" s="23"/>
      <c r="AF345" s="119"/>
      <c r="AG345" s="18"/>
      <c r="AH345" s="19"/>
      <c r="AI345" s="19"/>
      <c r="AJ345" s="19"/>
      <c r="AK345" s="18"/>
      <c r="AL345" s="18"/>
      <c r="AM345" s="18"/>
      <c r="AN345" s="18"/>
      <c r="AO345" s="18"/>
      <c r="AP345" s="18"/>
      <c r="AQ345" s="18"/>
      <c r="AR345" s="18"/>
      <c r="AS345" s="18"/>
      <c r="AT345" s="18"/>
      <c r="AU345" s="18"/>
      <c r="AV345" s="18"/>
      <c r="AW345" s="18"/>
      <c r="AX345" s="18"/>
      <c r="AY345" s="18"/>
    </row>
    <row r="346" spans="1:51" ht="13" x14ac:dyDescent="0.25">
      <c r="A346" s="20"/>
      <c r="B346" s="21"/>
      <c r="C346" s="112"/>
      <c r="D346" s="113"/>
      <c r="E346" s="118"/>
      <c r="F346" s="116"/>
      <c r="G346" s="24"/>
      <c r="H346" s="23"/>
      <c r="I346" s="23"/>
      <c r="J346" s="23"/>
      <c r="K346" s="23"/>
      <c r="L346" s="23"/>
      <c r="M346" s="119"/>
      <c r="N346" s="23"/>
      <c r="O346" s="23"/>
      <c r="P346" s="23"/>
      <c r="Q346" s="23"/>
      <c r="R346" s="23"/>
      <c r="S346" s="23"/>
      <c r="T346" s="23"/>
      <c r="U346" s="23"/>
      <c r="V346" s="22"/>
      <c r="W346" s="23"/>
      <c r="X346" s="23"/>
      <c r="Y346" s="23"/>
      <c r="Z346" s="23"/>
      <c r="AA346" s="23"/>
      <c r="AB346" s="23"/>
      <c r="AC346" s="23"/>
      <c r="AD346" s="23"/>
      <c r="AE346" s="23"/>
      <c r="AF346" s="119"/>
      <c r="AG346" s="18"/>
      <c r="AH346" s="19"/>
      <c r="AI346" s="19"/>
      <c r="AJ346" s="19"/>
      <c r="AK346" s="18"/>
      <c r="AL346" s="18"/>
      <c r="AM346" s="18"/>
      <c r="AN346" s="18"/>
      <c r="AO346" s="18"/>
      <c r="AP346" s="18"/>
      <c r="AQ346" s="18"/>
      <c r="AR346" s="18"/>
      <c r="AS346" s="18"/>
      <c r="AT346" s="18"/>
      <c r="AU346" s="18"/>
      <c r="AV346" s="18"/>
      <c r="AW346" s="18"/>
      <c r="AX346" s="18"/>
      <c r="AY346" s="18"/>
    </row>
    <row r="347" spans="1:51" ht="13" x14ac:dyDescent="0.25">
      <c r="A347" s="20"/>
      <c r="B347" s="21"/>
      <c r="C347" s="112"/>
      <c r="D347" s="113"/>
      <c r="E347" s="118"/>
      <c r="F347" s="116"/>
      <c r="G347" s="24"/>
      <c r="H347" s="23"/>
      <c r="I347" s="23"/>
      <c r="J347" s="23"/>
      <c r="K347" s="23"/>
      <c r="L347" s="23"/>
      <c r="M347" s="119"/>
      <c r="N347" s="23"/>
      <c r="O347" s="23"/>
      <c r="P347" s="23"/>
      <c r="Q347" s="23"/>
      <c r="R347" s="23"/>
      <c r="S347" s="23"/>
      <c r="T347" s="23"/>
      <c r="U347" s="23"/>
      <c r="V347" s="22"/>
      <c r="W347" s="23"/>
      <c r="X347" s="23"/>
      <c r="Y347" s="23"/>
      <c r="Z347" s="23"/>
      <c r="AA347" s="23"/>
      <c r="AB347" s="23"/>
      <c r="AC347" s="23"/>
      <c r="AD347" s="23"/>
      <c r="AE347" s="23"/>
      <c r="AF347" s="119"/>
      <c r="AG347" s="18"/>
      <c r="AH347" s="19"/>
      <c r="AI347" s="19"/>
      <c r="AJ347" s="19"/>
      <c r="AK347" s="18"/>
      <c r="AL347" s="18"/>
      <c r="AM347" s="18"/>
      <c r="AN347" s="18"/>
      <c r="AO347" s="18"/>
      <c r="AP347" s="18"/>
      <c r="AQ347" s="18"/>
      <c r="AR347" s="18"/>
      <c r="AS347" s="18"/>
      <c r="AT347" s="18"/>
      <c r="AU347" s="18"/>
      <c r="AV347" s="18"/>
      <c r="AW347" s="18"/>
      <c r="AX347" s="18"/>
      <c r="AY347" s="18"/>
    </row>
    <row r="348" spans="1:51" ht="13" x14ac:dyDescent="0.25">
      <c r="A348" s="20"/>
      <c r="B348" s="21"/>
      <c r="C348" s="112"/>
      <c r="D348" s="113"/>
      <c r="E348" s="118"/>
      <c r="F348" s="116"/>
      <c r="G348" s="24"/>
      <c r="H348" s="23"/>
      <c r="I348" s="23"/>
      <c r="J348" s="23"/>
      <c r="K348" s="23"/>
      <c r="L348" s="23"/>
      <c r="M348" s="119"/>
      <c r="N348" s="23"/>
      <c r="O348" s="23"/>
      <c r="P348" s="23"/>
      <c r="Q348" s="23"/>
      <c r="R348" s="23"/>
      <c r="S348" s="23"/>
      <c r="T348" s="23"/>
      <c r="U348" s="23"/>
      <c r="V348" s="22"/>
      <c r="W348" s="23"/>
      <c r="X348" s="23"/>
      <c r="Y348" s="23"/>
      <c r="Z348" s="23"/>
      <c r="AA348" s="23"/>
      <c r="AB348" s="23"/>
      <c r="AC348" s="23"/>
      <c r="AD348" s="23"/>
      <c r="AE348" s="23"/>
      <c r="AF348" s="119"/>
      <c r="AG348" s="18"/>
      <c r="AH348" s="19"/>
      <c r="AI348" s="19"/>
      <c r="AJ348" s="19"/>
      <c r="AK348" s="18"/>
      <c r="AL348" s="18"/>
      <c r="AM348" s="18"/>
      <c r="AN348" s="18"/>
      <c r="AO348" s="18"/>
      <c r="AP348" s="18"/>
      <c r="AQ348" s="18"/>
      <c r="AR348" s="18"/>
      <c r="AS348" s="18"/>
      <c r="AT348" s="18"/>
      <c r="AU348" s="18"/>
      <c r="AV348" s="18"/>
      <c r="AW348" s="18"/>
      <c r="AX348" s="18"/>
      <c r="AY348" s="18"/>
    </row>
    <row r="349" spans="1:51" ht="13" x14ac:dyDescent="0.25">
      <c r="A349" s="20"/>
      <c r="B349" s="21"/>
      <c r="C349" s="112"/>
      <c r="D349" s="113"/>
      <c r="E349" s="118"/>
      <c r="F349" s="116"/>
      <c r="G349" s="24"/>
      <c r="H349" s="23"/>
      <c r="I349" s="23"/>
      <c r="J349" s="23"/>
      <c r="K349" s="23"/>
      <c r="L349" s="23"/>
      <c r="M349" s="119"/>
      <c r="N349" s="23"/>
      <c r="O349" s="23"/>
      <c r="P349" s="23"/>
      <c r="Q349" s="23"/>
      <c r="R349" s="23"/>
      <c r="S349" s="23"/>
      <c r="T349" s="23"/>
      <c r="U349" s="23"/>
      <c r="V349" s="22"/>
      <c r="W349" s="23"/>
      <c r="X349" s="23"/>
      <c r="Y349" s="23"/>
      <c r="Z349" s="23"/>
      <c r="AA349" s="23"/>
      <c r="AB349" s="23"/>
      <c r="AC349" s="23"/>
      <c r="AD349" s="23"/>
      <c r="AE349" s="23"/>
      <c r="AF349" s="119"/>
      <c r="AG349" s="18"/>
      <c r="AH349" s="19"/>
      <c r="AI349" s="19"/>
      <c r="AJ349" s="19"/>
      <c r="AK349" s="18"/>
      <c r="AL349" s="18"/>
      <c r="AM349" s="18"/>
      <c r="AN349" s="18"/>
      <c r="AO349" s="18"/>
      <c r="AP349" s="18"/>
      <c r="AQ349" s="18"/>
      <c r="AR349" s="18"/>
      <c r="AS349" s="18"/>
      <c r="AT349" s="18"/>
      <c r="AU349" s="18"/>
      <c r="AV349" s="18"/>
      <c r="AW349" s="18"/>
      <c r="AX349" s="18"/>
      <c r="AY349" s="18"/>
    </row>
    <row r="350" spans="1:51" ht="13" x14ac:dyDescent="0.25">
      <c r="A350" s="20"/>
      <c r="B350" s="21"/>
      <c r="C350" s="112"/>
      <c r="D350" s="113"/>
      <c r="E350" s="118"/>
      <c r="F350" s="116"/>
      <c r="G350" s="24"/>
      <c r="H350" s="23"/>
      <c r="I350" s="23"/>
      <c r="J350" s="23"/>
      <c r="K350" s="23"/>
      <c r="L350" s="23"/>
      <c r="M350" s="119"/>
      <c r="N350" s="23"/>
      <c r="O350" s="23"/>
      <c r="P350" s="23"/>
      <c r="Q350" s="23"/>
      <c r="R350" s="23"/>
      <c r="S350" s="23"/>
      <c r="T350" s="23"/>
      <c r="U350" s="23"/>
      <c r="V350" s="22"/>
      <c r="W350" s="23"/>
      <c r="X350" s="23"/>
      <c r="Y350" s="23"/>
      <c r="Z350" s="23"/>
      <c r="AA350" s="23"/>
      <c r="AB350" s="23"/>
      <c r="AC350" s="23"/>
      <c r="AD350" s="23"/>
      <c r="AE350" s="23"/>
      <c r="AF350" s="119"/>
      <c r="AG350" s="18"/>
      <c r="AH350" s="19"/>
      <c r="AI350" s="19"/>
      <c r="AJ350" s="19"/>
      <c r="AK350" s="18"/>
      <c r="AL350" s="18"/>
      <c r="AM350" s="18"/>
      <c r="AN350" s="18"/>
      <c r="AO350" s="18"/>
      <c r="AP350" s="18"/>
      <c r="AQ350" s="18"/>
      <c r="AR350" s="18"/>
      <c r="AS350" s="18"/>
      <c r="AT350" s="18"/>
      <c r="AU350" s="18"/>
      <c r="AV350" s="18"/>
      <c r="AW350" s="18"/>
      <c r="AX350" s="18"/>
      <c r="AY350" s="18"/>
    </row>
    <row r="351" spans="1:51" ht="13" x14ac:dyDescent="0.25">
      <c r="A351" s="20"/>
      <c r="B351" s="21"/>
      <c r="C351" s="112"/>
      <c r="D351" s="113"/>
      <c r="E351" s="118"/>
      <c r="F351" s="116"/>
      <c r="G351" s="24"/>
      <c r="H351" s="23"/>
      <c r="I351" s="23"/>
      <c r="J351" s="23"/>
      <c r="K351" s="23"/>
      <c r="L351" s="23"/>
      <c r="M351" s="119"/>
      <c r="N351" s="23"/>
      <c r="O351" s="23"/>
      <c r="P351" s="23"/>
      <c r="Q351" s="23"/>
      <c r="R351" s="23"/>
      <c r="S351" s="23"/>
      <c r="T351" s="23"/>
      <c r="U351" s="23"/>
      <c r="V351" s="22"/>
      <c r="W351" s="23"/>
      <c r="X351" s="23"/>
      <c r="Y351" s="23"/>
      <c r="Z351" s="23"/>
      <c r="AA351" s="23"/>
      <c r="AB351" s="23"/>
      <c r="AC351" s="23"/>
      <c r="AD351" s="23"/>
      <c r="AE351" s="23"/>
      <c r="AF351" s="119"/>
      <c r="AG351" s="18"/>
      <c r="AH351" s="19"/>
      <c r="AI351" s="19"/>
      <c r="AJ351" s="19"/>
      <c r="AK351" s="18"/>
      <c r="AL351" s="18"/>
      <c r="AM351" s="18"/>
      <c r="AN351" s="18"/>
      <c r="AO351" s="18"/>
      <c r="AP351" s="18"/>
      <c r="AQ351" s="18"/>
      <c r="AR351" s="18"/>
      <c r="AS351" s="18"/>
      <c r="AT351" s="18"/>
      <c r="AU351" s="18"/>
      <c r="AV351" s="18"/>
      <c r="AW351" s="18"/>
      <c r="AX351" s="18"/>
      <c r="AY351" s="18"/>
    </row>
    <row r="352" spans="1:51" ht="13" x14ac:dyDescent="0.25">
      <c r="A352" s="20"/>
      <c r="B352" s="21"/>
      <c r="C352" s="112"/>
      <c r="D352" s="113"/>
      <c r="E352" s="118"/>
      <c r="F352" s="116"/>
      <c r="G352" s="24"/>
      <c r="H352" s="23"/>
      <c r="I352" s="23"/>
      <c r="J352" s="23"/>
      <c r="K352" s="23"/>
      <c r="L352" s="23"/>
      <c r="M352" s="119"/>
      <c r="N352" s="23"/>
      <c r="O352" s="23"/>
      <c r="P352" s="23"/>
      <c r="Q352" s="23"/>
      <c r="R352" s="23"/>
      <c r="S352" s="23"/>
      <c r="T352" s="23"/>
      <c r="U352" s="23"/>
      <c r="V352" s="22"/>
      <c r="W352" s="23"/>
      <c r="X352" s="23"/>
      <c r="Y352" s="23"/>
      <c r="Z352" s="23"/>
      <c r="AA352" s="23"/>
      <c r="AB352" s="23"/>
      <c r="AC352" s="23"/>
      <c r="AD352" s="23"/>
      <c r="AE352" s="23"/>
      <c r="AF352" s="119"/>
      <c r="AG352" s="18"/>
      <c r="AH352" s="19"/>
      <c r="AI352" s="19"/>
      <c r="AJ352" s="19"/>
      <c r="AK352" s="18"/>
      <c r="AL352" s="18"/>
      <c r="AM352" s="18"/>
      <c r="AN352" s="18"/>
      <c r="AO352" s="18"/>
      <c r="AP352" s="18"/>
      <c r="AQ352" s="18"/>
      <c r="AR352" s="18"/>
      <c r="AS352" s="18"/>
      <c r="AT352" s="18"/>
      <c r="AU352" s="18"/>
      <c r="AV352" s="18"/>
      <c r="AW352" s="18"/>
      <c r="AX352" s="18"/>
      <c r="AY352" s="18"/>
    </row>
    <row r="353" spans="1:51" ht="13" x14ac:dyDescent="0.25">
      <c r="A353" s="20"/>
      <c r="B353" s="21"/>
      <c r="C353" s="112"/>
      <c r="D353" s="113"/>
      <c r="E353" s="118"/>
      <c r="F353" s="116"/>
      <c r="G353" s="24"/>
      <c r="H353" s="23"/>
      <c r="I353" s="23"/>
      <c r="J353" s="23"/>
      <c r="K353" s="23"/>
      <c r="L353" s="23"/>
      <c r="M353" s="119"/>
      <c r="N353" s="23"/>
      <c r="O353" s="23"/>
      <c r="P353" s="23"/>
      <c r="Q353" s="23"/>
      <c r="R353" s="23"/>
      <c r="S353" s="23"/>
      <c r="T353" s="23"/>
      <c r="U353" s="23"/>
      <c r="V353" s="22"/>
      <c r="W353" s="23"/>
      <c r="X353" s="23"/>
      <c r="Y353" s="23"/>
      <c r="Z353" s="23"/>
      <c r="AA353" s="23"/>
      <c r="AB353" s="23"/>
      <c r="AC353" s="23"/>
      <c r="AD353" s="23"/>
      <c r="AE353" s="23"/>
      <c r="AF353" s="119"/>
      <c r="AG353" s="18"/>
      <c r="AH353" s="19"/>
      <c r="AI353" s="19"/>
      <c r="AJ353" s="19"/>
      <c r="AK353" s="18"/>
      <c r="AL353" s="18"/>
      <c r="AM353" s="18"/>
      <c r="AN353" s="18"/>
      <c r="AO353" s="18"/>
      <c r="AP353" s="18"/>
      <c r="AQ353" s="18"/>
      <c r="AR353" s="18"/>
      <c r="AS353" s="18"/>
      <c r="AT353" s="18"/>
      <c r="AU353" s="18"/>
      <c r="AV353" s="18"/>
      <c r="AW353" s="18"/>
      <c r="AX353" s="18"/>
      <c r="AY353" s="18"/>
    </row>
    <row r="354" spans="1:51" ht="13" x14ac:dyDescent="0.25">
      <c r="A354" s="20"/>
      <c r="B354" s="21"/>
      <c r="C354" s="112"/>
      <c r="D354" s="113"/>
      <c r="E354" s="118"/>
      <c r="F354" s="116"/>
      <c r="G354" s="24"/>
      <c r="H354" s="23"/>
      <c r="I354" s="23"/>
      <c r="J354" s="23"/>
      <c r="K354" s="23"/>
      <c r="L354" s="23"/>
      <c r="M354" s="119"/>
      <c r="N354" s="23"/>
      <c r="O354" s="23"/>
      <c r="P354" s="23"/>
      <c r="Q354" s="23"/>
      <c r="R354" s="23"/>
      <c r="S354" s="23"/>
      <c r="T354" s="23"/>
      <c r="U354" s="23"/>
      <c r="V354" s="22"/>
      <c r="W354" s="23"/>
      <c r="X354" s="23"/>
      <c r="Y354" s="23"/>
      <c r="Z354" s="23"/>
      <c r="AA354" s="23"/>
      <c r="AB354" s="23"/>
      <c r="AC354" s="23"/>
      <c r="AD354" s="23"/>
      <c r="AE354" s="23"/>
      <c r="AF354" s="119"/>
      <c r="AG354" s="18"/>
      <c r="AH354" s="19"/>
      <c r="AI354" s="19"/>
      <c r="AJ354" s="19"/>
      <c r="AK354" s="18"/>
      <c r="AL354" s="18"/>
      <c r="AM354" s="18"/>
      <c r="AN354" s="18"/>
      <c r="AO354" s="18"/>
      <c r="AP354" s="18"/>
      <c r="AQ354" s="18"/>
      <c r="AR354" s="18"/>
      <c r="AS354" s="18"/>
      <c r="AT354" s="18"/>
      <c r="AU354" s="18"/>
      <c r="AV354" s="18"/>
      <c r="AW354" s="18"/>
      <c r="AX354" s="18"/>
      <c r="AY354" s="18"/>
    </row>
    <row r="355" spans="1:51" ht="13" x14ac:dyDescent="0.25">
      <c r="A355" s="20"/>
      <c r="B355" s="21"/>
      <c r="C355" s="112"/>
      <c r="D355" s="113"/>
      <c r="E355" s="118"/>
      <c r="F355" s="116"/>
      <c r="G355" s="24"/>
      <c r="H355" s="23"/>
      <c r="I355" s="23"/>
      <c r="J355" s="23"/>
      <c r="K355" s="23"/>
      <c r="L355" s="23"/>
      <c r="M355" s="119"/>
      <c r="N355" s="23"/>
      <c r="O355" s="23"/>
      <c r="P355" s="23"/>
      <c r="Q355" s="23"/>
      <c r="R355" s="23"/>
      <c r="S355" s="23"/>
      <c r="T355" s="23"/>
      <c r="U355" s="23"/>
      <c r="V355" s="22"/>
      <c r="W355" s="23"/>
      <c r="X355" s="23"/>
      <c r="Y355" s="23"/>
      <c r="Z355" s="23"/>
      <c r="AA355" s="23"/>
      <c r="AB355" s="23"/>
      <c r="AC355" s="23"/>
      <c r="AD355" s="23"/>
      <c r="AE355" s="23"/>
      <c r="AF355" s="119"/>
      <c r="AG355" s="18"/>
      <c r="AH355" s="19"/>
      <c r="AI355" s="19"/>
      <c r="AJ355" s="19"/>
      <c r="AK355" s="18"/>
      <c r="AL355" s="18"/>
      <c r="AM355" s="18"/>
      <c r="AN355" s="18"/>
      <c r="AO355" s="18"/>
      <c r="AP355" s="18"/>
      <c r="AQ355" s="18"/>
      <c r="AR355" s="18"/>
      <c r="AS355" s="18"/>
      <c r="AT355" s="18"/>
      <c r="AU355" s="18"/>
      <c r="AV355" s="18"/>
      <c r="AW355" s="18"/>
      <c r="AX355" s="18"/>
      <c r="AY355" s="18"/>
    </row>
    <row r="356" spans="1:51" ht="13" x14ac:dyDescent="0.25">
      <c r="A356" s="20"/>
      <c r="B356" s="21"/>
      <c r="C356" s="112"/>
      <c r="D356" s="113"/>
      <c r="E356" s="118"/>
      <c r="F356" s="116"/>
      <c r="G356" s="24"/>
      <c r="H356" s="23"/>
      <c r="I356" s="23"/>
      <c r="J356" s="23"/>
      <c r="K356" s="23"/>
      <c r="L356" s="23"/>
      <c r="M356" s="119"/>
      <c r="N356" s="23"/>
      <c r="O356" s="23"/>
      <c r="P356" s="23"/>
      <c r="Q356" s="23"/>
      <c r="R356" s="23"/>
      <c r="S356" s="23"/>
      <c r="T356" s="23"/>
      <c r="U356" s="23"/>
      <c r="V356" s="22"/>
      <c r="W356" s="23"/>
      <c r="X356" s="23"/>
      <c r="Y356" s="23"/>
      <c r="Z356" s="23"/>
      <c r="AA356" s="23"/>
      <c r="AB356" s="23"/>
      <c r="AC356" s="23"/>
      <c r="AD356" s="23"/>
      <c r="AE356" s="23"/>
      <c r="AF356" s="119"/>
      <c r="AG356" s="18"/>
      <c r="AH356" s="19"/>
      <c r="AI356" s="19"/>
      <c r="AJ356" s="19"/>
      <c r="AK356" s="18"/>
      <c r="AL356" s="18"/>
      <c r="AM356" s="18"/>
      <c r="AN356" s="18"/>
      <c r="AO356" s="18"/>
      <c r="AP356" s="18"/>
      <c r="AQ356" s="18"/>
      <c r="AR356" s="18"/>
      <c r="AS356" s="18"/>
      <c r="AT356" s="18"/>
      <c r="AU356" s="18"/>
      <c r="AV356" s="18"/>
      <c r="AW356" s="18"/>
      <c r="AX356" s="18"/>
      <c r="AY356" s="18"/>
    </row>
    <row r="357" spans="1:51" ht="13" x14ac:dyDescent="0.25">
      <c r="A357" s="20"/>
      <c r="B357" s="21"/>
      <c r="C357" s="112"/>
      <c r="D357" s="113"/>
      <c r="E357" s="118"/>
      <c r="F357" s="116"/>
      <c r="G357" s="24"/>
      <c r="H357" s="23"/>
      <c r="I357" s="23"/>
      <c r="J357" s="23"/>
      <c r="K357" s="23"/>
      <c r="L357" s="23"/>
      <c r="M357" s="119"/>
      <c r="N357" s="23"/>
      <c r="O357" s="23"/>
      <c r="P357" s="23"/>
      <c r="Q357" s="23"/>
      <c r="R357" s="23"/>
      <c r="S357" s="23"/>
      <c r="T357" s="23"/>
      <c r="U357" s="23"/>
      <c r="V357" s="22"/>
      <c r="W357" s="23"/>
      <c r="X357" s="23"/>
      <c r="Y357" s="23"/>
      <c r="Z357" s="23"/>
      <c r="AA357" s="23"/>
      <c r="AB357" s="23"/>
      <c r="AC357" s="23"/>
      <c r="AD357" s="23"/>
      <c r="AE357" s="23"/>
      <c r="AF357" s="119"/>
      <c r="AG357" s="18"/>
      <c r="AH357" s="19"/>
      <c r="AI357" s="19"/>
      <c r="AJ357" s="19"/>
      <c r="AK357" s="18"/>
      <c r="AL357" s="18"/>
      <c r="AM357" s="18"/>
      <c r="AN357" s="18"/>
      <c r="AO357" s="18"/>
      <c r="AP357" s="18"/>
      <c r="AQ357" s="18"/>
      <c r="AR357" s="18"/>
      <c r="AS357" s="18"/>
      <c r="AT357" s="18"/>
      <c r="AU357" s="18"/>
      <c r="AV357" s="18"/>
      <c r="AW357" s="18"/>
      <c r="AX357" s="18"/>
      <c r="AY357" s="18"/>
    </row>
    <row r="358" spans="1:51" ht="13" x14ac:dyDescent="0.25">
      <c r="A358" s="20"/>
      <c r="B358" s="21"/>
      <c r="C358" s="112"/>
      <c r="D358" s="113"/>
      <c r="E358" s="118"/>
      <c r="F358" s="116"/>
      <c r="G358" s="24"/>
      <c r="H358" s="23"/>
      <c r="I358" s="23"/>
      <c r="J358" s="23"/>
      <c r="K358" s="23"/>
      <c r="L358" s="23"/>
      <c r="M358" s="119"/>
      <c r="N358" s="23"/>
      <c r="O358" s="23"/>
      <c r="P358" s="23"/>
      <c r="Q358" s="23"/>
      <c r="R358" s="23"/>
      <c r="S358" s="23"/>
      <c r="T358" s="23"/>
      <c r="U358" s="23"/>
      <c r="V358" s="22"/>
      <c r="W358" s="23"/>
      <c r="X358" s="23"/>
      <c r="Y358" s="23"/>
      <c r="Z358" s="23"/>
      <c r="AA358" s="23"/>
      <c r="AB358" s="23"/>
      <c r="AC358" s="23"/>
      <c r="AD358" s="23"/>
      <c r="AE358" s="23"/>
      <c r="AF358" s="119"/>
      <c r="AG358" s="18"/>
      <c r="AH358" s="19"/>
      <c r="AI358" s="19"/>
      <c r="AJ358" s="19"/>
      <c r="AK358" s="18"/>
      <c r="AL358" s="18"/>
      <c r="AM358" s="18"/>
      <c r="AN358" s="18"/>
      <c r="AO358" s="18"/>
      <c r="AP358" s="18"/>
      <c r="AQ358" s="18"/>
      <c r="AR358" s="18"/>
      <c r="AS358" s="18"/>
      <c r="AT358" s="18"/>
      <c r="AU358" s="18"/>
      <c r="AV358" s="18"/>
      <c r="AW358" s="18"/>
      <c r="AX358" s="18"/>
      <c r="AY358" s="18"/>
    </row>
    <row r="359" spans="1:51" ht="13" x14ac:dyDescent="0.25">
      <c r="A359" s="20"/>
      <c r="B359" s="21"/>
      <c r="C359" s="112"/>
      <c r="D359" s="113"/>
      <c r="E359" s="118"/>
      <c r="F359" s="116"/>
      <c r="G359" s="24"/>
      <c r="H359" s="23"/>
      <c r="I359" s="23"/>
      <c r="J359" s="23"/>
      <c r="K359" s="23"/>
      <c r="L359" s="23"/>
      <c r="M359" s="119"/>
      <c r="N359" s="23"/>
      <c r="O359" s="23"/>
      <c r="P359" s="23"/>
      <c r="Q359" s="23"/>
      <c r="R359" s="23"/>
      <c r="S359" s="23"/>
      <c r="T359" s="23"/>
      <c r="U359" s="23"/>
      <c r="V359" s="22"/>
      <c r="W359" s="23"/>
      <c r="X359" s="23"/>
      <c r="Y359" s="23"/>
      <c r="Z359" s="23"/>
      <c r="AA359" s="23"/>
      <c r="AB359" s="23"/>
      <c r="AC359" s="23"/>
      <c r="AD359" s="23"/>
      <c r="AE359" s="23"/>
      <c r="AF359" s="119"/>
      <c r="AG359" s="18"/>
      <c r="AH359" s="19"/>
      <c r="AI359" s="19"/>
      <c r="AJ359" s="19"/>
      <c r="AK359" s="18"/>
      <c r="AL359" s="18"/>
      <c r="AM359" s="18"/>
      <c r="AN359" s="18"/>
      <c r="AO359" s="18"/>
      <c r="AP359" s="18"/>
      <c r="AQ359" s="18"/>
      <c r="AR359" s="18"/>
      <c r="AS359" s="18"/>
      <c r="AT359" s="18"/>
      <c r="AU359" s="18"/>
      <c r="AV359" s="18"/>
      <c r="AW359" s="18"/>
      <c r="AX359" s="18"/>
      <c r="AY359" s="18"/>
    </row>
    <row r="360" spans="1:51" ht="13" x14ac:dyDescent="0.25">
      <c r="A360" s="20"/>
      <c r="B360" s="21"/>
      <c r="C360" s="112"/>
      <c r="D360" s="113"/>
      <c r="E360" s="118"/>
      <c r="F360" s="116"/>
      <c r="G360" s="24"/>
      <c r="H360" s="23"/>
      <c r="I360" s="23"/>
      <c r="J360" s="23"/>
      <c r="K360" s="23"/>
      <c r="L360" s="23"/>
      <c r="M360" s="119"/>
      <c r="N360" s="23"/>
      <c r="O360" s="23"/>
      <c r="P360" s="23"/>
      <c r="Q360" s="23"/>
      <c r="R360" s="23"/>
      <c r="S360" s="23"/>
      <c r="T360" s="23"/>
      <c r="U360" s="23"/>
      <c r="V360" s="22"/>
      <c r="W360" s="23"/>
      <c r="X360" s="23"/>
      <c r="Y360" s="23"/>
      <c r="Z360" s="23"/>
      <c r="AA360" s="23"/>
      <c r="AB360" s="23"/>
      <c r="AC360" s="23"/>
      <c r="AD360" s="23"/>
      <c r="AE360" s="23"/>
      <c r="AF360" s="119"/>
      <c r="AG360" s="18"/>
      <c r="AH360" s="19"/>
      <c r="AI360" s="19"/>
      <c r="AJ360" s="19"/>
      <c r="AK360" s="18"/>
      <c r="AL360" s="18"/>
      <c r="AM360" s="18"/>
      <c r="AN360" s="18"/>
      <c r="AO360" s="18"/>
      <c r="AP360" s="18"/>
      <c r="AQ360" s="18"/>
      <c r="AR360" s="18"/>
      <c r="AS360" s="18"/>
      <c r="AT360" s="18"/>
      <c r="AU360" s="18"/>
      <c r="AV360" s="18"/>
      <c r="AW360" s="18"/>
      <c r="AX360" s="18"/>
      <c r="AY360" s="18"/>
    </row>
    <row r="361" spans="1:51" ht="13" x14ac:dyDescent="0.25">
      <c r="A361" s="20"/>
      <c r="B361" s="21"/>
      <c r="C361" s="112"/>
      <c r="D361" s="113"/>
      <c r="E361" s="118"/>
      <c r="F361" s="116"/>
      <c r="G361" s="24"/>
      <c r="H361" s="23"/>
      <c r="I361" s="23"/>
      <c r="J361" s="23"/>
      <c r="K361" s="23"/>
      <c r="L361" s="23"/>
      <c r="M361" s="119"/>
      <c r="N361" s="23"/>
      <c r="O361" s="23"/>
      <c r="P361" s="23"/>
      <c r="Q361" s="23"/>
      <c r="R361" s="23"/>
      <c r="S361" s="23"/>
      <c r="T361" s="23"/>
      <c r="U361" s="23"/>
      <c r="V361" s="22"/>
      <c r="W361" s="23"/>
      <c r="X361" s="23"/>
      <c r="Y361" s="23"/>
      <c r="Z361" s="23"/>
      <c r="AA361" s="23"/>
      <c r="AB361" s="23"/>
      <c r="AC361" s="23"/>
      <c r="AD361" s="23"/>
      <c r="AE361" s="23"/>
      <c r="AF361" s="119"/>
      <c r="AG361" s="18"/>
      <c r="AH361" s="19"/>
      <c r="AI361" s="19"/>
      <c r="AJ361" s="19"/>
      <c r="AK361" s="18"/>
      <c r="AL361" s="18"/>
      <c r="AM361" s="18"/>
      <c r="AN361" s="18"/>
      <c r="AO361" s="18"/>
      <c r="AP361" s="18"/>
      <c r="AQ361" s="18"/>
      <c r="AR361" s="18"/>
      <c r="AS361" s="18"/>
      <c r="AT361" s="18"/>
      <c r="AU361" s="18"/>
      <c r="AV361" s="18"/>
      <c r="AW361" s="18"/>
      <c r="AX361" s="18"/>
      <c r="AY361" s="18"/>
    </row>
    <row r="362" spans="1:51" ht="13" x14ac:dyDescent="0.25">
      <c r="A362" s="20"/>
      <c r="B362" s="21"/>
      <c r="C362" s="112"/>
      <c r="D362" s="113"/>
      <c r="E362" s="118"/>
      <c r="F362" s="116"/>
      <c r="G362" s="24"/>
      <c r="H362" s="23"/>
      <c r="I362" s="23"/>
      <c r="J362" s="23"/>
      <c r="K362" s="23"/>
      <c r="L362" s="23"/>
      <c r="M362" s="119"/>
      <c r="N362" s="23"/>
      <c r="O362" s="23"/>
      <c r="P362" s="23"/>
      <c r="Q362" s="23"/>
      <c r="R362" s="23"/>
      <c r="S362" s="23"/>
      <c r="T362" s="23"/>
      <c r="U362" s="23"/>
      <c r="V362" s="22"/>
      <c r="W362" s="23"/>
      <c r="X362" s="23"/>
      <c r="Y362" s="23"/>
      <c r="Z362" s="23"/>
      <c r="AA362" s="23"/>
      <c r="AB362" s="23"/>
      <c r="AC362" s="23"/>
      <c r="AD362" s="23"/>
      <c r="AE362" s="23"/>
      <c r="AF362" s="119"/>
      <c r="AG362" s="18"/>
      <c r="AH362" s="19"/>
      <c r="AI362" s="19"/>
      <c r="AJ362" s="19"/>
      <c r="AK362" s="18"/>
      <c r="AL362" s="18"/>
      <c r="AM362" s="18"/>
      <c r="AN362" s="18"/>
      <c r="AO362" s="18"/>
      <c r="AP362" s="18"/>
      <c r="AQ362" s="18"/>
      <c r="AR362" s="18"/>
      <c r="AS362" s="18"/>
      <c r="AT362" s="18"/>
      <c r="AU362" s="18"/>
      <c r="AV362" s="18"/>
      <c r="AW362" s="18"/>
      <c r="AX362" s="18"/>
      <c r="AY362" s="18"/>
    </row>
    <row r="363" spans="1:51" ht="13" x14ac:dyDescent="0.25">
      <c r="A363" s="20"/>
      <c r="B363" s="21"/>
      <c r="C363" s="112"/>
      <c r="D363" s="113"/>
      <c r="E363" s="118"/>
      <c r="F363" s="116"/>
      <c r="G363" s="24"/>
      <c r="H363" s="23"/>
      <c r="I363" s="23"/>
      <c r="J363" s="23"/>
      <c r="K363" s="23"/>
      <c r="L363" s="23"/>
      <c r="M363" s="119"/>
      <c r="N363" s="23"/>
      <c r="O363" s="23"/>
      <c r="P363" s="23"/>
      <c r="Q363" s="23"/>
      <c r="R363" s="23"/>
      <c r="S363" s="23"/>
      <c r="T363" s="23"/>
      <c r="U363" s="23"/>
      <c r="V363" s="22"/>
      <c r="W363" s="23"/>
      <c r="X363" s="23"/>
      <c r="Y363" s="23"/>
      <c r="Z363" s="23"/>
      <c r="AA363" s="23"/>
      <c r="AB363" s="23"/>
      <c r="AC363" s="23"/>
      <c r="AD363" s="23"/>
      <c r="AE363" s="23"/>
      <c r="AF363" s="119"/>
      <c r="AG363" s="18"/>
      <c r="AH363" s="19"/>
      <c r="AI363" s="19"/>
      <c r="AJ363" s="19"/>
      <c r="AK363" s="18"/>
      <c r="AL363" s="18"/>
      <c r="AM363" s="18"/>
      <c r="AN363" s="18"/>
      <c r="AO363" s="18"/>
      <c r="AP363" s="18"/>
      <c r="AQ363" s="18"/>
      <c r="AR363" s="18"/>
      <c r="AS363" s="18"/>
      <c r="AT363" s="18"/>
      <c r="AU363" s="18"/>
      <c r="AV363" s="18"/>
      <c r="AW363" s="18"/>
      <c r="AX363" s="18"/>
      <c r="AY363" s="18"/>
    </row>
    <row r="364" spans="1:51" ht="13" x14ac:dyDescent="0.25">
      <c r="A364" s="20"/>
      <c r="B364" s="21"/>
      <c r="C364" s="112"/>
      <c r="D364" s="113"/>
      <c r="E364" s="118"/>
      <c r="F364" s="116"/>
      <c r="G364" s="24"/>
      <c r="H364" s="23"/>
      <c r="I364" s="23"/>
      <c r="J364" s="23"/>
      <c r="K364" s="23"/>
      <c r="L364" s="23"/>
      <c r="M364" s="119"/>
      <c r="N364" s="23"/>
      <c r="O364" s="23"/>
      <c r="P364" s="23"/>
      <c r="Q364" s="23"/>
      <c r="R364" s="23"/>
      <c r="S364" s="23"/>
      <c r="T364" s="23"/>
      <c r="U364" s="23"/>
      <c r="V364" s="22"/>
      <c r="W364" s="23"/>
      <c r="X364" s="23"/>
      <c r="Y364" s="23"/>
      <c r="Z364" s="23"/>
      <c r="AA364" s="23"/>
      <c r="AB364" s="23"/>
      <c r="AC364" s="23"/>
      <c r="AD364" s="23"/>
      <c r="AE364" s="23"/>
      <c r="AF364" s="119"/>
      <c r="AG364" s="18"/>
      <c r="AH364" s="19"/>
      <c r="AI364" s="19"/>
      <c r="AJ364" s="19"/>
      <c r="AK364" s="18"/>
      <c r="AL364" s="18"/>
      <c r="AM364" s="18"/>
      <c r="AN364" s="18"/>
      <c r="AO364" s="18"/>
      <c r="AP364" s="18"/>
      <c r="AQ364" s="18"/>
      <c r="AR364" s="18"/>
      <c r="AS364" s="18"/>
      <c r="AT364" s="18"/>
      <c r="AU364" s="18"/>
      <c r="AV364" s="18"/>
      <c r="AW364" s="18"/>
      <c r="AX364" s="18"/>
      <c r="AY364" s="18"/>
    </row>
    <row r="365" spans="1:51" ht="13" x14ac:dyDescent="0.25">
      <c r="A365" s="20"/>
      <c r="B365" s="21"/>
      <c r="C365" s="112"/>
      <c r="D365" s="113"/>
      <c r="E365" s="118"/>
      <c r="F365" s="116"/>
      <c r="G365" s="24"/>
      <c r="H365" s="23"/>
      <c r="I365" s="23"/>
      <c r="J365" s="23"/>
      <c r="K365" s="23"/>
      <c r="L365" s="23"/>
      <c r="M365" s="119"/>
      <c r="N365" s="23"/>
      <c r="O365" s="23"/>
      <c r="P365" s="23"/>
      <c r="Q365" s="23"/>
      <c r="R365" s="23"/>
      <c r="S365" s="23"/>
      <c r="T365" s="23"/>
      <c r="U365" s="23"/>
      <c r="V365" s="22"/>
      <c r="W365" s="23"/>
      <c r="X365" s="23"/>
      <c r="Y365" s="23"/>
      <c r="Z365" s="23"/>
      <c r="AA365" s="23"/>
      <c r="AB365" s="23"/>
      <c r="AC365" s="23"/>
      <c r="AD365" s="23"/>
      <c r="AE365" s="23"/>
      <c r="AF365" s="119"/>
      <c r="AG365" s="18"/>
      <c r="AH365" s="19"/>
      <c r="AI365" s="19"/>
      <c r="AJ365" s="19"/>
      <c r="AK365" s="18"/>
      <c r="AL365" s="18"/>
      <c r="AM365" s="18"/>
      <c r="AN365" s="18"/>
      <c r="AO365" s="18"/>
      <c r="AP365" s="18"/>
      <c r="AQ365" s="18"/>
      <c r="AR365" s="18"/>
      <c r="AS365" s="18"/>
      <c r="AT365" s="18"/>
      <c r="AU365" s="18"/>
      <c r="AV365" s="18"/>
      <c r="AW365" s="18"/>
      <c r="AX365" s="18"/>
      <c r="AY365" s="18"/>
    </row>
    <row r="366" spans="1:51" ht="13" x14ac:dyDescent="0.25">
      <c r="A366" s="20"/>
      <c r="B366" s="21"/>
      <c r="C366" s="112"/>
      <c r="D366" s="113"/>
      <c r="E366" s="118"/>
      <c r="F366" s="116"/>
      <c r="G366" s="24"/>
      <c r="H366" s="23"/>
      <c r="I366" s="23"/>
      <c r="J366" s="23"/>
      <c r="K366" s="23"/>
      <c r="L366" s="23"/>
      <c r="M366" s="119"/>
      <c r="N366" s="23"/>
      <c r="O366" s="23"/>
      <c r="P366" s="23"/>
      <c r="Q366" s="23"/>
      <c r="R366" s="23"/>
      <c r="S366" s="23"/>
      <c r="T366" s="23"/>
      <c r="U366" s="23"/>
      <c r="V366" s="22"/>
      <c r="W366" s="23"/>
      <c r="X366" s="23"/>
      <c r="Y366" s="23"/>
      <c r="Z366" s="23"/>
      <c r="AA366" s="23"/>
      <c r="AB366" s="23"/>
      <c r="AC366" s="23"/>
      <c r="AD366" s="23"/>
      <c r="AE366" s="23"/>
      <c r="AF366" s="119"/>
      <c r="AG366" s="18"/>
      <c r="AH366" s="19"/>
      <c r="AI366" s="19"/>
      <c r="AJ366" s="19"/>
      <c r="AK366" s="18"/>
      <c r="AL366" s="18"/>
      <c r="AM366" s="18"/>
      <c r="AN366" s="18"/>
      <c r="AO366" s="18"/>
      <c r="AP366" s="18"/>
      <c r="AQ366" s="18"/>
      <c r="AR366" s="18"/>
      <c r="AS366" s="18"/>
      <c r="AT366" s="18"/>
      <c r="AU366" s="18"/>
      <c r="AV366" s="18"/>
      <c r="AW366" s="18"/>
      <c r="AX366" s="18"/>
      <c r="AY366" s="18"/>
    </row>
    <row r="367" spans="1:51" ht="13" x14ac:dyDescent="0.25">
      <c r="A367" s="20"/>
      <c r="B367" s="21"/>
      <c r="C367" s="112"/>
      <c r="D367" s="113"/>
      <c r="E367" s="118"/>
      <c r="F367" s="116"/>
      <c r="G367" s="24"/>
      <c r="H367" s="23"/>
      <c r="I367" s="23"/>
      <c r="J367" s="23"/>
      <c r="K367" s="23"/>
      <c r="L367" s="23"/>
      <c r="M367" s="119"/>
      <c r="N367" s="23"/>
      <c r="O367" s="23"/>
      <c r="P367" s="23"/>
      <c r="Q367" s="23"/>
      <c r="R367" s="23"/>
      <c r="S367" s="23"/>
      <c r="T367" s="23"/>
      <c r="U367" s="23"/>
      <c r="V367" s="22"/>
      <c r="W367" s="23"/>
      <c r="X367" s="23"/>
      <c r="Y367" s="23"/>
      <c r="Z367" s="23"/>
      <c r="AA367" s="23"/>
      <c r="AB367" s="23"/>
      <c r="AC367" s="23"/>
      <c r="AD367" s="23"/>
      <c r="AE367" s="23"/>
      <c r="AF367" s="119"/>
      <c r="AG367" s="18"/>
      <c r="AH367" s="19"/>
      <c r="AI367" s="19"/>
      <c r="AJ367" s="19"/>
      <c r="AK367" s="18"/>
      <c r="AL367" s="18"/>
      <c r="AM367" s="18"/>
      <c r="AN367" s="18"/>
      <c r="AO367" s="18"/>
      <c r="AP367" s="18"/>
      <c r="AQ367" s="18"/>
      <c r="AR367" s="18"/>
      <c r="AS367" s="18"/>
      <c r="AT367" s="18"/>
      <c r="AU367" s="18"/>
      <c r="AV367" s="18"/>
      <c r="AW367" s="18"/>
      <c r="AX367" s="18"/>
      <c r="AY367" s="18"/>
    </row>
    <row r="368" spans="1:51" ht="13" x14ac:dyDescent="0.25">
      <c r="A368" s="20"/>
      <c r="B368" s="21"/>
      <c r="C368" s="112"/>
      <c r="D368" s="113"/>
      <c r="E368" s="118"/>
      <c r="F368" s="116"/>
      <c r="G368" s="24"/>
      <c r="H368" s="23"/>
      <c r="I368" s="23"/>
      <c r="J368" s="23"/>
      <c r="K368" s="23"/>
      <c r="L368" s="23"/>
      <c r="M368" s="119"/>
      <c r="N368" s="23"/>
      <c r="O368" s="23"/>
      <c r="P368" s="23"/>
      <c r="Q368" s="23"/>
      <c r="R368" s="23"/>
      <c r="S368" s="23"/>
      <c r="T368" s="23"/>
      <c r="U368" s="23"/>
      <c r="V368" s="22"/>
      <c r="W368" s="23"/>
      <c r="X368" s="23"/>
      <c r="Y368" s="23"/>
      <c r="Z368" s="23"/>
      <c r="AA368" s="23"/>
      <c r="AB368" s="23"/>
      <c r="AC368" s="23"/>
      <c r="AD368" s="23"/>
      <c r="AE368" s="23"/>
      <c r="AF368" s="119"/>
      <c r="AG368" s="18"/>
      <c r="AH368" s="19"/>
      <c r="AI368" s="19"/>
      <c r="AJ368" s="19"/>
      <c r="AK368" s="18"/>
      <c r="AL368" s="18"/>
      <c r="AM368" s="18"/>
      <c r="AN368" s="18"/>
      <c r="AO368" s="18"/>
      <c r="AP368" s="18"/>
      <c r="AQ368" s="18"/>
      <c r="AR368" s="18"/>
      <c r="AS368" s="18"/>
      <c r="AT368" s="18"/>
      <c r="AU368" s="18"/>
      <c r="AV368" s="18"/>
      <c r="AW368" s="18"/>
      <c r="AX368" s="18"/>
      <c r="AY368" s="18"/>
    </row>
    <row r="369" spans="1:51" ht="13" x14ac:dyDescent="0.25">
      <c r="A369" s="20"/>
      <c r="B369" s="21"/>
      <c r="C369" s="112"/>
      <c r="D369" s="113"/>
      <c r="E369" s="118"/>
      <c r="F369" s="116"/>
      <c r="G369" s="24"/>
      <c r="H369" s="23"/>
      <c r="I369" s="23"/>
      <c r="J369" s="23"/>
      <c r="K369" s="23"/>
      <c r="L369" s="23"/>
      <c r="M369" s="119"/>
      <c r="N369" s="23"/>
      <c r="O369" s="23"/>
      <c r="P369" s="23"/>
      <c r="Q369" s="23"/>
      <c r="R369" s="23"/>
      <c r="S369" s="23"/>
      <c r="T369" s="23"/>
      <c r="U369" s="23"/>
      <c r="V369" s="22"/>
      <c r="W369" s="23"/>
      <c r="X369" s="23"/>
      <c r="Y369" s="23"/>
      <c r="Z369" s="23"/>
      <c r="AA369" s="23"/>
      <c r="AB369" s="23"/>
      <c r="AC369" s="23"/>
      <c r="AD369" s="23"/>
      <c r="AE369" s="23"/>
      <c r="AF369" s="119"/>
      <c r="AG369" s="18"/>
      <c r="AH369" s="19"/>
      <c r="AI369" s="19"/>
      <c r="AJ369" s="19"/>
      <c r="AK369" s="18"/>
      <c r="AL369" s="18"/>
      <c r="AM369" s="18"/>
      <c r="AN369" s="18"/>
      <c r="AO369" s="18"/>
      <c r="AP369" s="18"/>
      <c r="AQ369" s="18"/>
      <c r="AR369" s="18"/>
      <c r="AS369" s="18"/>
      <c r="AT369" s="18"/>
      <c r="AU369" s="18"/>
      <c r="AV369" s="18"/>
      <c r="AW369" s="18"/>
      <c r="AX369" s="18"/>
      <c r="AY369" s="18"/>
    </row>
    <row r="370" spans="1:51" ht="13" x14ac:dyDescent="0.25">
      <c r="A370" s="20"/>
      <c r="B370" s="21"/>
      <c r="C370" s="112"/>
      <c r="D370" s="113"/>
      <c r="E370" s="118"/>
      <c r="F370" s="116"/>
      <c r="G370" s="24"/>
      <c r="H370" s="23"/>
      <c r="I370" s="23"/>
      <c r="J370" s="23"/>
      <c r="K370" s="23"/>
      <c r="L370" s="23"/>
      <c r="M370" s="119"/>
      <c r="N370" s="23"/>
      <c r="O370" s="23"/>
      <c r="P370" s="23"/>
      <c r="Q370" s="23"/>
      <c r="R370" s="23"/>
      <c r="S370" s="23"/>
      <c r="T370" s="23"/>
      <c r="U370" s="23"/>
      <c r="V370" s="22"/>
      <c r="W370" s="23"/>
      <c r="X370" s="23"/>
      <c r="Y370" s="23"/>
      <c r="Z370" s="23"/>
      <c r="AA370" s="23"/>
      <c r="AB370" s="23"/>
      <c r="AC370" s="23"/>
      <c r="AD370" s="23"/>
      <c r="AE370" s="23"/>
      <c r="AF370" s="119"/>
      <c r="AG370" s="18"/>
      <c r="AH370" s="19"/>
      <c r="AI370" s="19"/>
      <c r="AJ370" s="19"/>
      <c r="AK370" s="18"/>
      <c r="AL370" s="18"/>
      <c r="AM370" s="18"/>
      <c r="AN370" s="18"/>
      <c r="AO370" s="18"/>
      <c r="AP370" s="18"/>
      <c r="AQ370" s="18"/>
      <c r="AR370" s="18"/>
      <c r="AS370" s="18"/>
      <c r="AT370" s="18"/>
      <c r="AU370" s="18"/>
      <c r="AV370" s="18"/>
      <c r="AW370" s="18"/>
      <c r="AX370" s="18"/>
      <c r="AY370" s="18"/>
    </row>
    <row r="371" spans="1:51" ht="13" x14ac:dyDescent="0.25">
      <c r="A371" s="20"/>
      <c r="B371" s="21"/>
      <c r="C371" s="112"/>
      <c r="D371" s="113"/>
      <c r="E371" s="118"/>
      <c r="F371" s="116"/>
      <c r="G371" s="24"/>
      <c r="H371" s="23"/>
      <c r="I371" s="23"/>
      <c r="J371" s="23"/>
      <c r="K371" s="23"/>
      <c r="L371" s="23"/>
      <c r="M371" s="119"/>
      <c r="N371" s="23"/>
      <c r="O371" s="23"/>
      <c r="P371" s="23"/>
      <c r="Q371" s="23"/>
      <c r="R371" s="23"/>
      <c r="S371" s="23"/>
      <c r="T371" s="23"/>
      <c r="U371" s="23"/>
      <c r="V371" s="22"/>
      <c r="W371" s="23"/>
      <c r="X371" s="23"/>
      <c r="Y371" s="23"/>
      <c r="Z371" s="23"/>
      <c r="AA371" s="23"/>
      <c r="AB371" s="23"/>
      <c r="AC371" s="23"/>
      <c r="AD371" s="23"/>
      <c r="AE371" s="23"/>
      <c r="AF371" s="119"/>
      <c r="AG371" s="18"/>
      <c r="AH371" s="19"/>
      <c r="AI371" s="19"/>
      <c r="AJ371" s="19"/>
      <c r="AK371" s="18"/>
      <c r="AL371" s="18"/>
      <c r="AM371" s="18"/>
      <c r="AN371" s="18"/>
      <c r="AO371" s="18"/>
      <c r="AP371" s="18"/>
      <c r="AQ371" s="18"/>
      <c r="AR371" s="18"/>
      <c r="AS371" s="18"/>
      <c r="AT371" s="18"/>
      <c r="AU371" s="18"/>
      <c r="AV371" s="18"/>
      <c r="AW371" s="18"/>
      <c r="AX371" s="18"/>
      <c r="AY371" s="18"/>
    </row>
    <row r="372" spans="1:51" ht="13" x14ac:dyDescent="0.25">
      <c r="A372" s="20"/>
      <c r="B372" s="21"/>
      <c r="C372" s="112"/>
      <c r="D372" s="113"/>
      <c r="E372" s="118"/>
      <c r="F372" s="116"/>
      <c r="G372" s="24"/>
      <c r="H372" s="23"/>
      <c r="I372" s="23"/>
      <c r="J372" s="23"/>
      <c r="K372" s="23"/>
      <c r="L372" s="23"/>
      <c r="M372" s="119"/>
      <c r="N372" s="23"/>
      <c r="O372" s="23"/>
      <c r="P372" s="23"/>
      <c r="Q372" s="23"/>
      <c r="R372" s="23"/>
      <c r="S372" s="23"/>
      <c r="T372" s="23"/>
      <c r="U372" s="23"/>
      <c r="V372" s="22"/>
      <c r="W372" s="23"/>
      <c r="X372" s="23"/>
      <c r="Y372" s="23"/>
      <c r="Z372" s="23"/>
      <c r="AA372" s="23"/>
      <c r="AB372" s="23"/>
      <c r="AC372" s="23"/>
      <c r="AD372" s="23"/>
      <c r="AE372" s="23"/>
      <c r="AF372" s="119"/>
      <c r="AG372" s="18"/>
      <c r="AH372" s="19"/>
      <c r="AI372" s="19"/>
      <c r="AJ372" s="19"/>
      <c r="AK372" s="18"/>
      <c r="AL372" s="18"/>
      <c r="AM372" s="18"/>
      <c r="AN372" s="18"/>
      <c r="AO372" s="18"/>
      <c r="AP372" s="18"/>
      <c r="AQ372" s="18"/>
      <c r="AR372" s="18"/>
      <c r="AS372" s="18"/>
      <c r="AT372" s="18"/>
      <c r="AU372" s="18"/>
      <c r="AV372" s="18"/>
      <c r="AW372" s="18"/>
      <c r="AX372" s="18"/>
      <c r="AY372" s="18"/>
    </row>
    <row r="373" spans="1:51" ht="13" x14ac:dyDescent="0.25">
      <c r="A373" s="20"/>
      <c r="B373" s="21"/>
      <c r="C373" s="112"/>
      <c r="D373" s="113"/>
      <c r="E373" s="118"/>
      <c r="F373" s="116"/>
      <c r="G373" s="24"/>
      <c r="H373" s="23"/>
      <c r="I373" s="23"/>
      <c r="J373" s="23"/>
      <c r="K373" s="23"/>
      <c r="L373" s="23"/>
      <c r="M373" s="119"/>
      <c r="N373" s="23"/>
      <c r="O373" s="23"/>
      <c r="P373" s="23"/>
      <c r="Q373" s="23"/>
      <c r="R373" s="23"/>
      <c r="S373" s="23"/>
      <c r="T373" s="23"/>
      <c r="U373" s="23"/>
      <c r="V373" s="22"/>
      <c r="W373" s="23"/>
      <c r="X373" s="23"/>
      <c r="Y373" s="23"/>
      <c r="Z373" s="23"/>
      <c r="AA373" s="23"/>
      <c r="AB373" s="23"/>
      <c r="AC373" s="23"/>
      <c r="AD373" s="23"/>
      <c r="AE373" s="23"/>
      <c r="AF373" s="119"/>
      <c r="AG373" s="18"/>
      <c r="AH373" s="19"/>
      <c r="AI373" s="19"/>
      <c r="AJ373" s="19"/>
      <c r="AK373" s="18"/>
      <c r="AL373" s="18"/>
      <c r="AM373" s="18"/>
      <c r="AN373" s="18"/>
      <c r="AO373" s="18"/>
      <c r="AP373" s="18"/>
      <c r="AQ373" s="18"/>
      <c r="AR373" s="18"/>
      <c r="AS373" s="18"/>
      <c r="AT373" s="18"/>
      <c r="AU373" s="18"/>
      <c r="AV373" s="18"/>
      <c r="AW373" s="18"/>
      <c r="AX373" s="18"/>
      <c r="AY373" s="18"/>
    </row>
    <row r="374" spans="1:51" ht="13" x14ac:dyDescent="0.25">
      <c r="A374" s="20"/>
      <c r="B374" s="21"/>
      <c r="C374" s="112"/>
      <c r="D374" s="113"/>
      <c r="E374" s="118"/>
      <c r="F374" s="116"/>
      <c r="G374" s="24"/>
      <c r="H374" s="23"/>
      <c r="I374" s="23"/>
      <c r="J374" s="23"/>
      <c r="K374" s="23"/>
      <c r="L374" s="23"/>
      <c r="M374" s="119"/>
      <c r="N374" s="23"/>
      <c r="O374" s="23"/>
      <c r="P374" s="23"/>
      <c r="Q374" s="23"/>
      <c r="R374" s="23"/>
      <c r="S374" s="23"/>
      <c r="T374" s="23"/>
      <c r="U374" s="23"/>
      <c r="V374" s="22"/>
      <c r="W374" s="23"/>
      <c r="X374" s="23"/>
      <c r="Y374" s="23"/>
      <c r="Z374" s="23"/>
      <c r="AA374" s="23"/>
      <c r="AB374" s="23"/>
      <c r="AC374" s="23"/>
      <c r="AD374" s="23"/>
      <c r="AE374" s="23"/>
      <c r="AF374" s="119"/>
      <c r="AG374" s="18"/>
      <c r="AH374" s="19"/>
      <c r="AI374" s="19"/>
      <c r="AJ374" s="19"/>
      <c r="AK374" s="18"/>
      <c r="AL374" s="18"/>
      <c r="AM374" s="18"/>
      <c r="AN374" s="18"/>
      <c r="AO374" s="18"/>
      <c r="AP374" s="18"/>
      <c r="AQ374" s="18"/>
      <c r="AR374" s="18"/>
      <c r="AS374" s="18"/>
      <c r="AT374" s="18"/>
      <c r="AU374" s="18"/>
      <c r="AV374" s="18"/>
      <c r="AW374" s="18"/>
      <c r="AX374" s="18"/>
      <c r="AY374" s="18"/>
    </row>
    <row r="375" spans="1:51" ht="13" x14ac:dyDescent="0.25">
      <c r="A375" s="20"/>
      <c r="B375" s="21"/>
      <c r="C375" s="112"/>
      <c r="D375" s="113"/>
      <c r="E375" s="118"/>
      <c r="F375" s="116"/>
      <c r="G375" s="24"/>
      <c r="H375" s="23"/>
      <c r="I375" s="23"/>
      <c r="J375" s="23"/>
      <c r="K375" s="23"/>
      <c r="L375" s="23"/>
      <c r="M375" s="119"/>
      <c r="N375" s="23"/>
      <c r="O375" s="23"/>
      <c r="P375" s="23"/>
      <c r="Q375" s="23"/>
      <c r="R375" s="23"/>
      <c r="S375" s="23"/>
      <c r="T375" s="23"/>
      <c r="U375" s="23"/>
      <c r="V375" s="22"/>
      <c r="W375" s="23"/>
      <c r="X375" s="23"/>
      <c r="Y375" s="23"/>
      <c r="Z375" s="23"/>
      <c r="AA375" s="23"/>
      <c r="AB375" s="23"/>
      <c r="AC375" s="23"/>
      <c r="AD375" s="23"/>
      <c r="AE375" s="23"/>
      <c r="AF375" s="119"/>
      <c r="AG375" s="18"/>
      <c r="AH375" s="19"/>
      <c r="AI375" s="19"/>
      <c r="AJ375" s="19"/>
      <c r="AK375" s="18"/>
      <c r="AL375" s="18"/>
      <c r="AM375" s="18"/>
      <c r="AN375" s="18"/>
      <c r="AO375" s="18"/>
      <c r="AP375" s="18"/>
      <c r="AQ375" s="18"/>
      <c r="AR375" s="18"/>
      <c r="AS375" s="18"/>
      <c r="AT375" s="18"/>
      <c r="AU375" s="18"/>
      <c r="AV375" s="18"/>
      <c r="AW375" s="18"/>
      <c r="AX375" s="18"/>
      <c r="AY375" s="18"/>
    </row>
    <row r="376" spans="1:51" ht="13" x14ac:dyDescent="0.25">
      <c r="A376" s="20"/>
      <c r="B376" s="21"/>
      <c r="C376" s="112"/>
      <c r="D376" s="113"/>
      <c r="E376" s="118"/>
      <c r="F376" s="116"/>
      <c r="G376" s="24"/>
      <c r="H376" s="23"/>
      <c r="I376" s="23"/>
      <c r="J376" s="23"/>
      <c r="K376" s="23"/>
      <c r="L376" s="23"/>
      <c r="M376" s="119"/>
      <c r="N376" s="23"/>
      <c r="O376" s="23"/>
      <c r="P376" s="23"/>
      <c r="Q376" s="23"/>
      <c r="R376" s="23"/>
      <c r="S376" s="23"/>
      <c r="T376" s="23"/>
      <c r="U376" s="23"/>
      <c r="V376" s="22"/>
      <c r="W376" s="23"/>
      <c r="X376" s="23"/>
      <c r="Y376" s="23"/>
      <c r="Z376" s="23"/>
      <c r="AA376" s="23"/>
      <c r="AB376" s="23"/>
      <c r="AC376" s="23"/>
      <c r="AD376" s="23"/>
      <c r="AE376" s="23"/>
      <c r="AF376" s="119"/>
      <c r="AG376" s="18"/>
      <c r="AH376" s="19"/>
      <c r="AI376" s="19"/>
      <c r="AJ376" s="19"/>
      <c r="AK376" s="18"/>
      <c r="AL376" s="18"/>
      <c r="AM376" s="18"/>
      <c r="AN376" s="18"/>
      <c r="AO376" s="18"/>
      <c r="AP376" s="18"/>
      <c r="AQ376" s="18"/>
      <c r="AR376" s="18"/>
      <c r="AS376" s="18"/>
      <c r="AT376" s="18"/>
      <c r="AU376" s="18"/>
      <c r="AV376" s="18"/>
      <c r="AW376" s="18"/>
      <c r="AX376" s="18"/>
      <c r="AY376" s="18"/>
    </row>
    <row r="377" spans="1:51" ht="13" x14ac:dyDescent="0.25">
      <c r="A377" s="20"/>
      <c r="B377" s="21"/>
      <c r="C377" s="112"/>
      <c r="D377" s="113"/>
      <c r="E377" s="118"/>
      <c r="F377" s="116"/>
      <c r="G377" s="24"/>
      <c r="H377" s="23"/>
      <c r="I377" s="23"/>
      <c r="J377" s="23"/>
      <c r="K377" s="23"/>
      <c r="L377" s="23"/>
      <c r="M377" s="119"/>
      <c r="N377" s="23"/>
      <c r="O377" s="23"/>
      <c r="P377" s="23"/>
      <c r="Q377" s="23"/>
      <c r="R377" s="23"/>
      <c r="S377" s="23"/>
      <c r="T377" s="23"/>
      <c r="U377" s="23"/>
      <c r="V377" s="22"/>
      <c r="W377" s="23"/>
      <c r="X377" s="23"/>
      <c r="Y377" s="23"/>
      <c r="Z377" s="23"/>
      <c r="AA377" s="23"/>
      <c r="AB377" s="23"/>
      <c r="AC377" s="23"/>
      <c r="AD377" s="23"/>
      <c r="AE377" s="23"/>
      <c r="AF377" s="119"/>
      <c r="AG377" s="18"/>
      <c r="AH377" s="19"/>
      <c r="AI377" s="19"/>
      <c r="AJ377" s="19"/>
      <c r="AK377" s="18"/>
      <c r="AL377" s="18"/>
      <c r="AM377" s="18"/>
      <c r="AN377" s="18"/>
      <c r="AO377" s="18"/>
      <c r="AP377" s="18"/>
      <c r="AQ377" s="18"/>
      <c r="AR377" s="18"/>
      <c r="AS377" s="18"/>
      <c r="AT377" s="18"/>
      <c r="AU377" s="18"/>
      <c r="AV377" s="18"/>
      <c r="AW377" s="18"/>
      <c r="AX377" s="18"/>
      <c r="AY377" s="18"/>
    </row>
    <row r="378" spans="1:51" ht="13" x14ac:dyDescent="0.25">
      <c r="A378" s="20"/>
      <c r="B378" s="21"/>
      <c r="C378" s="112"/>
      <c r="D378" s="113"/>
      <c r="E378" s="118"/>
      <c r="F378" s="116"/>
      <c r="G378" s="24"/>
      <c r="H378" s="23"/>
      <c r="I378" s="23"/>
      <c r="J378" s="23"/>
      <c r="K378" s="23"/>
      <c r="L378" s="23"/>
      <c r="M378" s="119"/>
      <c r="N378" s="23"/>
      <c r="O378" s="23"/>
      <c r="P378" s="23"/>
      <c r="Q378" s="23"/>
      <c r="R378" s="23"/>
      <c r="S378" s="23"/>
      <c r="T378" s="23"/>
      <c r="U378" s="23"/>
      <c r="V378" s="22"/>
      <c r="W378" s="23"/>
      <c r="X378" s="23"/>
      <c r="Y378" s="23"/>
      <c r="Z378" s="23"/>
      <c r="AA378" s="23"/>
      <c r="AB378" s="23"/>
      <c r="AC378" s="23"/>
      <c r="AD378" s="23"/>
      <c r="AE378" s="23"/>
      <c r="AF378" s="119"/>
      <c r="AG378" s="18"/>
      <c r="AH378" s="19"/>
      <c r="AI378" s="19"/>
      <c r="AJ378" s="19"/>
      <c r="AK378" s="18"/>
      <c r="AL378" s="18"/>
      <c r="AM378" s="18"/>
      <c r="AN378" s="18"/>
      <c r="AO378" s="18"/>
      <c r="AP378" s="18"/>
      <c r="AQ378" s="18"/>
      <c r="AR378" s="18"/>
      <c r="AS378" s="18"/>
      <c r="AT378" s="18"/>
      <c r="AU378" s="18"/>
      <c r="AV378" s="18"/>
      <c r="AW378" s="18"/>
      <c r="AX378" s="18"/>
      <c r="AY378" s="18"/>
    </row>
    <row r="379" spans="1:51" ht="13" x14ac:dyDescent="0.25">
      <c r="A379" s="20"/>
      <c r="B379" s="21"/>
      <c r="C379" s="112"/>
      <c r="D379" s="113"/>
      <c r="E379" s="118"/>
      <c r="F379" s="116"/>
      <c r="G379" s="24"/>
      <c r="H379" s="23"/>
      <c r="I379" s="23"/>
      <c r="J379" s="23"/>
      <c r="K379" s="23"/>
      <c r="L379" s="23"/>
      <c r="M379" s="119"/>
      <c r="N379" s="23"/>
      <c r="O379" s="23"/>
      <c r="P379" s="23"/>
      <c r="Q379" s="23"/>
      <c r="R379" s="23"/>
      <c r="S379" s="23"/>
      <c r="T379" s="23"/>
      <c r="U379" s="23"/>
      <c r="V379" s="22"/>
      <c r="W379" s="23"/>
      <c r="X379" s="23"/>
      <c r="Y379" s="23"/>
      <c r="Z379" s="23"/>
      <c r="AA379" s="23"/>
      <c r="AB379" s="23"/>
      <c r="AC379" s="23"/>
      <c r="AD379" s="23"/>
      <c r="AE379" s="23"/>
      <c r="AF379" s="119"/>
      <c r="AG379" s="18"/>
      <c r="AH379" s="19"/>
      <c r="AI379" s="19"/>
      <c r="AJ379" s="19"/>
      <c r="AK379" s="18"/>
      <c r="AL379" s="18"/>
      <c r="AM379" s="18"/>
      <c r="AN379" s="18"/>
      <c r="AO379" s="18"/>
      <c r="AP379" s="18"/>
      <c r="AQ379" s="18"/>
      <c r="AR379" s="18"/>
      <c r="AS379" s="18"/>
      <c r="AT379" s="18"/>
      <c r="AU379" s="18"/>
      <c r="AV379" s="18"/>
      <c r="AW379" s="18"/>
      <c r="AX379" s="18"/>
      <c r="AY379" s="18"/>
    </row>
    <row r="380" spans="1:51" ht="13" x14ac:dyDescent="0.25">
      <c r="A380" s="20"/>
      <c r="B380" s="21"/>
      <c r="C380" s="112"/>
      <c r="D380" s="113"/>
      <c r="E380" s="118"/>
      <c r="F380" s="116"/>
      <c r="G380" s="24"/>
      <c r="H380" s="23"/>
      <c r="I380" s="23"/>
      <c r="J380" s="23"/>
      <c r="K380" s="23"/>
      <c r="L380" s="23"/>
      <c r="M380" s="119"/>
      <c r="N380" s="23"/>
      <c r="O380" s="23"/>
      <c r="P380" s="23"/>
      <c r="Q380" s="23"/>
      <c r="R380" s="23"/>
      <c r="S380" s="23"/>
      <c r="T380" s="23"/>
      <c r="U380" s="23"/>
      <c r="V380" s="22"/>
      <c r="W380" s="23"/>
      <c r="X380" s="23"/>
      <c r="Y380" s="23"/>
      <c r="Z380" s="23"/>
      <c r="AA380" s="23"/>
      <c r="AB380" s="23"/>
      <c r="AC380" s="23"/>
      <c r="AD380" s="23"/>
      <c r="AE380" s="23"/>
      <c r="AF380" s="119"/>
      <c r="AG380" s="18"/>
      <c r="AH380" s="19"/>
      <c r="AI380" s="19"/>
      <c r="AJ380" s="19"/>
      <c r="AK380" s="18"/>
      <c r="AL380" s="18"/>
      <c r="AM380" s="18"/>
      <c r="AN380" s="18"/>
      <c r="AO380" s="18"/>
      <c r="AP380" s="18"/>
      <c r="AQ380" s="18"/>
      <c r="AR380" s="18"/>
      <c r="AS380" s="18"/>
      <c r="AT380" s="18"/>
      <c r="AU380" s="18"/>
      <c r="AV380" s="18"/>
      <c r="AW380" s="18"/>
      <c r="AX380" s="18"/>
      <c r="AY380" s="18"/>
    </row>
    <row r="381" spans="1:51" ht="13" x14ac:dyDescent="0.25">
      <c r="A381" s="20"/>
      <c r="B381" s="21"/>
      <c r="C381" s="112"/>
      <c r="D381" s="113"/>
      <c r="E381" s="118"/>
      <c r="F381" s="116"/>
      <c r="G381" s="24"/>
      <c r="H381" s="23"/>
      <c r="I381" s="23"/>
      <c r="J381" s="23"/>
      <c r="K381" s="23"/>
      <c r="L381" s="23"/>
      <c r="M381" s="119"/>
      <c r="N381" s="23"/>
      <c r="O381" s="23"/>
      <c r="P381" s="23"/>
      <c r="Q381" s="23"/>
      <c r="R381" s="23"/>
      <c r="S381" s="23"/>
      <c r="T381" s="23"/>
      <c r="U381" s="23"/>
      <c r="V381" s="22"/>
      <c r="W381" s="23"/>
      <c r="X381" s="23"/>
      <c r="Y381" s="23"/>
      <c r="Z381" s="23"/>
      <c r="AA381" s="23"/>
      <c r="AB381" s="23"/>
      <c r="AC381" s="23"/>
      <c r="AD381" s="23"/>
      <c r="AE381" s="23"/>
      <c r="AF381" s="119"/>
      <c r="AG381" s="18"/>
      <c r="AH381" s="19"/>
      <c r="AI381" s="19"/>
      <c r="AJ381" s="19"/>
      <c r="AK381" s="18"/>
      <c r="AL381" s="18"/>
      <c r="AM381" s="18"/>
      <c r="AN381" s="18"/>
      <c r="AO381" s="18"/>
      <c r="AP381" s="18"/>
      <c r="AQ381" s="18"/>
      <c r="AR381" s="18"/>
      <c r="AS381" s="18"/>
      <c r="AT381" s="18"/>
      <c r="AU381" s="18"/>
      <c r="AV381" s="18"/>
      <c r="AW381" s="18"/>
      <c r="AX381" s="18"/>
      <c r="AY381" s="18"/>
    </row>
    <row r="382" spans="1:51" ht="13" x14ac:dyDescent="0.25">
      <c r="A382" s="20"/>
      <c r="B382" s="21"/>
      <c r="C382" s="112"/>
      <c r="D382" s="113"/>
      <c r="E382" s="118"/>
      <c r="F382" s="116"/>
      <c r="G382" s="24"/>
      <c r="H382" s="23"/>
      <c r="I382" s="23"/>
      <c r="J382" s="23"/>
      <c r="K382" s="23"/>
      <c r="L382" s="23"/>
      <c r="M382" s="119"/>
      <c r="N382" s="23"/>
      <c r="O382" s="23"/>
      <c r="P382" s="23"/>
      <c r="Q382" s="23"/>
      <c r="R382" s="23"/>
      <c r="S382" s="23"/>
      <c r="T382" s="23"/>
      <c r="U382" s="23"/>
      <c r="V382" s="22"/>
      <c r="W382" s="23"/>
      <c r="X382" s="23"/>
      <c r="Y382" s="23"/>
      <c r="Z382" s="23"/>
      <c r="AA382" s="23"/>
      <c r="AB382" s="23"/>
      <c r="AC382" s="23"/>
      <c r="AD382" s="23"/>
      <c r="AE382" s="23"/>
      <c r="AF382" s="119"/>
      <c r="AG382" s="18"/>
      <c r="AH382" s="19"/>
      <c r="AI382" s="19"/>
      <c r="AJ382" s="19"/>
      <c r="AK382" s="18"/>
      <c r="AL382" s="18"/>
      <c r="AM382" s="18"/>
      <c r="AN382" s="18"/>
      <c r="AO382" s="18"/>
      <c r="AP382" s="18"/>
      <c r="AQ382" s="18"/>
      <c r="AR382" s="18"/>
      <c r="AS382" s="18"/>
      <c r="AT382" s="18"/>
      <c r="AU382" s="18"/>
      <c r="AV382" s="18"/>
      <c r="AW382" s="18"/>
      <c r="AX382" s="18"/>
      <c r="AY382" s="18"/>
    </row>
    <row r="383" spans="1:51" ht="13" x14ac:dyDescent="0.25">
      <c r="A383" s="20"/>
      <c r="B383" s="21"/>
      <c r="C383" s="112"/>
      <c r="D383" s="113"/>
      <c r="E383" s="118"/>
      <c r="F383" s="116"/>
      <c r="G383" s="24"/>
      <c r="H383" s="23"/>
      <c r="I383" s="23"/>
      <c r="J383" s="23"/>
      <c r="K383" s="23"/>
      <c r="L383" s="23"/>
      <c r="M383" s="119"/>
      <c r="N383" s="23"/>
      <c r="O383" s="23"/>
      <c r="P383" s="23"/>
      <c r="Q383" s="23"/>
      <c r="R383" s="23"/>
      <c r="S383" s="23"/>
      <c r="T383" s="23"/>
      <c r="U383" s="23"/>
      <c r="V383" s="22"/>
      <c r="W383" s="23"/>
      <c r="X383" s="23"/>
      <c r="Y383" s="23"/>
      <c r="Z383" s="23"/>
      <c r="AA383" s="23"/>
      <c r="AB383" s="23"/>
      <c r="AC383" s="23"/>
      <c r="AD383" s="23"/>
      <c r="AE383" s="23"/>
      <c r="AF383" s="119"/>
      <c r="AG383" s="18"/>
      <c r="AH383" s="19"/>
      <c r="AI383" s="19"/>
      <c r="AJ383" s="19"/>
      <c r="AK383" s="18"/>
      <c r="AL383" s="18"/>
      <c r="AM383" s="18"/>
      <c r="AN383" s="18"/>
      <c r="AO383" s="18"/>
      <c r="AP383" s="18"/>
      <c r="AQ383" s="18"/>
      <c r="AR383" s="18"/>
      <c r="AS383" s="18"/>
      <c r="AT383" s="18"/>
      <c r="AU383" s="18"/>
      <c r="AV383" s="18"/>
      <c r="AW383" s="18"/>
      <c r="AX383" s="18"/>
      <c r="AY383" s="18"/>
    </row>
    <row r="384" spans="1:51" ht="13" x14ac:dyDescent="0.25">
      <c r="A384" s="20"/>
      <c r="B384" s="21"/>
      <c r="C384" s="112"/>
      <c r="D384" s="113"/>
      <c r="E384" s="118"/>
      <c r="F384" s="116"/>
      <c r="G384" s="24"/>
      <c r="H384" s="23"/>
      <c r="I384" s="23"/>
      <c r="J384" s="23"/>
      <c r="K384" s="23"/>
      <c r="L384" s="23"/>
      <c r="M384" s="119"/>
      <c r="N384" s="23"/>
      <c r="O384" s="23"/>
      <c r="P384" s="23"/>
      <c r="Q384" s="23"/>
      <c r="R384" s="23"/>
      <c r="S384" s="23"/>
      <c r="T384" s="23"/>
      <c r="U384" s="23"/>
      <c r="V384" s="22"/>
      <c r="W384" s="23"/>
      <c r="X384" s="23"/>
      <c r="Y384" s="23"/>
      <c r="Z384" s="23"/>
      <c r="AA384" s="23"/>
      <c r="AB384" s="23"/>
      <c r="AC384" s="23"/>
      <c r="AD384" s="23"/>
      <c r="AE384" s="23"/>
      <c r="AF384" s="119"/>
      <c r="AG384" s="18"/>
      <c r="AH384" s="19"/>
      <c r="AI384" s="19"/>
      <c r="AJ384" s="19"/>
      <c r="AK384" s="18"/>
      <c r="AL384" s="18"/>
      <c r="AM384" s="18"/>
      <c r="AN384" s="18"/>
      <c r="AO384" s="18"/>
      <c r="AP384" s="18"/>
      <c r="AQ384" s="18"/>
      <c r="AR384" s="18"/>
      <c r="AS384" s="18"/>
      <c r="AT384" s="18"/>
      <c r="AU384" s="18"/>
      <c r="AV384" s="18"/>
      <c r="AW384" s="18"/>
      <c r="AX384" s="18"/>
      <c r="AY384" s="18"/>
    </row>
    <row r="385" spans="1:51" ht="13" x14ac:dyDescent="0.25">
      <c r="A385" s="20"/>
      <c r="B385" s="21"/>
      <c r="C385" s="112"/>
      <c r="D385" s="113"/>
      <c r="E385" s="118"/>
      <c r="F385" s="116"/>
      <c r="G385" s="24"/>
      <c r="H385" s="23"/>
      <c r="I385" s="23"/>
      <c r="J385" s="23"/>
      <c r="K385" s="23"/>
      <c r="L385" s="23"/>
      <c r="M385" s="119"/>
      <c r="N385" s="23"/>
      <c r="O385" s="23"/>
      <c r="P385" s="23"/>
      <c r="Q385" s="23"/>
      <c r="R385" s="23"/>
      <c r="S385" s="23"/>
      <c r="T385" s="23"/>
      <c r="U385" s="23"/>
      <c r="V385" s="22"/>
      <c r="W385" s="23"/>
      <c r="X385" s="23"/>
      <c r="Y385" s="23"/>
      <c r="Z385" s="23"/>
      <c r="AA385" s="23"/>
      <c r="AB385" s="23"/>
      <c r="AC385" s="23"/>
      <c r="AD385" s="23"/>
      <c r="AE385" s="23"/>
      <c r="AF385" s="119"/>
      <c r="AG385" s="18"/>
      <c r="AH385" s="19"/>
      <c r="AI385" s="19"/>
      <c r="AJ385" s="19"/>
      <c r="AK385" s="18"/>
      <c r="AL385" s="18"/>
      <c r="AM385" s="18"/>
      <c r="AN385" s="18"/>
      <c r="AO385" s="18"/>
      <c r="AP385" s="18"/>
      <c r="AQ385" s="18"/>
      <c r="AR385" s="18"/>
      <c r="AS385" s="18"/>
      <c r="AT385" s="18"/>
      <c r="AU385" s="18"/>
      <c r="AV385" s="18"/>
      <c r="AW385" s="18"/>
      <c r="AX385" s="18"/>
      <c r="AY385" s="18"/>
    </row>
    <row r="386" spans="1:51" ht="13" x14ac:dyDescent="0.25">
      <c r="A386" s="20"/>
      <c r="B386" s="21"/>
      <c r="C386" s="112"/>
      <c r="D386" s="113"/>
      <c r="E386" s="118"/>
      <c r="F386" s="116"/>
      <c r="G386" s="24"/>
      <c r="H386" s="23"/>
      <c r="I386" s="23"/>
      <c r="J386" s="23"/>
      <c r="K386" s="23"/>
      <c r="L386" s="23"/>
      <c r="M386" s="119"/>
      <c r="N386" s="23"/>
      <c r="O386" s="23"/>
      <c r="P386" s="23"/>
      <c r="Q386" s="23"/>
      <c r="R386" s="23"/>
      <c r="S386" s="23"/>
      <c r="T386" s="23"/>
      <c r="U386" s="23"/>
      <c r="V386" s="22"/>
      <c r="W386" s="23"/>
      <c r="X386" s="23"/>
      <c r="Y386" s="23"/>
      <c r="Z386" s="23"/>
      <c r="AA386" s="23"/>
      <c r="AB386" s="23"/>
      <c r="AC386" s="23"/>
      <c r="AD386" s="23"/>
      <c r="AE386" s="23"/>
      <c r="AF386" s="119"/>
      <c r="AG386" s="18"/>
      <c r="AH386" s="19"/>
      <c r="AI386" s="19"/>
      <c r="AJ386" s="19"/>
      <c r="AK386" s="18"/>
      <c r="AL386" s="18"/>
      <c r="AM386" s="18"/>
      <c r="AN386" s="18"/>
      <c r="AO386" s="18"/>
      <c r="AP386" s="18"/>
      <c r="AQ386" s="18"/>
      <c r="AR386" s="18"/>
      <c r="AS386" s="18"/>
      <c r="AT386" s="18"/>
      <c r="AU386" s="18"/>
      <c r="AV386" s="18"/>
      <c r="AW386" s="18"/>
      <c r="AX386" s="18"/>
      <c r="AY386" s="18"/>
    </row>
    <row r="387" spans="1:51" ht="13" x14ac:dyDescent="0.25">
      <c r="A387" s="20"/>
      <c r="B387" s="21"/>
      <c r="C387" s="112"/>
      <c r="D387" s="113"/>
      <c r="E387" s="118"/>
      <c r="F387" s="116"/>
      <c r="G387" s="24"/>
      <c r="H387" s="23"/>
      <c r="I387" s="23"/>
      <c r="J387" s="23"/>
      <c r="K387" s="23"/>
      <c r="L387" s="23"/>
      <c r="M387" s="119"/>
      <c r="N387" s="23"/>
      <c r="O387" s="23"/>
      <c r="P387" s="23"/>
      <c r="Q387" s="23"/>
      <c r="R387" s="23"/>
      <c r="S387" s="23"/>
      <c r="T387" s="23"/>
      <c r="U387" s="23"/>
      <c r="V387" s="22"/>
      <c r="W387" s="23"/>
      <c r="X387" s="23"/>
      <c r="Y387" s="23"/>
      <c r="Z387" s="23"/>
      <c r="AA387" s="23"/>
      <c r="AB387" s="23"/>
      <c r="AC387" s="23"/>
      <c r="AD387" s="23"/>
      <c r="AE387" s="23"/>
      <c r="AF387" s="119"/>
      <c r="AG387" s="18"/>
      <c r="AH387" s="19"/>
      <c r="AI387" s="19"/>
      <c r="AJ387" s="19"/>
      <c r="AK387" s="18"/>
      <c r="AL387" s="18"/>
      <c r="AM387" s="18"/>
      <c r="AN387" s="18"/>
      <c r="AO387" s="18"/>
      <c r="AP387" s="18"/>
      <c r="AQ387" s="18"/>
      <c r="AR387" s="18"/>
      <c r="AS387" s="18"/>
      <c r="AT387" s="18"/>
      <c r="AU387" s="18"/>
      <c r="AV387" s="18"/>
      <c r="AW387" s="18"/>
      <c r="AX387" s="18"/>
      <c r="AY387" s="18"/>
    </row>
    <row r="388" spans="1:51" ht="13" x14ac:dyDescent="0.25">
      <c r="A388" s="20"/>
      <c r="B388" s="21"/>
      <c r="C388" s="112"/>
      <c r="D388" s="113"/>
      <c r="E388" s="118"/>
      <c r="F388" s="116"/>
      <c r="G388" s="24"/>
      <c r="H388" s="23"/>
      <c r="I388" s="23"/>
      <c r="J388" s="23"/>
      <c r="K388" s="23"/>
      <c r="L388" s="23"/>
      <c r="M388" s="119"/>
      <c r="N388" s="23"/>
      <c r="O388" s="23"/>
      <c r="P388" s="23"/>
      <c r="Q388" s="23"/>
      <c r="R388" s="23"/>
      <c r="S388" s="23"/>
      <c r="T388" s="23"/>
      <c r="U388" s="23"/>
      <c r="V388" s="22"/>
      <c r="W388" s="23"/>
      <c r="X388" s="23"/>
      <c r="Y388" s="23"/>
      <c r="Z388" s="23"/>
      <c r="AA388" s="23"/>
      <c r="AB388" s="23"/>
      <c r="AC388" s="23"/>
      <c r="AD388" s="23"/>
      <c r="AE388" s="23"/>
      <c r="AF388" s="119"/>
      <c r="AG388" s="18"/>
      <c r="AH388" s="19"/>
      <c r="AI388" s="19"/>
      <c r="AJ388" s="19"/>
      <c r="AK388" s="18"/>
      <c r="AL388" s="18"/>
      <c r="AM388" s="18"/>
      <c r="AN388" s="18"/>
      <c r="AO388" s="18"/>
      <c r="AP388" s="18"/>
      <c r="AQ388" s="18"/>
      <c r="AR388" s="18"/>
      <c r="AS388" s="18"/>
      <c r="AT388" s="18"/>
      <c r="AU388" s="18"/>
      <c r="AV388" s="18"/>
      <c r="AW388" s="18"/>
      <c r="AX388" s="18"/>
      <c r="AY388" s="18"/>
    </row>
    <row r="389" spans="1:51" ht="13" x14ac:dyDescent="0.25">
      <c r="A389" s="20"/>
      <c r="B389" s="21"/>
      <c r="C389" s="112"/>
      <c r="D389" s="113"/>
      <c r="E389" s="118"/>
      <c r="F389" s="116"/>
      <c r="G389" s="24"/>
      <c r="H389" s="23"/>
      <c r="I389" s="23"/>
      <c r="J389" s="23"/>
      <c r="K389" s="23"/>
      <c r="L389" s="23"/>
      <c r="M389" s="119"/>
      <c r="N389" s="23"/>
      <c r="O389" s="23"/>
      <c r="P389" s="23"/>
      <c r="Q389" s="23"/>
      <c r="R389" s="23"/>
      <c r="S389" s="23"/>
      <c r="T389" s="23"/>
      <c r="U389" s="23"/>
      <c r="V389" s="22"/>
      <c r="W389" s="23"/>
      <c r="X389" s="23"/>
      <c r="Y389" s="23"/>
      <c r="Z389" s="23"/>
      <c r="AA389" s="23"/>
      <c r="AB389" s="23"/>
      <c r="AC389" s="23"/>
      <c r="AD389" s="23"/>
      <c r="AE389" s="23"/>
      <c r="AF389" s="119"/>
      <c r="AG389" s="18"/>
      <c r="AH389" s="19"/>
      <c r="AI389" s="19"/>
      <c r="AJ389" s="19"/>
      <c r="AK389" s="18"/>
      <c r="AL389" s="18"/>
      <c r="AM389" s="18"/>
      <c r="AN389" s="18"/>
      <c r="AO389" s="18"/>
      <c r="AP389" s="18"/>
      <c r="AQ389" s="18"/>
      <c r="AR389" s="18"/>
      <c r="AS389" s="18"/>
      <c r="AT389" s="18"/>
      <c r="AU389" s="18"/>
      <c r="AV389" s="18"/>
      <c r="AW389" s="18"/>
      <c r="AX389" s="18"/>
      <c r="AY389" s="18"/>
    </row>
    <row r="390" spans="1:51" ht="13" x14ac:dyDescent="0.25">
      <c r="A390" s="20"/>
      <c r="B390" s="21"/>
      <c r="C390" s="112"/>
      <c r="D390" s="113"/>
      <c r="E390" s="118"/>
      <c r="F390" s="116"/>
      <c r="G390" s="24"/>
      <c r="H390" s="23"/>
      <c r="I390" s="23"/>
      <c r="J390" s="23"/>
      <c r="K390" s="23"/>
      <c r="L390" s="23"/>
      <c r="M390" s="119"/>
      <c r="N390" s="23"/>
      <c r="O390" s="23"/>
      <c r="P390" s="23"/>
      <c r="Q390" s="23"/>
      <c r="R390" s="23"/>
      <c r="S390" s="23"/>
      <c r="T390" s="23"/>
      <c r="U390" s="23"/>
      <c r="V390" s="22"/>
      <c r="W390" s="23"/>
      <c r="X390" s="23"/>
      <c r="Y390" s="23"/>
      <c r="Z390" s="23"/>
      <c r="AA390" s="23"/>
      <c r="AB390" s="23"/>
      <c r="AC390" s="23"/>
      <c r="AD390" s="23"/>
      <c r="AE390" s="23"/>
      <c r="AF390" s="119"/>
      <c r="AG390" s="18"/>
      <c r="AH390" s="19"/>
      <c r="AI390" s="19"/>
      <c r="AJ390" s="19"/>
      <c r="AK390" s="18"/>
      <c r="AL390" s="18"/>
      <c r="AM390" s="18"/>
      <c r="AN390" s="18"/>
      <c r="AO390" s="18"/>
      <c r="AP390" s="18"/>
      <c r="AQ390" s="18"/>
      <c r="AR390" s="18"/>
      <c r="AS390" s="18"/>
      <c r="AT390" s="18"/>
      <c r="AU390" s="18"/>
      <c r="AV390" s="18"/>
      <c r="AW390" s="18"/>
      <c r="AX390" s="18"/>
      <c r="AY390" s="18"/>
    </row>
    <row r="391" spans="1:51" ht="13" x14ac:dyDescent="0.25">
      <c r="A391" s="20"/>
      <c r="B391" s="21"/>
      <c r="C391" s="112"/>
      <c r="D391" s="113"/>
      <c r="E391" s="118"/>
      <c r="F391" s="116"/>
      <c r="G391" s="24"/>
      <c r="H391" s="23"/>
      <c r="I391" s="23"/>
      <c r="J391" s="23"/>
      <c r="K391" s="23"/>
      <c r="L391" s="23"/>
      <c r="M391" s="119"/>
      <c r="N391" s="23"/>
      <c r="O391" s="23"/>
      <c r="P391" s="23"/>
      <c r="Q391" s="23"/>
      <c r="R391" s="23"/>
      <c r="S391" s="23"/>
      <c r="T391" s="23"/>
      <c r="U391" s="23"/>
      <c r="V391" s="22"/>
      <c r="W391" s="23"/>
      <c r="X391" s="23"/>
      <c r="Y391" s="23"/>
      <c r="Z391" s="23"/>
      <c r="AA391" s="23"/>
      <c r="AB391" s="23"/>
      <c r="AC391" s="23"/>
      <c r="AD391" s="23"/>
      <c r="AE391" s="23"/>
      <c r="AF391" s="119"/>
      <c r="AG391" s="18"/>
      <c r="AH391" s="19"/>
      <c r="AI391" s="19"/>
      <c r="AJ391" s="19"/>
      <c r="AK391" s="18"/>
      <c r="AL391" s="18"/>
      <c r="AM391" s="18"/>
      <c r="AN391" s="18"/>
      <c r="AO391" s="18"/>
      <c r="AP391" s="18"/>
      <c r="AQ391" s="18"/>
      <c r="AR391" s="18"/>
      <c r="AS391" s="18"/>
      <c r="AT391" s="18"/>
      <c r="AU391" s="18"/>
      <c r="AV391" s="18"/>
      <c r="AW391" s="18"/>
      <c r="AX391" s="18"/>
      <c r="AY391" s="18"/>
    </row>
    <row r="392" spans="1:51" ht="13" x14ac:dyDescent="0.25">
      <c r="A392" s="20"/>
      <c r="B392" s="21"/>
      <c r="C392" s="112"/>
      <c r="D392" s="113"/>
      <c r="E392" s="118"/>
      <c r="F392" s="116"/>
      <c r="G392" s="24"/>
      <c r="H392" s="23"/>
      <c r="I392" s="23"/>
      <c r="J392" s="23"/>
      <c r="K392" s="23"/>
      <c r="L392" s="23"/>
      <c r="M392" s="119"/>
      <c r="N392" s="23"/>
      <c r="O392" s="23"/>
      <c r="P392" s="23"/>
      <c r="Q392" s="23"/>
      <c r="R392" s="23"/>
      <c r="S392" s="23"/>
      <c r="T392" s="23"/>
      <c r="U392" s="23"/>
      <c r="V392" s="22"/>
      <c r="W392" s="23"/>
      <c r="X392" s="23"/>
      <c r="Y392" s="23"/>
      <c r="Z392" s="23"/>
      <c r="AA392" s="23"/>
      <c r="AB392" s="23"/>
      <c r="AC392" s="23"/>
      <c r="AD392" s="23"/>
      <c r="AE392" s="23"/>
      <c r="AF392" s="119"/>
      <c r="AG392" s="18"/>
      <c r="AH392" s="19"/>
      <c r="AI392" s="19"/>
      <c r="AJ392" s="19"/>
      <c r="AK392" s="18"/>
      <c r="AL392" s="18"/>
      <c r="AM392" s="18"/>
      <c r="AN392" s="18"/>
      <c r="AO392" s="18"/>
      <c r="AP392" s="18"/>
      <c r="AQ392" s="18"/>
      <c r="AR392" s="18"/>
      <c r="AS392" s="18"/>
      <c r="AT392" s="18"/>
      <c r="AU392" s="18"/>
      <c r="AV392" s="18"/>
      <c r="AW392" s="18"/>
      <c r="AX392" s="18"/>
      <c r="AY392" s="18"/>
    </row>
    <row r="393" spans="1:51" ht="13" x14ac:dyDescent="0.25">
      <c r="A393" s="20"/>
      <c r="B393" s="21"/>
      <c r="C393" s="112"/>
      <c r="D393" s="113"/>
      <c r="E393" s="118"/>
      <c r="F393" s="116"/>
      <c r="G393" s="24"/>
      <c r="H393" s="23"/>
      <c r="I393" s="23"/>
      <c r="J393" s="23"/>
      <c r="K393" s="23"/>
      <c r="L393" s="23"/>
      <c r="M393" s="119"/>
      <c r="N393" s="23"/>
      <c r="O393" s="23"/>
      <c r="P393" s="23"/>
      <c r="Q393" s="23"/>
      <c r="R393" s="23"/>
      <c r="S393" s="23"/>
      <c r="T393" s="23"/>
      <c r="U393" s="23"/>
      <c r="V393" s="22"/>
      <c r="W393" s="23"/>
      <c r="X393" s="23"/>
      <c r="Y393" s="23"/>
      <c r="Z393" s="23"/>
      <c r="AA393" s="23"/>
      <c r="AB393" s="23"/>
      <c r="AC393" s="23"/>
      <c r="AD393" s="23"/>
      <c r="AE393" s="23"/>
      <c r="AF393" s="119"/>
      <c r="AG393" s="18"/>
      <c r="AH393" s="19"/>
      <c r="AI393" s="19"/>
      <c r="AJ393" s="19"/>
      <c r="AK393" s="18"/>
      <c r="AL393" s="18"/>
      <c r="AM393" s="18"/>
      <c r="AN393" s="18"/>
      <c r="AO393" s="18"/>
      <c r="AP393" s="18"/>
      <c r="AQ393" s="18"/>
      <c r="AR393" s="18"/>
      <c r="AS393" s="18"/>
      <c r="AT393" s="18"/>
      <c r="AU393" s="18"/>
      <c r="AV393" s="18"/>
      <c r="AW393" s="18"/>
      <c r="AX393" s="18"/>
      <c r="AY393" s="18"/>
    </row>
    <row r="394" spans="1:51" ht="13" x14ac:dyDescent="0.25">
      <c r="A394" s="20"/>
      <c r="B394" s="21"/>
      <c r="C394" s="112"/>
      <c r="D394" s="113"/>
      <c r="E394" s="118"/>
      <c r="F394" s="116"/>
      <c r="G394" s="24"/>
      <c r="H394" s="23"/>
      <c r="I394" s="23"/>
      <c r="J394" s="23"/>
      <c r="K394" s="23"/>
      <c r="L394" s="23"/>
      <c r="M394" s="119"/>
      <c r="N394" s="23"/>
      <c r="O394" s="23"/>
      <c r="P394" s="23"/>
      <c r="Q394" s="23"/>
      <c r="R394" s="23"/>
      <c r="S394" s="23"/>
      <c r="T394" s="23"/>
      <c r="U394" s="23"/>
      <c r="V394" s="22"/>
      <c r="W394" s="23"/>
      <c r="X394" s="23"/>
      <c r="Y394" s="23"/>
      <c r="Z394" s="23"/>
      <c r="AA394" s="23"/>
      <c r="AB394" s="23"/>
      <c r="AC394" s="23"/>
      <c r="AD394" s="23"/>
      <c r="AE394" s="23"/>
      <c r="AF394" s="119"/>
      <c r="AG394" s="18"/>
      <c r="AH394" s="19"/>
      <c r="AI394" s="19"/>
      <c r="AJ394" s="19"/>
      <c r="AK394" s="18"/>
      <c r="AL394" s="18"/>
      <c r="AM394" s="18"/>
      <c r="AN394" s="18"/>
      <c r="AO394" s="18"/>
      <c r="AP394" s="18"/>
      <c r="AQ394" s="18"/>
      <c r="AR394" s="18"/>
      <c r="AS394" s="18"/>
      <c r="AT394" s="18"/>
      <c r="AU394" s="18"/>
      <c r="AV394" s="18"/>
      <c r="AW394" s="18"/>
      <c r="AX394" s="18"/>
      <c r="AY394" s="18"/>
    </row>
    <row r="395" spans="1:51" ht="13" x14ac:dyDescent="0.25">
      <c r="A395" s="20"/>
      <c r="B395" s="21"/>
      <c r="C395" s="112"/>
      <c r="D395" s="113"/>
      <c r="E395" s="118"/>
      <c r="F395" s="116"/>
      <c r="G395" s="24"/>
      <c r="H395" s="23"/>
      <c r="I395" s="23"/>
      <c r="J395" s="23"/>
      <c r="K395" s="23"/>
      <c r="L395" s="23"/>
      <c r="M395" s="119"/>
      <c r="N395" s="23"/>
      <c r="O395" s="23"/>
      <c r="P395" s="23"/>
      <c r="Q395" s="23"/>
      <c r="R395" s="23"/>
      <c r="S395" s="23"/>
      <c r="T395" s="23"/>
      <c r="U395" s="23"/>
      <c r="V395" s="22"/>
      <c r="W395" s="23"/>
      <c r="X395" s="23"/>
      <c r="Y395" s="23"/>
      <c r="Z395" s="23"/>
      <c r="AA395" s="23"/>
      <c r="AB395" s="23"/>
      <c r="AC395" s="23"/>
      <c r="AD395" s="23"/>
      <c r="AE395" s="23"/>
      <c r="AF395" s="119"/>
      <c r="AG395" s="18"/>
      <c r="AH395" s="19"/>
      <c r="AI395" s="19"/>
      <c r="AJ395" s="19"/>
      <c r="AK395" s="18"/>
      <c r="AL395" s="18"/>
      <c r="AM395" s="18"/>
      <c r="AN395" s="18"/>
      <c r="AO395" s="18"/>
      <c r="AP395" s="18"/>
      <c r="AQ395" s="18"/>
      <c r="AR395" s="18"/>
      <c r="AS395" s="18"/>
      <c r="AT395" s="18"/>
      <c r="AU395" s="18"/>
      <c r="AV395" s="18"/>
      <c r="AW395" s="18"/>
      <c r="AX395" s="18"/>
      <c r="AY395" s="18"/>
    </row>
    <row r="396" spans="1:51" ht="13" x14ac:dyDescent="0.25">
      <c r="A396" s="20"/>
      <c r="B396" s="21"/>
      <c r="C396" s="112"/>
      <c r="D396" s="113"/>
      <c r="E396" s="118"/>
      <c r="F396" s="116"/>
      <c r="G396" s="24"/>
      <c r="H396" s="23"/>
      <c r="I396" s="23"/>
      <c r="J396" s="23"/>
      <c r="K396" s="23"/>
      <c r="L396" s="23"/>
      <c r="M396" s="119"/>
      <c r="N396" s="23"/>
      <c r="O396" s="23"/>
      <c r="P396" s="23"/>
      <c r="Q396" s="23"/>
      <c r="R396" s="23"/>
      <c r="S396" s="23"/>
      <c r="T396" s="23"/>
      <c r="U396" s="23"/>
      <c r="V396" s="22"/>
      <c r="W396" s="23"/>
      <c r="X396" s="23"/>
      <c r="Y396" s="23"/>
      <c r="Z396" s="23"/>
      <c r="AA396" s="23"/>
      <c r="AB396" s="23"/>
      <c r="AC396" s="23"/>
      <c r="AD396" s="23"/>
      <c r="AE396" s="23"/>
      <c r="AF396" s="119"/>
      <c r="AG396" s="18"/>
      <c r="AH396" s="19"/>
      <c r="AI396" s="19"/>
      <c r="AJ396" s="19"/>
      <c r="AK396" s="18"/>
      <c r="AL396" s="18"/>
      <c r="AM396" s="18"/>
      <c r="AN396" s="18"/>
      <c r="AO396" s="18"/>
      <c r="AP396" s="18"/>
      <c r="AQ396" s="18"/>
      <c r="AR396" s="18"/>
      <c r="AS396" s="18"/>
      <c r="AT396" s="18"/>
      <c r="AU396" s="18"/>
      <c r="AV396" s="18"/>
      <c r="AW396" s="18"/>
      <c r="AX396" s="18"/>
      <c r="AY396" s="18"/>
    </row>
    <row r="397" spans="1:51" ht="13" x14ac:dyDescent="0.25">
      <c r="A397" s="20"/>
      <c r="B397" s="21"/>
      <c r="C397" s="112"/>
      <c r="D397" s="113"/>
      <c r="E397" s="118"/>
      <c r="F397" s="116"/>
      <c r="G397" s="24"/>
      <c r="H397" s="23"/>
      <c r="I397" s="23"/>
      <c r="J397" s="23"/>
      <c r="K397" s="23"/>
      <c r="L397" s="23"/>
      <c r="M397" s="119"/>
      <c r="N397" s="23"/>
      <c r="O397" s="23"/>
      <c r="P397" s="23"/>
      <c r="Q397" s="23"/>
      <c r="R397" s="23"/>
      <c r="S397" s="23"/>
      <c r="T397" s="23"/>
      <c r="U397" s="23"/>
      <c r="V397" s="22"/>
      <c r="W397" s="23"/>
      <c r="X397" s="23"/>
      <c r="Y397" s="23"/>
      <c r="Z397" s="23"/>
      <c r="AA397" s="23"/>
      <c r="AB397" s="23"/>
      <c r="AC397" s="23"/>
      <c r="AD397" s="23"/>
      <c r="AE397" s="23"/>
      <c r="AF397" s="119"/>
      <c r="AG397" s="18"/>
      <c r="AH397" s="19"/>
      <c r="AI397" s="19"/>
      <c r="AJ397" s="19"/>
      <c r="AK397" s="18"/>
      <c r="AL397" s="18"/>
      <c r="AM397" s="18"/>
      <c r="AN397" s="18"/>
      <c r="AO397" s="18"/>
      <c r="AP397" s="18"/>
      <c r="AQ397" s="18"/>
      <c r="AR397" s="18"/>
      <c r="AS397" s="18"/>
      <c r="AT397" s="18"/>
      <c r="AU397" s="18"/>
      <c r="AV397" s="18"/>
      <c r="AW397" s="18"/>
      <c r="AX397" s="18"/>
      <c r="AY397" s="18"/>
    </row>
    <row r="398" spans="1:51" ht="13" x14ac:dyDescent="0.25">
      <c r="A398" s="20"/>
      <c r="B398" s="21"/>
      <c r="C398" s="112"/>
      <c r="D398" s="113"/>
      <c r="E398" s="118"/>
      <c r="F398" s="116"/>
      <c r="G398" s="24"/>
      <c r="H398" s="23"/>
      <c r="I398" s="23"/>
      <c r="J398" s="23"/>
      <c r="K398" s="23"/>
      <c r="L398" s="23"/>
      <c r="M398" s="119"/>
      <c r="N398" s="23"/>
      <c r="O398" s="23"/>
      <c r="P398" s="23"/>
      <c r="Q398" s="23"/>
      <c r="R398" s="23"/>
      <c r="S398" s="23"/>
      <c r="T398" s="23"/>
      <c r="U398" s="23"/>
      <c r="V398" s="22"/>
      <c r="W398" s="23"/>
      <c r="X398" s="23"/>
      <c r="Y398" s="23"/>
      <c r="Z398" s="23"/>
      <c r="AA398" s="23"/>
      <c r="AB398" s="23"/>
      <c r="AC398" s="23"/>
      <c r="AD398" s="23"/>
      <c r="AE398" s="23"/>
      <c r="AF398" s="119"/>
      <c r="AG398" s="18"/>
      <c r="AH398" s="19"/>
      <c r="AI398" s="19"/>
      <c r="AJ398" s="19"/>
      <c r="AK398" s="18"/>
      <c r="AL398" s="18"/>
      <c r="AM398" s="18"/>
      <c r="AN398" s="18"/>
      <c r="AO398" s="18"/>
      <c r="AP398" s="18"/>
      <c r="AQ398" s="18"/>
      <c r="AR398" s="18"/>
      <c r="AS398" s="18"/>
      <c r="AT398" s="18"/>
      <c r="AU398" s="18"/>
      <c r="AV398" s="18"/>
      <c r="AW398" s="18"/>
      <c r="AX398" s="18"/>
      <c r="AY398" s="18"/>
    </row>
    <row r="399" spans="1:51" ht="13" x14ac:dyDescent="0.25">
      <c r="A399" s="20"/>
      <c r="B399" s="21"/>
      <c r="C399" s="112"/>
      <c r="D399" s="113"/>
      <c r="E399" s="118"/>
      <c r="F399" s="116"/>
      <c r="G399" s="24"/>
      <c r="H399" s="23"/>
      <c r="I399" s="23"/>
      <c r="J399" s="23"/>
      <c r="K399" s="23"/>
      <c r="L399" s="23"/>
      <c r="M399" s="119"/>
      <c r="N399" s="23"/>
      <c r="O399" s="23"/>
      <c r="P399" s="23"/>
      <c r="Q399" s="23"/>
      <c r="R399" s="23"/>
      <c r="S399" s="23"/>
      <c r="T399" s="23"/>
      <c r="U399" s="23"/>
      <c r="V399" s="22"/>
      <c r="W399" s="23"/>
      <c r="X399" s="23"/>
      <c r="Y399" s="23"/>
      <c r="Z399" s="23"/>
      <c r="AA399" s="23"/>
      <c r="AB399" s="23"/>
      <c r="AC399" s="23"/>
      <c r="AD399" s="23"/>
      <c r="AE399" s="23"/>
      <c r="AF399" s="119"/>
      <c r="AG399" s="18"/>
      <c r="AH399" s="19"/>
      <c r="AI399" s="19"/>
      <c r="AJ399" s="19"/>
      <c r="AK399" s="18"/>
      <c r="AL399" s="18"/>
      <c r="AM399" s="18"/>
      <c r="AN399" s="18"/>
      <c r="AO399" s="18"/>
      <c r="AP399" s="18"/>
      <c r="AQ399" s="18"/>
      <c r="AR399" s="18"/>
      <c r="AS399" s="18"/>
      <c r="AT399" s="18"/>
      <c r="AU399" s="18"/>
      <c r="AV399" s="18"/>
      <c r="AW399" s="18"/>
      <c r="AX399" s="18"/>
      <c r="AY399" s="18"/>
    </row>
    <row r="400" spans="1:51" ht="13" x14ac:dyDescent="0.25">
      <c r="A400" s="20"/>
      <c r="B400" s="21"/>
      <c r="C400" s="112"/>
      <c r="D400" s="113"/>
      <c r="E400" s="118"/>
      <c r="F400" s="116"/>
      <c r="G400" s="24"/>
      <c r="H400" s="23"/>
      <c r="I400" s="23"/>
      <c r="J400" s="23"/>
      <c r="K400" s="23"/>
      <c r="L400" s="23"/>
      <c r="M400" s="119"/>
      <c r="N400" s="23"/>
      <c r="O400" s="23"/>
      <c r="P400" s="23"/>
      <c r="Q400" s="23"/>
      <c r="R400" s="23"/>
      <c r="S400" s="23"/>
      <c r="T400" s="23"/>
      <c r="U400" s="23"/>
      <c r="V400" s="22"/>
      <c r="W400" s="23"/>
      <c r="X400" s="23"/>
      <c r="Y400" s="23"/>
      <c r="Z400" s="23"/>
      <c r="AA400" s="23"/>
      <c r="AB400" s="23"/>
      <c r="AC400" s="23"/>
      <c r="AD400" s="23"/>
      <c r="AE400" s="23"/>
      <c r="AF400" s="119"/>
      <c r="AG400" s="18"/>
      <c r="AH400" s="19"/>
      <c r="AI400" s="19"/>
      <c r="AJ400" s="19"/>
      <c r="AK400" s="18"/>
      <c r="AL400" s="18"/>
      <c r="AM400" s="18"/>
      <c r="AN400" s="18"/>
      <c r="AO400" s="18"/>
      <c r="AP400" s="18"/>
      <c r="AQ400" s="18"/>
      <c r="AR400" s="18"/>
      <c r="AS400" s="18"/>
      <c r="AT400" s="18"/>
      <c r="AU400" s="18"/>
      <c r="AV400" s="18"/>
      <c r="AW400" s="18"/>
      <c r="AX400" s="18"/>
      <c r="AY400" s="18"/>
    </row>
    <row r="401" spans="1:51" ht="13" x14ac:dyDescent="0.25">
      <c r="A401" s="20"/>
      <c r="B401" s="21"/>
      <c r="C401" s="112"/>
      <c r="D401" s="113"/>
      <c r="E401" s="118"/>
      <c r="F401" s="116"/>
      <c r="G401" s="24"/>
      <c r="H401" s="23"/>
      <c r="I401" s="23"/>
      <c r="J401" s="23"/>
      <c r="K401" s="23"/>
      <c r="L401" s="23"/>
      <c r="M401" s="119"/>
      <c r="N401" s="23"/>
      <c r="O401" s="23"/>
      <c r="P401" s="23"/>
      <c r="Q401" s="23"/>
      <c r="R401" s="23"/>
      <c r="S401" s="23"/>
      <c r="T401" s="23"/>
      <c r="U401" s="23"/>
      <c r="V401" s="22"/>
      <c r="W401" s="23"/>
      <c r="X401" s="23"/>
      <c r="Y401" s="23"/>
      <c r="Z401" s="23"/>
      <c r="AA401" s="23"/>
      <c r="AB401" s="23"/>
      <c r="AC401" s="23"/>
      <c r="AD401" s="23"/>
      <c r="AE401" s="23"/>
      <c r="AF401" s="119"/>
      <c r="AG401" s="18"/>
      <c r="AH401" s="19"/>
      <c r="AI401" s="19"/>
      <c r="AJ401" s="19"/>
      <c r="AK401" s="18"/>
      <c r="AL401" s="18"/>
      <c r="AM401" s="18"/>
      <c r="AN401" s="18"/>
      <c r="AO401" s="18"/>
      <c r="AP401" s="18"/>
      <c r="AQ401" s="18"/>
      <c r="AR401" s="18"/>
      <c r="AS401" s="18"/>
      <c r="AT401" s="18"/>
      <c r="AU401" s="18"/>
      <c r="AV401" s="18"/>
      <c r="AW401" s="18"/>
      <c r="AX401" s="18"/>
      <c r="AY401" s="18"/>
    </row>
    <row r="402" spans="1:51" ht="13" x14ac:dyDescent="0.25">
      <c r="A402" s="20"/>
      <c r="B402" s="21"/>
      <c r="C402" s="112"/>
      <c r="D402" s="113"/>
      <c r="E402" s="118"/>
      <c r="F402" s="116"/>
      <c r="G402" s="24"/>
      <c r="H402" s="23"/>
      <c r="I402" s="23"/>
      <c r="J402" s="23"/>
      <c r="K402" s="23"/>
      <c r="L402" s="23"/>
      <c r="M402" s="119"/>
      <c r="N402" s="23"/>
      <c r="O402" s="23"/>
      <c r="P402" s="23"/>
      <c r="Q402" s="23"/>
      <c r="R402" s="23"/>
      <c r="S402" s="23"/>
      <c r="T402" s="23"/>
      <c r="U402" s="23"/>
      <c r="V402" s="22"/>
      <c r="W402" s="23"/>
      <c r="X402" s="23"/>
      <c r="Y402" s="23"/>
      <c r="Z402" s="23"/>
      <c r="AA402" s="23"/>
      <c r="AB402" s="23"/>
      <c r="AC402" s="23"/>
      <c r="AD402" s="23"/>
      <c r="AE402" s="23"/>
      <c r="AF402" s="119"/>
      <c r="AG402" s="18"/>
      <c r="AH402" s="19"/>
      <c r="AI402" s="19"/>
      <c r="AJ402" s="19"/>
      <c r="AK402" s="18"/>
      <c r="AL402" s="18"/>
      <c r="AM402" s="18"/>
      <c r="AN402" s="18"/>
      <c r="AO402" s="18"/>
      <c r="AP402" s="18"/>
      <c r="AQ402" s="18"/>
      <c r="AR402" s="18"/>
      <c r="AS402" s="18"/>
      <c r="AT402" s="18"/>
      <c r="AU402" s="18"/>
      <c r="AV402" s="18"/>
      <c r="AW402" s="18"/>
      <c r="AX402" s="18"/>
      <c r="AY402" s="18"/>
    </row>
    <row r="403" spans="1:51" ht="13" x14ac:dyDescent="0.25">
      <c r="A403" s="20"/>
      <c r="B403" s="21"/>
      <c r="C403" s="112"/>
      <c r="D403" s="113"/>
      <c r="E403" s="118"/>
      <c r="F403" s="116"/>
      <c r="G403" s="24"/>
      <c r="H403" s="23"/>
      <c r="I403" s="23"/>
      <c r="J403" s="23"/>
      <c r="K403" s="23"/>
      <c r="L403" s="23"/>
      <c r="M403" s="119"/>
      <c r="N403" s="23"/>
      <c r="O403" s="23"/>
      <c r="P403" s="23"/>
      <c r="Q403" s="23"/>
      <c r="R403" s="23"/>
      <c r="S403" s="23"/>
      <c r="T403" s="23"/>
      <c r="U403" s="23"/>
      <c r="V403" s="22"/>
      <c r="W403" s="23"/>
      <c r="X403" s="23"/>
      <c r="Y403" s="23"/>
      <c r="Z403" s="23"/>
      <c r="AA403" s="23"/>
      <c r="AB403" s="23"/>
      <c r="AC403" s="23"/>
      <c r="AD403" s="23"/>
      <c r="AE403" s="23"/>
      <c r="AF403" s="119"/>
      <c r="AG403" s="18"/>
      <c r="AH403" s="19"/>
      <c r="AI403" s="19"/>
      <c r="AJ403" s="19"/>
      <c r="AK403" s="18"/>
      <c r="AL403" s="18"/>
      <c r="AM403" s="18"/>
      <c r="AN403" s="18"/>
      <c r="AO403" s="18"/>
      <c r="AP403" s="18"/>
      <c r="AQ403" s="18"/>
      <c r="AR403" s="18"/>
      <c r="AS403" s="18"/>
      <c r="AT403" s="18"/>
      <c r="AU403" s="18"/>
      <c r="AV403" s="18"/>
      <c r="AW403" s="18"/>
      <c r="AX403" s="18"/>
      <c r="AY403" s="18"/>
    </row>
    <row r="404" spans="1:51" ht="13" x14ac:dyDescent="0.25">
      <c r="A404" s="20"/>
      <c r="B404" s="21"/>
      <c r="C404" s="112"/>
      <c r="D404" s="113"/>
      <c r="E404" s="118"/>
      <c r="F404" s="116"/>
      <c r="G404" s="24"/>
      <c r="H404" s="23"/>
      <c r="I404" s="23"/>
      <c r="J404" s="23"/>
      <c r="K404" s="23"/>
      <c r="L404" s="23"/>
      <c r="M404" s="119"/>
      <c r="N404" s="23"/>
      <c r="O404" s="23"/>
      <c r="P404" s="23"/>
      <c r="Q404" s="23"/>
      <c r="R404" s="23"/>
      <c r="S404" s="23"/>
      <c r="T404" s="23"/>
      <c r="U404" s="23"/>
      <c r="V404" s="22"/>
      <c r="W404" s="23"/>
      <c r="X404" s="23"/>
      <c r="Y404" s="23"/>
      <c r="Z404" s="23"/>
      <c r="AA404" s="23"/>
      <c r="AB404" s="23"/>
      <c r="AC404" s="23"/>
      <c r="AD404" s="23"/>
      <c r="AE404" s="23"/>
      <c r="AF404" s="119"/>
      <c r="AG404" s="18"/>
      <c r="AH404" s="19"/>
      <c r="AI404" s="19"/>
      <c r="AJ404" s="19"/>
      <c r="AK404" s="18"/>
      <c r="AL404" s="18"/>
      <c r="AM404" s="18"/>
      <c r="AN404" s="18"/>
      <c r="AO404" s="18"/>
      <c r="AP404" s="18"/>
      <c r="AQ404" s="18"/>
      <c r="AR404" s="18"/>
      <c r="AS404" s="18"/>
      <c r="AT404" s="18"/>
      <c r="AU404" s="18"/>
      <c r="AV404" s="18"/>
      <c r="AW404" s="18"/>
      <c r="AX404" s="18"/>
      <c r="AY404" s="18"/>
    </row>
    <row r="405" spans="1:51" ht="13" x14ac:dyDescent="0.25">
      <c r="A405" s="20"/>
      <c r="B405" s="21"/>
      <c r="C405" s="112"/>
      <c r="D405" s="113"/>
      <c r="E405" s="118"/>
      <c r="F405" s="116"/>
      <c r="G405" s="24"/>
      <c r="H405" s="23"/>
      <c r="I405" s="23"/>
      <c r="J405" s="23"/>
      <c r="K405" s="23"/>
      <c r="L405" s="23"/>
      <c r="M405" s="119"/>
      <c r="N405" s="23"/>
      <c r="O405" s="23"/>
      <c r="P405" s="23"/>
      <c r="Q405" s="23"/>
      <c r="R405" s="23"/>
      <c r="S405" s="23"/>
      <c r="T405" s="23"/>
      <c r="U405" s="23"/>
      <c r="V405" s="22"/>
      <c r="W405" s="23"/>
      <c r="X405" s="23"/>
      <c r="Y405" s="23"/>
      <c r="Z405" s="23"/>
      <c r="AA405" s="23"/>
      <c r="AB405" s="23"/>
      <c r="AC405" s="23"/>
      <c r="AD405" s="23"/>
      <c r="AE405" s="23"/>
      <c r="AF405" s="119"/>
      <c r="AG405" s="18"/>
      <c r="AH405" s="19"/>
      <c r="AI405" s="19"/>
      <c r="AJ405" s="19"/>
      <c r="AK405" s="18"/>
      <c r="AL405" s="18"/>
      <c r="AM405" s="18"/>
      <c r="AN405" s="18"/>
      <c r="AO405" s="18"/>
      <c r="AP405" s="18"/>
      <c r="AQ405" s="18"/>
      <c r="AR405" s="18"/>
      <c r="AS405" s="18"/>
      <c r="AT405" s="18"/>
      <c r="AU405" s="18"/>
      <c r="AV405" s="18"/>
      <c r="AW405" s="18"/>
      <c r="AX405" s="18"/>
      <c r="AY405" s="18"/>
    </row>
    <row r="406" spans="1:51" ht="13" x14ac:dyDescent="0.25">
      <c r="A406" s="20"/>
      <c r="B406" s="21"/>
      <c r="C406" s="112"/>
      <c r="D406" s="113"/>
      <c r="E406" s="118"/>
      <c r="F406" s="116"/>
      <c r="G406" s="24"/>
      <c r="H406" s="23"/>
      <c r="I406" s="23"/>
      <c r="J406" s="23"/>
      <c r="K406" s="23"/>
      <c r="L406" s="23"/>
      <c r="M406" s="119"/>
      <c r="N406" s="23"/>
      <c r="O406" s="23"/>
      <c r="P406" s="23"/>
      <c r="Q406" s="23"/>
      <c r="R406" s="23"/>
      <c r="S406" s="23"/>
      <c r="T406" s="23"/>
      <c r="U406" s="23"/>
      <c r="V406" s="22"/>
      <c r="W406" s="23"/>
      <c r="X406" s="23"/>
      <c r="Y406" s="23"/>
      <c r="Z406" s="23"/>
      <c r="AA406" s="23"/>
      <c r="AB406" s="23"/>
      <c r="AC406" s="23"/>
      <c r="AD406" s="23"/>
      <c r="AE406" s="23"/>
      <c r="AF406" s="119"/>
      <c r="AG406" s="18"/>
      <c r="AH406" s="19"/>
      <c r="AI406" s="19"/>
      <c r="AJ406" s="19"/>
      <c r="AK406" s="18"/>
      <c r="AL406" s="18"/>
      <c r="AM406" s="18"/>
      <c r="AN406" s="18"/>
      <c r="AO406" s="18"/>
      <c r="AP406" s="18"/>
      <c r="AQ406" s="18"/>
      <c r="AR406" s="18"/>
      <c r="AS406" s="18"/>
      <c r="AT406" s="18"/>
      <c r="AU406" s="18"/>
      <c r="AV406" s="18"/>
      <c r="AW406" s="18"/>
      <c r="AX406" s="18"/>
      <c r="AY406" s="18"/>
    </row>
    <row r="407" spans="1:51" ht="13" x14ac:dyDescent="0.25">
      <c r="A407" s="20"/>
      <c r="B407" s="21"/>
      <c r="C407" s="112"/>
      <c r="D407" s="113"/>
      <c r="E407" s="118"/>
      <c r="F407" s="116"/>
      <c r="G407" s="24"/>
      <c r="H407" s="23"/>
      <c r="I407" s="23"/>
      <c r="J407" s="23"/>
      <c r="K407" s="23"/>
      <c r="L407" s="23"/>
      <c r="M407" s="119"/>
      <c r="N407" s="23"/>
      <c r="O407" s="23"/>
      <c r="P407" s="23"/>
      <c r="Q407" s="23"/>
      <c r="R407" s="23"/>
      <c r="S407" s="23"/>
      <c r="T407" s="23"/>
      <c r="U407" s="23"/>
      <c r="V407" s="22"/>
      <c r="W407" s="23"/>
      <c r="X407" s="23"/>
      <c r="Y407" s="23"/>
      <c r="Z407" s="23"/>
      <c r="AA407" s="23"/>
      <c r="AB407" s="23"/>
      <c r="AC407" s="23"/>
      <c r="AD407" s="23"/>
      <c r="AE407" s="23"/>
      <c r="AF407" s="119"/>
      <c r="AG407" s="18"/>
      <c r="AH407" s="19"/>
      <c r="AI407" s="19"/>
      <c r="AJ407" s="19"/>
      <c r="AK407" s="18"/>
      <c r="AL407" s="18"/>
      <c r="AM407" s="18"/>
      <c r="AN407" s="18"/>
      <c r="AO407" s="18"/>
      <c r="AP407" s="18"/>
      <c r="AQ407" s="18"/>
      <c r="AR407" s="18"/>
      <c r="AS407" s="18"/>
      <c r="AT407" s="18"/>
      <c r="AU407" s="18"/>
      <c r="AV407" s="18"/>
      <c r="AW407" s="18"/>
      <c r="AX407" s="18"/>
      <c r="AY407" s="18"/>
    </row>
    <row r="408" spans="1:51" ht="13" x14ac:dyDescent="0.25">
      <c r="A408" s="20"/>
      <c r="B408" s="21"/>
      <c r="C408" s="112"/>
      <c r="D408" s="113"/>
      <c r="E408" s="118"/>
      <c r="F408" s="116"/>
      <c r="G408" s="24"/>
      <c r="H408" s="23"/>
      <c r="I408" s="23"/>
      <c r="J408" s="23"/>
      <c r="K408" s="23"/>
      <c r="L408" s="23"/>
      <c r="M408" s="119"/>
      <c r="N408" s="23"/>
      <c r="O408" s="23"/>
      <c r="P408" s="23"/>
      <c r="Q408" s="23"/>
      <c r="R408" s="23"/>
      <c r="S408" s="23"/>
      <c r="T408" s="23"/>
      <c r="U408" s="23"/>
      <c r="V408" s="22"/>
      <c r="W408" s="23"/>
      <c r="X408" s="23"/>
      <c r="Y408" s="23"/>
      <c r="Z408" s="23"/>
      <c r="AA408" s="23"/>
      <c r="AB408" s="23"/>
      <c r="AC408" s="23"/>
      <c r="AD408" s="23"/>
      <c r="AE408" s="23"/>
      <c r="AF408" s="119"/>
      <c r="AG408" s="18"/>
      <c r="AH408" s="19"/>
      <c r="AI408" s="19"/>
      <c r="AJ408" s="19"/>
      <c r="AK408" s="18"/>
      <c r="AL408" s="18"/>
      <c r="AM408" s="18"/>
      <c r="AN408" s="18"/>
      <c r="AO408" s="18"/>
      <c r="AP408" s="18"/>
      <c r="AQ408" s="18"/>
      <c r="AR408" s="18"/>
      <c r="AS408" s="18"/>
      <c r="AT408" s="18"/>
      <c r="AU408" s="18"/>
      <c r="AV408" s="18"/>
      <c r="AW408" s="18"/>
      <c r="AX408" s="18"/>
      <c r="AY408" s="18"/>
    </row>
    <row r="409" spans="1:51" ht="13" x14ac:dyDescent="0.25">
      <c r="A409" s="20"/>
      <c r="B409" s="21"/>
      <c r="C409" s="112"/>
      <c r="D409" s="113"/>
      <c r="E409" s="118"/>
      <c r="F409" s="116"/>
      <c r="G409" s="24"/>
      <c r="H409" s="23"/>
      <c r="I409" s="23"/>
      <c r="J409" s="23"/>
      <c r="K409" s="23"/>
      <c r="L409" s="23"/>
      <c r="M409" s="119"/>
      <c r="N409" s="23"/>
      <c r="O409" s="23"/>
      <c r="P409" s="23"/>
      <c r="Q409" s="23"/>
      <c r="R409" s="23"/>
      <c r="S409" s="23"/>
      <c r="T409" s="23"/>
      <c r="U409" s="23"/>
      <c r="V409" s="22"/>
      <c r="W409" s="23"/>
      <c r="X409" s="23"/>
      <c r="Y409" s="23"/>
      <c r="Z409" s="23"/>
      <c r="AA409" s="23"/>
      <c r="AB409" s="23"/>
      <c r="AC409" s="23"/>
      <c r="AD409" s="23"/>
      <c r="AE409" s="23"/>
      <c r="AF409" s="119"/>
      <c r="AG409" s="18"/>
      <c r="AH409" s="19"/>
      <c r="AI409" s="19"/>
      <c r="AJ409" s="19"/>
      <c r="AK409" s="18"/>
      <c r="AL409" s="18"/>
      <c r="AM409" s="18"/>
      <c r="AN409" s="18"/>
      <c r="AO409" s="18"/>
      <c r="AP409" s="18"/>
      <c r="AQ409" s="18"/>
      <c r="AR409" s="18"/>
      <c r="AS409" s="18"/>
      <c r="AT409" s="18"/>
      <c r="AU409" s="18"/>
      <c r="AV409" s="18"/>
      <c r="AW409" s="18"/>
      <c r="AX409" s="18"/>
      <c r="AY409" s="18"/>
    </row>
    <row r="410" spans="1:51" ht="13" x14ac:dyDescent="0.25">
      <c r="A410" s="20"/>
      <c r="B410" s="21"/>
      <c r="C410" s="112"/>
      <c r="D410" s="113"/>
      <c r="E410" s="118"/>
      <c r="F410" s="116"/>
      <c r="G410" s="24"/>
      <c r="H410" s="23"/>
      <c r="I410" s="23"/>
      <c r="J410" s="23"/>
      <c r="K410" s="23"/>
      <c r="L410" s="23"/>
      <c r="M410" s="119"/>
      <c r="N410" s="23"/>
      <c r="O410" s="23"/>
      <c r="P410" s="23"/>
      <c r="Q410" s="23"/>
      <c r="R410" s="23"/>
      <c r="S410" s="23"/>
      <c r="T410" s="23"/>
      <c r="U410" s="23"/>
      <c r="V410" s="22"/>
      <c r="W410" s="23"/>
      <c r="X410" s="23"/>
      <c r="Y410" s="23"/>
      <c r="Z410" s="23"/>
      <c r="AA410" s="23"/>
      <c r="AB410" s="23"/>
      <c r="AC410" s="23"/>
      <c r="AD410" s="23"/>
      <c r="AE410" s="23"/>
      <c r="AF410" s="119"/>
      <c r="AG410" s="18"/>
      <c r="AH410" s="19"/>
      <c r="AI410" s="19"/>
      <c r="AJ410" s="19"/>
      <c r="AK410" s="18"/>
      <c r="AL410" s="18"/>
      <c r="AM410" s="18"/>
      <c r="AN410" s="18"/>
      <c r="AO410" s="18"/>
      <c r="AP410" s="18"/>
      <c r="AQ410" s="18"/>
      <c r="AR410" s="18"/>
      <c r="AS410" s="18"/>
      <c r="AT410" s="18"/>
      <c r="AU410" s="18"/>
      <c r="AV410" s="18"/>
      <c r="AW410" s="18"/>
      <c r="AX410" s="18"/>
      <c r="AY410" s="18"/>
    </row>
    <row r="411" spans="1:51" ht="13" x14ac:dyDescent="0.25">
      <c r="A411" s="20"/>
      <c r="B411" s="21"/>
      <c r="C411" s="112"/>
      <c r="D411" s="113"/>
      <c r="E411" s="118"/>
      <c r="F411" s="116"/>
      <c r="G411" s="24"/>
      <c r="H411" s="23"/>
      <c r="I411" s="23"/>
      <c r="J411" s="23"/>
      <c r="K411" s="23"/>
      <c r="L411" s="23"/>
      <c r="M411" s="119"/>
      <c r="N411" s="23"/>
      <c r="O411" s="23"/>
      <c r="P411" s="23"/>
      <c r="Q411" s="23"/>
      <c r="R411" s="23"/>
      <c r="S411" s="23"/>
      <c r="T411" s="23"/>
      <c r="U411" s="23"/>
      <c r="V411" s="22"/>
      <c r="W411" s="23"/>
      <c r="X411" s="23"/>
      <c r="Y411" s="23"/>
      <c r="Z411" s="23"/>
      <c r="AA411" s="23"/>
      <c r="AB411" s="23"/>
      <c r="AC411" s="23"/>
      <c r="AD411" s="23"/>
      <c r="AE411" s="23"/>
      <c r="AF411" s="119"/>
      <c r="AG411" s="18"/>
      <c r="AH411" s="19"/>
      <c r="AI411" s="19"/>
      <c r="AJ411" s="19"/>
      <c r="AK411" s="18"/>
      <c r="AL411" s="18"/>
      <c r="AM411" s="18"/>
      <c r="AN411" s="18"/>
      <c r="AO411" s="18"/>
      <c r="AP411" s="18"/>
      <c r="AQ411" s="18"/>
      <c r="AR411" s="18"/>
      <c r="AS411" s="18"/>
      <c r="AT411" s="18"/>
      <c r="AU411" s="18"/>
      <c r="AV411" s="18"/>
      <c r="AW411" s="18"/>
      <c r="AX411" s="18"/>
      <c r="AY411" s="18"/>
    </row>
    <row r="412" spans="1:51" ht="13" x14ac:dyDescent="0.25">
      <c r="A412" s="20"/>
      <c r="B412" s="21"/>
      <c r="C412" s="112"/>
      <c r="D412" s="113"/>
      <c r="E412" s="118"/>
      <c r="F412" s="116"/>
      <c r="G412" s="24"/>
      <c r="H412" s="23"/>
      <c r="I412" s="23"/>
      <c r="J412" s="23"/>
      <c r="K412" s="23"/>
      <c r="L412" s="23"/>
      <c r="M412" s="119"/>
      <c r="N412" s="23"/>
      <c r="O412" s="23"/>
      <c r="P412" s="23"/>
      <c r="Q412" s="23"/>
      <c r="R412" s="23"/>
      <c r="S412" s="23"/>
      <c r="T412" s="23"/>
      <c r="U412" s="23"/>
      <c r="V412" s="22"/>
      <c r="W412" s="23"/>
      <c r="X412" s="23"/>
      <c r="Y412" s="23"/>
      <c r="Z412" s="23"/>
      <c r="AA412" s="23"/>
      <c r="AB412" s="23"/>
      <c r="AC412" s="23"/>
      <c r="AD412" s="23"/>
      <c r="AE412" s="23"/>
      <c r="AF412" s="119"/>
      <c r="AG412" s="18"/>
      <c r="AH412" s="19"/>
      <c r="AI412" s="19"/>
      <c r="AJ412" s="19"/>
      <c r="AK412" s="18"/>
      <c r="AL412" s="18"/>
      <c r="AM412" s="18"/>
      <c r="AN412" s="18"/>
      <c r="AO412" s="18"/>
      <c r="AP412" s="18"/>
      <c r="AQ412" s="18"/>
      <c r="AR412" s="18"/>
      <c r="AS412" s="18"/>
      <c r="AT412" s="18"/>
      <c r="AU412" s="18"/>
      <c r="AV412" s="18"/>
      <c r="AW412" s="18"/>
      <c r="AX412" s="18"/>
      <c r="AY412" s="18"/>
    </row>
    <row r="413" spans="1:51" ht="13" x14ac:dyDescent="0.25">
      <c r="A413" s="20"/>
      <c r="B413" s="21"/>
      <c r="C413" s="112"/>
      <c r="D413" s="113"/>
      <c r="E413" s="118"/>
      <c r="F413" s="116"/>
      <c r="G413" s="24"/>
      <c r="H413" s="23"/>
      <c r="I413" s="23"/>
      <c r="J413" s="23"/>
      <c r="K413" s="23"/>
      <c r="L413" s="23"/>
      <c r="M413" s="119"/>
      <c r="N413" s="23"/>
      <c r="O413" s="23"/>
      <c r="P413" s="23"/>
      <c r="Q413" s="23"/>
      <c r="R413" s="23"/>
      <c r="S413" s="23"/>
      <c r="T413" s="23"/>
      <c r="U413" s="23"/>
      <c r="V413" s="22"/>
      <c r="W413" s="23"/>
      <c r="X413" s="23"/>
      <c r="Y413" s="23"/>
      <c r="Z413" s="23"/>
      <c r="AA413" s="23"/>
      <c r="AB413" s="23"/>
      <c r="AC413" s="23"/>
      <c r="AD413" s="23"/>
      <c r="AE413" s="23"/>
      <c r="AF413" s="119"/>
      <c r="AG413" s="18"/>
      <c r="AH413" s="19"/>
      <c r="AI413" s="19"/>
      <c r="AJ413" s="19"/>
      <c r="AK413" s="18"/>
      <c r="AL413" s="18"/>
      <c r="AM413" s="18"/>
      <c r="AN413" s="18"/>
      <c r="AO413" s="18"/>
      <c r="AP413" s="18"/>
      <c r="AQ413" s="18"/>
      <c r="AR413" s="18"/>
      <c r="AS413" s="18"/>
      <c r="AT413" s="18"/>
      <c r="AU413" s="18"/>
      <c r="AV413" s="18"/>
      <c r="AW413" s="18"/>
      <c r="AX413" s="18"/>
      <c r="AY413" s="18"/>
    </row>
    <row r="414" spans="1:51" ht="13" x14ac:dyDescent="0.25">
      <c r="A414" s="20"/>
      <c r="B414" s="21"/>
      <c r="C414" s="112"/>
      <c r="D414" s="113"/>
      <c r="E414" s="118"/>
      <c r="F414" s="116"/>
      <c r="G414" s="24"/>
      <c r="H414" s="23"/>
      <c r="I414" s="23"/>
      <c r="J414" s="23"/>
      <c r="K414" s="23"/>
      <c r="L414" s="23"/>
      <c r="M414" s="119"/>
      <c r="N414" s="23"/>
      <c r="O414" s="23"/>
      <c r="P414" s="23"/>
      <c r="Q414" s="23"/>
      <c r="R414" s="23"/>
      <c r="S414" s="23"/>
      <c r="T414" s="23"/>
      <c r="U414" s="23"/>
      <c r="V414" s="22"/>
      <c r="W414" s="23"/>
      <c r="X414" s="23"/>
      <c r="Y414" s="23"/>
      <c r="Z414" s="23"/>
      <c r="AA414" s="23"/>
      <c r="AB414" s="23"/>
      <c r="AC414" s="23"/>
      <c r="AD414" s="23"/>
      <c r="AE414" s="23"/>
      <c r="AF414" s="119"/>
      <c r="AG414" s="18"/>
      <c r="AH414" s="19"/>
      <c r="AI414" s="19"/>
      <c r="AJ414" s="19"/>
      <c r="AK414" s="18"/>
      <c r="AL414" s="18"/>
      <c r="AM414" s="18"/>
      <c r="AN414" s="18"/>
      <c r="AO414" s="18"/>
      <c r="AP414" s="18"/>
      <c r="AQ414" s="18"/>
      <c r="AR414" s="18"/>
      <c r="AS414" s="18"/>
      <c r="AT414" s="18"/>
      <c r="AU414" s="18"/>
      <c r="AV414" s="18"/>
      <c r="AW414" s="18"/>
      <c r="AX414" s="18"/>
      <c r="AY414" s="18"/>
    </row>
    <row r="415" spans="1:51" ht="13" x14ac:dyDescent="0.25">
      <c r="A415" s="20"/>
      <c r="B415" s="21"/>
      <c r="C415" s="112"/>
      <c r="D415" s="113"/>
      <c r="E415" s="118"/>
      <c r="F415" s="116"/>
      <c r="G415" s="24"/>
      <c r="H415" s="23"/>
      <c r="I415" s="23"/>
      <c r="J415" s="23"/>
      <c r="K415" s="23"/>
      <c r="L415" s="23"/>
      <c r="M415" s="119"/>
      <c r="N415" s="23"/>
      <c r="O415" s="23"/>
      <c r="P415" s="23"/>
      <c r="Q415" s="23"/>
      <c r="R415" s="23"/>
      <c r="S415" s="23"/>
      <c r="T415" s="23"/>
      <c r="U415" s="23"/>
      <c r="V415" s="22"/>
      <c r="W415" s="23"/>
      <c r="X415" s="23"/>
      <c r="Y415" s="23"/>
      <c r="Z415" s="23"/>
      <c r="AA415" s="23"/>
      <c r="AB415" s="23"/>
      <c r="AC415" s="23"/>
      <c r="AD415" s="23"/>
      <c r="AE415" s="23"/>
      <c r="AF415" s="119"/>
      <c r="AG415" s="18"/>
      <c r="AH415" s="19"/>
      <c r="AI415" s="19"/>
      <c r="AJ415" s="19"/>
      <c r="AK415" s="18"/>
      <c r="AL415" s="18"/>
      <c r="AM415" s="18"/>
      <c r="AN415" s="18"/>
      <c r="AO415" s="18"/>
      <c r="AP415" s="18"/>
      <c r="AQ415" s="18"/>
      <c r="AR415" s="18"/>
      <c r="AS415" s="18"/>
      <c r="AT415" s="18"/>
      <c r="AU415" s="18"/>
      <c r="AV415" s="18"/>
      <c r="AW415" s="18"/>
      <c r="AX415" s="18"/>
      <c r="AY415" s="18"/>
    </row>
    <row r="416" spans="1:51" ht="13" x14ac:dyDescent="0.25">
      <c r="A416" s="20"/>
      <c r="B416" s="21"/>
      <c r="C416" s="112"/>
      <c r="D416" s="113"/>
      <c r="E416" s="118"/>
      <c r="F416" s="116"/>
      <c r="G416" s="24"/>
      <c r="H416" s="23"/>
      <c r="I416" s="23"/>
      <c r="J416" s="23"/>
      <c r="K416" s="23"/>
      <c r="L416" s="23"/>
      <c r="M416" s="119"/>
      <c r="N416" s="23"/>
      <c r="O416" s="23"/>
      <c r="P416" s="23"/>
      <c r="Q416" s="23"/>
      <c r="R416" s="23"/>
      <c r="S416" s="23"/>
      <c r="T416" s="23"/>
      <c r="U416" s="23"/>
      <c r="V416" s="22"/>
      <c r="W416" s="23"/>
      <c r="X416" s="23"/>
      <c r="Y416" s="23"/>
      <c r="Z416" s="23"/>
      <c r="AA416" s="23"/>
      <c r="AB416" s="23"/>
      <c r="AC416" s="23"/>
      <c r="AD416" s="23"/>
      <c r="AE416" s="23"/>
      <c r="AF416" s="119"/>
      <c r="AG416" s="18"/>
      <c r="AH416" s="19"/>
      <c r="AI416" s="19"/>
      <c r="AJ416" s="19"/>
      <c r="AK416" s="18"/>
      <c r="AL416" s="18"/>
      <c r="AM416" s="18"/>
      <c r="AN416" s="18"/>
      <c r="AO416" s="18"/>
      <c r="AP416" s="18"/>
      <c r="AQ416" s="18"/>
      <c r="AR416" s="18"/>
      <c r="AS416" s="18"/>
      <c r="AT416" s="18"/>
      <c r="AU416" s="18"/>
      <c r="AV416" s="18"/>
      <c r="AW416" s="18"/>
      <c r="AX416" s="18"/>
      <c r="AY416" s="18"/>
    </row>
    <row r="417" spans="1:51" ht="13" x14ac:dyDescent="0.25">
      <c r="A417" s="20"/>
      <c r="B417" s="21"/>
      <c r="C417" s="112"/>
      <c r="D417" s="113"/>
      <c r="E417" s="118"/>
      <c r="F417" s="116"/>
      <c r="G417" s="24"/>
      <c r="H417" s="23"/>
      <c r="I417" s="23"/>
      <c r="J417" s="23"/>
      <c r="K417" s="23"/>
      <c r="L417" s="23"/>
      <c r="M417" s="119"/>
      <c r="N417" s="23"/>
      <c r="O417" s="23"/>
      <c r="P417" s="23"/>
      <c r="Q417" s="23"/>
      <c r="R417" s="23"/>
      <c r="S417" s="23"/>
      <c r="T417" s="23"/>
      <c r="U417" s="23"/>
      <c r="V417" s="22"/>
      <c r="W417" s="23"/>
      <c r="X417" s="23"/>
      <c r="Y417" s="23"/>
      <c r="Z417" s="23"/>
      <c r="AA417" s="23"/>
      <c r="AB417" s="23"/>
      <c r="AC417" s="23"/>
      <c r="AD417" s="23"/>
      <c r="AE417" s="23"/>
      <c r="AF417" s="119"/>
      <c r="AG417" s="18"/>
      <c r="AH417" s="19"/>
      <c r="AI417" s="19"/>
      <c r="AJ417" s="19"/>
      <c r="AK417" s="18"/>
      <c r="AL417" s="18"/>
      <c r="AM417" s="18"/>
      <c r="AN417" s="18"/>
      <c r="AO417" s="18"/>
      <c r="AP417" s="18"/>
      <c r="AQ417" s="18"/>
      <c r="AR417" s="18"/>
      <c r="AS417" s="18"/>
      <c r="AT417" s="18"/>
      <c r="AU417" s="18"/>
      <c r="AV417" s="18"/>
      <c r="AW417" s="18"/>
      <c r="AX417" s="18"/>
      <c r="AY417" s="18"/>
    </row>
    <row r="418" spans="1:51" ht="13" x14ac:dyDescent="0.25">
      <c r="A418" s="20"/>
      <c r="B418" s="21"/>
      <c r="C418" s="112"/>
      <c r="D418" s="113"/>
      <c r="E418" s="118"/>
      <c r="F418" s="116"/>
      <c r="G418" s="24"/>
      <c r="H418" s="23"/>
      <c r="I418" s="23"/>
      <c r="J418" s="23"/>
      <c r="K418" s="23"/>
      <c r="L418" s="23"/>
      <c r="M418" s="119"/>
      <c r="N418" s="23"/>
      <c r="O418" s="23"/>
      <c r="P418" s="23"/>
      <c r="Q418" s="23"/>
      <c r="R418" s="23"/>
      <c r="S418" s="23"/>
      <c r="T418" s="23"/>
      <c r="U418" s="23"/>
      <c r="V418" s="22"/>
      <c r="W418" s="23"/>
      <c r="X418" s="23"/>
      <c r="Y418" s="23"/>
      <c r="Z418" s="23"/>
      <c r="AA418" s="23"/>
      <c r="AB418" s="23"/>
      <c r="AC418" s="23"/>
      <c r="AD418" s="23"/>
      <c r="AE418" s="23"/>
      <c r="AF418" s="119"/>
      <c r="AG418" s="18"/>
      <c r="AH418" s="19"/>
      <c r="AI418" s="19"/>
      <c r="AJ418" s="19"/>
      <c r="AK418" s="18"/>
      <c r="AL418" s="18"/>
      <c r="AM418" s="18"/>
      <c r="AN418" s="18"/>
      <c r="AO418" s="18"/>
      <c r="AP418" s="18"/>
      <c r="AQ418" s="18"/>
      <c r="AR418" s="18"/>
      <c r="AS418" s="18"/>
      <c r="AT418" s="18"/>
      <c r="AU418" s="18"/>
      <c r="AV418" s="18"/>
      <c r="AW418" s="18"/>
      <c r="AX418" s="18"/>
      <c r="AY418" s="18"/>
    </row>
    <row r="419" spans="1:51" ht="13" x14ac:dyDescent="0.25">
      <c r="A419" s="20"/>
      <c r="B419" s="21"/>
      <c r="C419" s="112"/>
      <c r="D419" s="113"/>
      <c r="E419" s="118"/>
      <c r="F419" s="116"/>
      <c r="G419" s="24"/>
      <c r="H419" s="23"/>
      <c r="I419" s="23"/>
      <c r="J419" s="23"/>
      <c r="K419" s="23"/>
      <c r="L419" s="23"/>
      <c r="M419" s="119"/>
      <c r="N419" s="23"/>
      <c r="O419" s="23"/>
      <c r="P419" s="23"/>
      <c r="Q419" s="23"/>
      <c r="R419" s="23"/>
      <c r="S419" s="23"/>
      <c r="T419" s="23"/>
      <c r="U419" s="23"/>
      <c r="V419" s="22"/>
      <c r="W419" s="23"/>
      <c r="X419" s="23"/>
      <c r="Y419" s="23"/>
      <c r="Z419" s="23"/>
      <c r="AA419" s="23"/>
      <c r="AB419" s="23"/>
      <c r="AC419" s="23"/>
      <c r="AD419" s="23"/>
      <c r="AE419" s="23"/>
      <c r="AF419" s="119"/>
      <c r="AG419" s="18"/>
      <c r="AH419" s="19"/>
      <c r="AI419" s="19"/>
      <c r="AJ419" s="19"/>
      <c r="AK419" s="18"/>
      <c r="AL419" s="18"/>
      <c r="AM419" s="18"/>
      <c r="AN419" s="18"/>
      <c r="AO419" s="18"/>
      <c r="AP419" s="18"/>
      <c r="AQ419" s="18"/>
      <c r="AR419" s="18"/>
      <c r="AS419" s="18"/>
      <c r="AT419" s="18"/>
      <c r="AU419" s="18"/>
      <c r="AV419" s="18"/>
      <c r="AW419" s="18"/>
      <c r="AX419" s="18"/>
      <c r="AY419" s="18"/>
    </row>
    <row r="420" spans="1:51" ht="13" x14ac:dyDescent="0.25">
      <c r="A420" s="20"/>
      <c r="B420" s="21"/>
      <c r="C420" s="112"/>
      <c r="D420" s="113"/>
      <c r="E420" s="118"/>
      <c r="F420" s="116"/>
      <c r="G420" s="24"/>
      <c r="H420" s="23"/>
      <c r="I420" s="23"/>
      <c r="J420" s="23"/>
      <c r="K420" s="23"/>
      <c r="L420" s="23"/>
      <c r="M420" s="119"/>
      <c r="N420" s="23"/>
      <c r="O420" s="23"/>
      <c r="P420" s="23"/>
      <c r="Q420" s="23"/>
      <c r="R420" s="23"/>
      <c r="S420" s="23"/>
      <c r="T420" s="23"/>
      <c r="U420" s="23"/>
      <c r="V420" s="22"/>
      <c r="W420" s="23"/>
      <c r="X420" s="23"/>
      <c r="Y420" s="23"/>
      <c r="Z420" s="23"/>
      <c r="AA420" s="23"/>
      <c r="AB420" s="23"/>
      <c r="AC420" s="23"/>
      <c r="AD420" s="23"/>
      <c r="AE420" s="23"/>
      <c r="AF420" s="119"/>
      <c r="AG420" s="18"/>
      <c r="AH420" s="19"/>
      <c r="AI420" s="19"/>
      <c r="AJ420" s="19"/>
      <c r="AK420" s="18"/>
      <c r="AL420" s="18"/>
      <c r="AM420" s="18"/>
      <c r="AN420" s="18"/>
      <c r="AO420" s="18"/>
      <c r="AP420" s="18"/>
      <c r="AQ420" s="18"/>
      <c r="AR420" s="18"/>
      <c r="AS420" s="18"/>
      <c r="AT420" s="18"/>
      <c r="AU420" s="18"/>
      <c r="AV420" s="18"/>
      <c r="AW420" s="18"/>
      <c r="AX420" s="18"/>
      <c r="AY420" s="18"/>
    </row>
    <row r="421" spans="1:51" ht="13" x14ac:dyDescent="0.25">
      <c r="A421" s="20"/>
      <c r="B421" s="21"/>
      <c r="C421" s="112"/>
      <c r="D421" s="113"/>
      <c r="E421" s="118"/>
      <c r="F421" s="116"/>
      <c r="G421" s="24"/>
      <c r="H421" s="23"/>
      <c r="I421" s="23"/>
      <c r="J421" s="23"/>
      <c r="K421" s="23"/>
      <c r="L421" s="23"/>
      <c r="M421" s="119"/>
      <c r="N421" s="23"/>
      <c r="O421" s="23"/>
      <c r="P421" s="23"/>
      <c r="Q421" s="23"/>
      <c r="R421" s="23"/>
      <c r="S421" s="23"/>
      <c r="T421" s="23"/>
      <c r="U421" s="23"/>
      <c r="V421" s="22"/>
      <c r="W421" s="23"/>
      <c r="X421" s="23"/>
      <c r="Y421" s="23"/>
      <c r="Z421" s="23"/>
      <c r="AA421" s="23"/>
      <c r="AB421" s="23"/>
      <c r="AC421" s="23"/>
      <c r="AD421" s="23"/>
      <c r="AE421" s="23"/>
      <c r="AF421" s="119"/>
      <c r="AG421" s="18"/>
      <c r="AH421" s="19"/>
      <c r="AI421" s="19"/>
      <c r="AJ421" s="19"/>
      <c r="AK421" s="18"/>
      <c r="AL421" s="18"/>
      <c r="AM421" s="18"/>
      <c r="AN421" s="18"/>
      <c r="AO421" s="18"/>
      <c r="AP421" s="18"/>
      <c r="AQ421" s="18"/>
      <c r="AR421" s="18"/>
      <c r="AS421" s="18"/>
      <c r="AT421" s="18"/>
      <c r="AU421" s="18"/>
      <c r="AV421" s="18"/>
      <c r="AW421" s="18"/>
      <c r="AX421" s="18"/>
      <c r="AY421" s="18"/>
    </row>
    <row r="422" spans="1:51" ht="13" x14ac:dyDescent="0.25">
      <c r="A422" s="20"/>
      <c r="B422" s="21"/>
      <c r="C422" s="112"/>
      <c r="D422" s="113"/>
      <c r="E422" s="118"/>
      <c r="F422" s="116"/>
      <c r="G422" s="24"/>
      <c r="H422" s="23"/>
      <c r="I422" s="23"/>
      <c r="J422" s="23"/>
      <c r="K422" s="23"/>
      <c r="L422" s="23"/>
      <c r="M422" s="119"/>
      <c r="N422" s="23"/>
      <c r="O422" s="23"/>
      <c r="P422" s="23"/>
      <c r="Q422" s="23"/>
      <c r="R422" s="23"/>
      <c r="S422" s="23"/>
      <c r="T422" s="23"/>
      <c r="U422" s="23"/>
      <c r="V422" s="22"/>
      <c r="W422" s="23"/>
      <c r="X422" s="23"/>
      <c r="Y422" s="23"/>
      <c r="Z422" s="23"/>
      <c r="AA422" s="23"/>
      <c r="AB422" s="23"/>
      <c r="AC422" s="23"/>
      <c r="AD422" s="23"/>
      <c r="AE422" s="23"/>
      <c r="AF422" s="119"/>
      <c r="AG422" s="18"/>
      <c r="AH422" s="19"/>
      <c r="AI422" s="19"/>
      <c r="AJ422" s="19"/>
      <c r="AK422" s="18"/>
      <c r="AL422" s="18"/>
      <c r="AM422" s="18"/>
      <c r="AN422" s="18"/>
      <c r="AO422" s="18"/>
      <c r="AP422" s="18"/>
      <c r="AQ422" s="18"/>
      <c r="AR422" s="18"/>
      <c r="AS422" s="18"/>
      <c r="AT422" s="18"/>
      <c r="AU422" s="18"/>
      <c r="AV422" s="18"/>
      <c r="AW422" s="18"/>
      <c r="AX422" s="18"/>
      <c r="AY422" s="18"/>
    </row>
    <row r="423" spans="1:51" ht="13" x14ac:dyDescent="0.25">
      <c r="A423" s="20"/>
      <c r="B423" s="21"/>
      <c r="C423" s="112"/>
      <c r="D423" s="113"/>
      <c r="E423" s="118"/>
      <c r="F423" s="116"/>
      <c r="G423" s="24"/>
      <c r="H423" s="23"/>
      <c r="I423" s="23"/>
      <c r="J423" s="23"/>
      <c r="K423" s="23"/>
      <c r="L423" s="23"/>
      <c r="M423" s="119"/>
      <c r="N423" s="23"/>
      <c r="O423" s="23"/>
      <c r="P423" s="23"/>
      <c r="Q423" s="23"/>
      <c r="R423" s="23"/>
      <c r="S423" s="23"/>
      <c r="T423" s="23"/>
      <c r="U423" s="23"/>
      <c r="V423" s="22"/>
      <c r="W423" s="23"/>
      <c r="X423" s="23"/>
      <c r="Y423" s="23"/>
      <c r="Z423" s="23"/>
      <c r="AA423" s="23"/>
      <c r="AB423" s="23"/>
      <c r="AC423" s="23"/>
      <c r="AD423" s="23"/>
      <c r="AE423" s="23"/>
      <c r="AF423" s="119"/>
      <c r="AG423" s="18"/>
      <c r="AH423" s="19"/>
      <c r="AI423" s="19"/>
      <c r="AJ423" s="19"/>
      <c r="AK423" s="18"/>
      <c r="AL423" s="18"/>
      <c r="AM423" s="18"/>
      <c r="AN423" s="18"/>
      <c r="AO423" s="18"/>
      <c r="AP423" s="18"/>
      <c r="AQ423" s="18"/>
      <c r="AR423" s="18"/>
      <c r="AS423" s="18"/>
      <c r="AT423" s="18"/>
      <c r="AU423" s="18"/>
      <c r="AV423" s="18"/>
      <c r="AW423" s="18"/>
      <c r="AX423" s="18"/>
      <c r="AY423" s="18"/>
    </row>
    <row r="424" spans="1:51" ht="13" x14ac:dyDescent="0.25">
      <c r="A424" s="20"/>
      <c r="B424" s="21"/>
      <c r="C424" s="112"/>
      <c r="D424" s="113"/>
      <c r="E424" s="118"/>
      <c r="F424" s="116"/>
      <c r="G424" s="24"/>
      <c r="H424" s="23"/>
      <c r="I424" s="23"/>
      <c r="J424" s="23"/>
      <c r="K424" s="23"/>
      <c r="L424" s="23"/>
      <c r="M424" s="119"/>
      <c r="N424" s="23"/>
      <c r="O424" s="23"/>
      <c r="P424" s="23"/>
      <c r="Q424" s="23"/>
      <c r="R424" s="23"/>
      <c r="S424" s="23"/>
      <c r="T424" s="23"/>
      <c r="U424" s="23"/>
      <c r="V424" s="22"/>
      <c r="W424" s="23"/>
      <c r="X424" s="23"/>
      <c r="Y424" s="23"/>
      <c r="Z424" s="23"/>
      <c r="AA424" s="23"/>
      <c r="AB424" s="23"/>
      <c r="AC424" s="23"/>
      <c r="AD424" s="23"/>
      <c r="AE424" s="23"/>
      <c r="AF424" s="119"/>
      <c r="AG424" s="18"/>
      <c r="AH424" s="19"/>
      <c r="AI424" s="19"/>
      <c r="AJ424" s="19"/>
      <c r="AK424" s="18"/>
      <c r="AL424" s="18"/>
      <c r="AM424" s="18"/>
      <c r="AN424" s="18"/>
      <c r="AO424" s="18"/>
      <c r="AP424" s="18"/>
      <c r="AQ424" s="18"/>
      <c r="AR424" s="18"/>
      <c r="AS424" s="18"/>
      <c r="AT424" s="18"/>
      <c r="AU424" s="18"/>
      <c r="AV424" s="18"/>
      <c r="AW424" s="18"/>
      <c r="AX424" s="18"/>
      <c r="AY424" s="18"/>
    </row>
    <row r="425" spans="1:51" ht="13" x14ac:dyDescent="0.25">
      <c r="A425" s="20"/>
      <c r="B425" s="21"/>
      <c r="C425" s="112"/>
      <c r="D425" s="113"/>
      <c r="E425" s="118"/>
      <c r="F425" s="116"/>
      <c r="G425" s="24"/>
      <c r="H425" s="23"/>
      <c r="I425" s="23"/>
      <c r="J425" s="23"/>
      <c r="K425" s="23"/>
      <c r="L425" s="23"/>
      <c r="M425" s="119"/>
      <c r="N425" s="23"/>
      <c r="O425" s="23"/>
      <c r="P425" s="23"/>
      <c r="Q425" s="23"/>
      <c r="R425" s="23"/>
      <c r="S425" s="23"/>
      <c r="T425" s="23"/>
      <c r="U425" s="23"/>
      <c r="V425" s="22"/>
      <c r="W425" s="23"/>
      <c r="X425" s="23"/>
      <c r="Y425" s="23"/>
      <c r="Z425" s="23"/>
      <c r="AA425" s="23"/>
      <c r="AB425" s="23"/>
      <c r="AC425" s="23"/>
      <c r="AD425" s="23"/>
      <c r="AE425" s="23"/>
      <c r="AF425" s="119"/>
      <c r="AG425" s="18"/>
      <c r="AH425" s="19"/>
      <c r="AI425" s="19"/>
      <c r="AJ425" s="19"/>
      <c r="AK425" s="18"/>
      <c r="AL425" s="18"/>
      <c r="AM425" s="18"/>
      <c r="AN425" s="18"/>
      <c r="AO425" s="18"/>
      <c r="AP425" s="18"/>
      <c r="AQ425" s="18"/>
      <c r="AR425" s="18"/>
      <c r="AS425" s="18"/>
      <c r="AT425" s="18"/>
      <c r="AU425" s="18"/>
      <c r="AV425" s="18"/>
      <c r="AW425" s="18"/>
      <c r="AX425" s="18"/>
      <c r="AY425" s="18"/>
    </row>
    <row r="426" spans="1:51" ht="13" x14ac:dyDescent="0.25">
      <c r="A426" s="20"/>
      <c r="B426" s="21"/>
      <c r="C426" s="112"/>
      <c r="D426" s="113"/>
      <c r="E426" s="118"/>
      <c r="F426" s="116"/>
      <c r="G426" s="24"/>
      <c r="H426" s="23"/>
      <c r="I426" s="23"/>
      <c r="J426" s="23"/>
      <c r="K426" s="23"/>
      <c r="L426" s="23"/>
      <c r="M426" s="119"/>
      <c r="N426" s="23"/>
      <c r="O426" s="23"/>
      <c r="P426" s="23"/>
      <c r="Q426" s="23"/>
      <c r="R426" s="23"/>
      <c r="S426" s="23"/>
      <c r="T426" s="23"/>
      <c r="U426" s="23"/>
      <c r="V426" s="22"/>
      <c r="W426" s="23"/>
      <c r="X426" s="23"/>
      <c r="Y426" s="23"/>
      <c r="Z426" s="23"/>
      <c r="AA426" s="23"/>
      <c r="AB426" s="23"/>
      <c r="AC426" s="23"/>
      <c r="AD426" s="23"/>
      <c r="AE426" s="23"/>
      <c r="AF426" s="119"/>
      <c r="AG426" s="18"/>
      <c r="AH426" s="19"/>
      <c r="AI426" s="19"/>
      <c r="AJ426" s="19"/>
      <c r="AK426" s="18"/>
      <c r="AL426" s="18"/>
      <c r="AM426" s="18"/>
      <c r="AN426" s="18"/>
      <c r="AO426" s="18"/>
      <c r="AP426" s="18"/>
      <c r="AQ426" s="18"/>
      <c r="AR426" s="18"/>
      <c r="AS426" s="18"/>
      <c r="AT426" s="18"/>
      <c r="AU426" s="18"/>
      <c r="AV426" s="18"/>
      <c r="AW426" s="18"/>
      <c r="AX426" s="18"/>
      <c r="AY426" s="18"/>
    </row>
    <row r="427" spans="1:51" ht="13" x14ac:dyDescent="0.25">
      <c r="A427" s="20"/>
      <c r="B427" s="21"/>
      <c r="C427" s="112"/>
      <c r="D427" s="113"/>
      <c r="E427" s="118"/>
      <c r="F427" s="116"/>
      <c r="G427" s="24"/>
      <c r="H427" s="23"/>
      <c r="I427" s="23"/>
      <c r="J427" s="23"/>
      <c r="K427" s="23"/>
      <c r="L427" s="23"/>
      <c r="M427" s="119"/>
      <c r="N427" s="23"/>
      <c r="O427" s="23"/>
      <c r="P427" s="23"/>
      <c r="Q427" s="23"/>
      <c r="R427" s="23"/>
      <c r="S427" s="23"/>
      <c r="T427" s="23"/>
      <c r="U427" s="23"/>
      <c r="V427" s="22"/>
      <c r="W427" s="23"/>
      <c r="X427" s="23"/>
      <c r="Y427" s="23"/>
      <c r="Z427" s="23"/>
      <c r="AA427" s="23"/>
      <c r="AB427" s="23"/>
      <c r="AC427" s="23"/>
      <c r="AD427" s="23"/>
      <c r="AE427" s="23"/>
      <c r="AF427" s="119"/>
      <c r="AG427" s="18"/>
      <c r="AH427" s="19"/>
      <c r="AI427" s="19"/>
      <c r="AJ427" s="19"/>
      <c r="AK427" s="18"/>
      <c r="AL427" s="18"/>
      <c r="AM427" s="18"/>
      <c r="AN427" s="18"/>
      <c r="AO427" s="18"/>
      <c r="AP427" s="18"/>
      <c r="AQ427" s="18"/>
      <c r="AR427" s="18"/>
      <c r="AS427" s="18"/>
      <c r="AT427" s="18"/>
      <c r="AU427" s="18"/>
      <c r="AV427" s="18"/>
      <c r="AW427" s="18"/>
      <c r="AX427" s="18"/>
      <c r="AY427" s="18"/>
    </row>
    <row r="428" spans="1:51" ht="13" x14ac:dyDescent="0.25">
      <c r="A428" s="20"/>
      <c r="B428" s="21"/>
      <c r="C428" s="112"/>
      <c r="D428" s="113"/>
      <c r="E428" s="118"/>
      <c r="F428" s="116"/>
      <c r="G428" s="24"/>
      <c r="H428" s="23"/>
      <c r="I428" s="23"/>
      <c r="J428" s="23"/>
      <c r="K428" s="23"/>
      <c r="L428" s="23"/>
      <c r="M428" s="119"/>
      <c r="N428" s="23"/>
      <c r="O428" s="23"/>
      <c r="P428" s="23"/>
      <c r="Q428" s="23"/>
      <c r="R428" s="23"/>
      <c r="S428" s="23"/>
      <c r="T428" s="23"/>
      <c r="U428" s="23"/>
      <c r="V428" s="22"/>
      <c r="W428" s="23"/>
      <c r="X428" s="23"/>
      <c r="Y428" s="23"/>
      <c r="Z428" s="23"/>
      <c r="AA428" s="23"/>
      <c r="AB428" s="23"/>
      <c r="AC428" s="23"/>
      <c r="AD428" s="23"/>
      <c r="AE428" s="23"/>
      <c r="AF428" s="119"/>
      <c r="AG428" s="18"/>
      <c r="AH428" s="19"/>
      <c r="AI428" s="19"/>
      <c r="AJ428" s="19"/>
      <c r="AK428" s="18"/>
      <c r="AL428" s="18"/>
      <c r="AM428" s="18"/>
      <c r="AN428" s="18"/>
      <c r="AO428" s="18"/>
      <c r="AP428" s="18"/>
      <c r="AQ428" s="18"/>
      <c r="AR428" s="18"/>
      <c r="AS428" s="18"/>
      <c r="AT428" s="18"/>
      <c r="AU428" s="18"/>
      <c r="AV428" s="18"/>
      <c r="AW428" s="18"/>
      <c r="AX428" s="18"/>
      <c r="AY428" s="18"/>
    </row>
    <row r="429" spans="1:51" ht="13" x14ac:dyDescent="0.25">
      <c r="A429" s="20"/>
      <c r="B429" s="21"/>
      <c r="C429" s="112"/>
      <c r="D429" s="113"/>
      <c r="E429" s="118"/>
      <c r="F429" s="116"/>
      <c r="G429" s="24"/>
      <c r="H429" s="23"/>
      <c r="I429" s="23"/>
      <c r="J429" s="23"/>
      <c r="K429" s="23"/>
      <c r="L429" s="23"/>
      <c r="M429" s="119"/>
      <c r="N429" s="23"/>
      <c r="O429" s="23"/>
      <c r="P429" s="23"/>
      <c r="Q429" s="23"/>
      <c r="R429" s="23"/>
      <c r="S429" s="23"/>
      <c r="T429" s="23"/>
      <c r="U429" s="23"/>
      <c r="V429" s="22"/>
      <c r="W429" s="23"/>
      <c r="X429" s="23"/>
      <c r="Y429" s="23"/>
      <c r="Z429" s="23"/>
      <c r="AA429" s="23"/>
      <c r="AB429" s="23"/>
      <c r="AC429" s="23"/>
      <c r="AD429" s="23"/>
      <c r="AE429" s="23"/>
      <c r="AF429" s="119"/>
      <c r="AG429" s="18"/>
      <c r="AH429" s="19"/>
      <c r="AI429" s="19"/>
      <c r="AJ429" s="19"/>
      <c r="AK429" s="18"/>
      <c r="AL429" s="18"/>
      <c r="AM429" s="18"/>
      <c r="AN429" s="18"/>
      <c r="AO429" s="18"/>
      <c r="AP429" s="18"/>
      <c r="AQ429" s="18"/>
      <c r="AR429" s="18"/>
      <c r="AS429" s="18"/>
      <c r="AT429" s="18"/>
      <c r="AU429" s="18"/>
      <c r="AV429" s="18"/>
      <c r="AW429" s="18"/>
      <c r="AX429" s="18"/>
      <c r="AY429" s="18"/>
    </row>
    <row r="430" spans="1:51" ht="13" x14ac:dyDescent="0.25">
      <c r="A430" s="20"/>
      <c r="B430" s="21"/>
      <c r="C430" s="112"/>
      <c r="D430" s="113"/>
      <c r="E430" s="118"/>
      <c r="F430" s="116"/>
      <c r="G430" s="24"/>
      <c r="H430" s="23"/>
      <c r="I430" s="23"/>
      <c r="J430" s="23"/>
      <c r="K430" s="23"/>
      <c r="L430" s="23"/>
      <c r="M430" s="119"/>
      <c r="N430" s="23"/>
      <c r="O430" s="23"/>
      <c r="P430" s="23"/>
      <c r="Q430" s="23"/>
      <c r="R430" s="23"/>
      <c r="S430" s="23"/>
      <c r="T430" s="23"/>
      <c r="U430" s="23"/>
      <c r="V430" s="22"/>
      <c r="W430" s="23"/>
      <c r="X430" s="23"/>
      <c r="Y430" s="23"/>
      <c r="Z430" s="23"/>
      <c r="AA430" s="23"/>
      <c r="AB430" s="23"/>
      <c r="AC430" s="23"/>
      <c r="AD430" s="23"/>
      <c r="AE430" s="23"/>
      <c r="AF430" s="119"/>
      <c r="AG430" s="18"/>
      <c r="AH430" s="19"/>
      <c r="AI430" s="19"/>
      <c r="AJ430" s="19"/>
      <c r="AK430" s="18"/>
      <c r="AL430" s="18"/>
      <c r="AM430" s="18"/>
      <c r="AN430" s="18"/>
      <c r="AO430" s="18"/>
      <c r="AP430" s="18"/>
      <c r="AQ430" s="18"/>
      <c r="AR430" s="18"/>
      <c r="AS430" s="18"/>
      <c r="AT430" s="18"/>
      <c r="AU430" s="18"/>
      <c r="AV430" s="18"/>
      <c r="AW430" s="18"/>
      <c r="AX430" s="18"/>
      <c r="AY430" s="18"/>
    </row>
    <row r="431" spans="1:51" ht="13" x14ac:dyDescent="0.25">
      <c r="A431" s="20"/>
      <c r="B431" s="21"/>
      <c r="C431" s="112"/>
      <c r="D431" s="113"/>
      <c r="E431" s="118"/>
      <c r="F431" s="116"/>
      <c r="G431" s="24"/>
      <c r="H431" s="23"/>
      <c r="I431" s="23"/>
      <c r="J431" s="23"/>
      <c r="K431" s="23"/>
      <c r="L431" s="23"/>
      <c r="M431" s="119"/>
      <c r="N431" s="23"/>
      <c r="O431" s="23"/>
      <c r="P431" s="23"/>
      <c r="Q431" s="23"/>
      <c r="R431" s="23"/>
      <c r="S431" s="23"/>
      <c r="T431" s="23"/>
      <c r="U431" s="23"/>
      <c r="V431" s="22"/>
      <c r="W431" s="23"/>
      <c r="X431" s="23"/>
      <c r="Y431" s="23"/>
      <c r="Z431" s="23"/>
      <c r="AA431" s="23"/>
      <c r="AB431" s="23"/>
      <c r="AC431" s="23"/>
      <c r="AD431" s="23"/>
      <c r="AE431" s="23"/>
      <c r="AF431" s="119"/>
      <c r="AG431" s="18"/>
      <c r="AH431" s="19"/>
      <c r="AI431" s="19"/>
      <c r="AJ431" s="19"/>
      <c r="AK431" s="18"/>
      <c r="AL431" s="18"/>
      <c r="AM431" s="18"/>
      <c r="AN431" s="18"/>
      <c r="AO431" s="18"/>
      <c r="AP431" s="18"/>
      <c r="AQ431" s="18"/>
      <c r="AR431" s="18"/>
      <c r="AS431" s="18"/>
      <c r="AT431" s="18"/>
      <c r="AU431" s="18"/>
      <c r="AV431" s="18"/>
      <c r="AW431" s="18"/>
      <c r="AX431" s="18"/>
      <c r="AY431" s="18"/>
    </row>
    <row r="432" spans="1:51" ht="13" x14ac:dyDescent="0.25">
      <c r="A432" s="20"/>
      <c r="B432" s="21"/>
      <c r="C432" s="112"/>
      <c r="D432" s="113"/>
      <c r="E432" s="118"/>
      <c r="F432" s="116"/>
      <c r="G432" s="24"/>
      <c r="H432" s="23"/>
      <c r="I432" s="23"/>
      <c r="J432" s="23"/>
      <c r="K432" s="23"/>
      <c r="L432" s="23"/>
      <c r="M432" s="119"/>
      <c r="N432" s="23"/>
      <c r="O432" s="23"/>
      <c r="P432" s="23"/>
      <c r="Q432" s="23"/>
      <c r="R432" s="23"/>
      <c r="S432" s="23"/>
      <c r="T432" s="23"/>
      <c r="U432" s="23"/>
      <c r="V432" s="22"/>
      <c r="W432" s="23"/>
      <c r="X432" s="23"/>
      <c r="Y432" s="23"/>
      <c r="Z432" s="23"/>
      <c r="AA432" s="23"/>
      <c r="AB432" s="23"/>
      <c r="AC432" s="23"/>
      <c r="AD432" s="23"/>
      <c r="AE432" s="23"/>
      <c r="AF432" s="119"/>
      <c r="AG432" s="18"/>
      <c r="AH432" s="19"/>
      <c r="AI432" s="19"/>
      <c r="AJ432" s="19"/>
      <c r="AK432" s="18"/>
      <c r="AL432" s="18"/>
      <c r="AM432" s="18"/>
      <c r="AN432" s="18"/>
      <c r="AO432" s="18"/>
      <c r="AP432" s="18"/>
      <c r="AQ432" s="18"/>
      <c r="AR432" s="18"/>
      <c r="AS432" s="18"/>
      <c r="AT432" s="18"/>
      <c r="AU432" s="18"/>
      <c r="AV432" s="18"/>
      <c r="AW432" s="18"/>
      <c r="AX432" s="18"/>
      <c r="AY432" s="18"/>
    </row>
    <row r="433" spans="1:51" ht="13" x14ac:dyDescent="0.25">
      <c r="A433" s="20"/>
      <c r="B433" s="21"/>
      <c r="C433" s="112"/>
      <c r="D433" s="113"/>
      <c r="E433" s="118"/>
      <c r="F433" s="116"/>
      <c r="G433" s="24"/>
      <c r="H433" s="23"/>
      <c r="I433" s="23"/>
      <c r="J433" s="23"/>
      <c r="K433" s="23"/>
      <c r="L433" s="23"/>
      <c r="M433" s="119"/>
      <c r="N433" s="23"/>
      <c r="O433" s="23"/>
      <c r="P433" s="23"/>
      <c r="Q433" s="23"/>
      <c r="R433" s="23"/>
      <c r="S433" s="23"/>
      <c r="T433" s="23"/>
      <c r="U433" s="23"/>
      <c r="V433" s="22"/>
      <c r="W433" s="23"/>
      <c r="X433" s="23"/>
      <c r="Y433" s="23"/>
      <c r="Z433" s="23"/>
      <c r="AA433" s="23"/>
      <c r="AB433" s="23"/>
      <c r="AC433" s="23"/>
      <c r="AD433" s="23"/>
      <c r="AE433" s="23"/>
      <c r="AF433" s="119"/>
      <c r="AG433" s="18"/>
      <c r="AH433" s="19"/>
      <c r="AI433" s="19"/>
      <c r="AJ433" s="19"/>
      <c r="AK433" s="18"/>
      <c r="AL433" s="18"/>
      <c r="AM433" s="18"/>
      <c r="AN433" s="18"/>
      <c r="AO433" s="18"/>
      <c r="AP433" s="18"/>
      <c r="AQ433" s="18"/>
      <c r="AR433" s="18"/>
      <c r="AS433" s="18"/>
      <c r="AT433" s="18"/>
      <c r="AU433" s="18"/>
      <c r="AV433" s="18"/>
      <c r="AW433" s="18"/>
      <c r="AX433" s="18"/>
      <c r="AY433" s="18"/>
    </row>
    <row r="434" spans="1:51" ht="13" x14ac:dyDescent="0.25">
      <c r="A434" s="20"/>
      <c r="B434" s="21"/>
      <c r="C434" s="112"/>
      <c r="D434" s="113"/>
      <c r="E434" s="118"/>
      <c r="F434" s="116"/>
      <c r="G434" s="24"/>
      <c r="H434" s="23"/>
      <c r="I434" s="23"/>
      <c r="J434" s="23"/>
      <c r="K434" s="23"/>
      <c r="L434" s="23"/>
      <c r="M434" s="119"/>
      <c r="N434" s="23"/>
      <c r="O434" s="23"/>
      <c r="P434" s="23"/>
      <c r="Q434" s="23"/>
      <c r="R434" s="23"/>
      <c r="S434" s="23"/>
      <c r="T434" s="23"/>
      <c r="U434" s="23"/>
      <c r="V434" s="22"/>
      <c r="W434" s="23"/>
      <c r="X434" s="23"/>
      <c r="Y434" s="23"/>
      <c r="Z434" s="23"/>
      <c r="AA434" s="23"/>
      <c r="AB434" s="23"/>
      <c r="AC434" s="23"/>
      <c r="AD434" s="23"/>
      <c r="AE434" s="23"/>
      <c r="AF434" s="119"/>
      <c r="AG434" s="18"/>
      <c r="AH434" s="19"/>
      <c r="AI434" s="19"/>
      <c r="AJ434" s="19"/>
      <c r="AK434" s="18"/>
      <c r="AL434" s="18"/>
      <c r="AM434" s="18"/>
      <c r="AN434" s="18"/>
      <c r="AO434" s="18"/>
      <c r="AP434" s="18"/>
      <c r="AQ434" s="18"/>
      <c r="AR434" s="18"/>
      <c r="AS434" s="18"/>
      <c r="AT434" s="18"/>
      <c r="AU434" s="18"/>
      <c r="AV434" s="18"/>
      <c r="AW434" s="18"/>
      <c r="AX434" s="18"/>
      <c r="AY434" s="18"/>
    </row>
    <row r="435" spans="1:51" ht="13" x14ac:dyDescent="0.25">
      <c r="A435" s="20"/>
      <c r="B435" s="21"/>
      <c r="C435" s="112"/>
      <c r="D435" s="113"/>
      <c r="E435" s="118"/>
      <c r="F435" s="116"/>
      <c r="G435" s="24"/>
      <c r="H435" s="23"/>
      <c r="I435" s="23"/>
      <c r="J435" s="23"/>
      <c r="K435" s="23"/>
      <c r="L435" s="23"/>
      <c r="M435" s="119"/>
      <c r="N435" s="23"/>
      <c r="O435" s="23"/>
      <c r="P435" s="23"/>
      <c r="Q435" s="23"/>
      <c r="R435" s="23"/>
      <c r="S435" s="23"/>
      <c r="T435" s="23"/>
      <c r="U435" s="23"/>
      <c r="V435" s="22"/>
      <c r="W435" s="23"/>
      <c r="X435" s="23"/>
      <c r="Y435" s="23"/>
      <c r="Z435" s="23"/>
      <c r="AA435" s="23"/>
      <c r="AB435" s="23"/>
      <c r="AC435" s="23"/>
      <c r="AD435" s="23"/>
      <c r="AE435" s="23"/>
      <c r="AF435" s="119"/>
      <c r="AG435" s="18"/>
      <c r="AH435" s="19"/>
      <c r="AI435" s="19"/>
      <c r="AJ435" s="19"/>
      <c r="AK435" s="18"/>
      <c r="AL435" s="18"/>
      <c r="AM435" s="18"/>
      <c r="AN435" s="18"/>
      <c r="AO435" s="18"/>
      <c r="AP435" s="18"/>
      <c r="AQ435" s="18"/>
      <c r="AR435" s="18"/>
      <c r="AS435" s="18"/>
      <c r="AT435" s="18"/>
      <c r="AU435" s="18"/>
      <c r="AV435" s="18"/>
      <c r="AW435" s="18"/>
      <c r="AX435" s="18"/>
      <c r="AY435" s="18"/>
    </row>
    <row r="436" spans="1:51" ht="13" x14ac:dyDescent="0.25">
      <c r="A436" s="20"/>
      <c r="B436" s="21"/>
      <c r="C436" s="112"/>
      <c r="D436" s="113"/>
      <c r="E436" s="118"/>
      <c r="F436" s="116"/>
      <c r="G436" s="24"/>
      <c r="H436" s="23"/>
      <c r="I436" s="23"/>
      <c r="J436" s="23"/>
      <c r="K436" s="23"/>
      <c r="L436" s="23"/>
      <c r="M436" s="119"/>
      <c r="N436" s="23"/>
      <c r="O436" s="23"/>
      <c r="P436" s="23"/>
      <c r="Q436" s="23"/>
      <c r="R436" s="23"/>
      <c r="S436" s="23"/>
      <c r="T436" s="23"/>
      <c r="U436" s="23"/>
      <c r="V436" s="22"/>
      <c r="W436" s="23"/>
      <c r="X436" s="23"/>
      <c r="Y436" s="23"/>
      <c r="Z436" s="23"/>
      <c r="AA436" s="23"/>
      <c r="AB436" s="23"/>
      <c r="AC436" s="23"/>
      <c r="AD436" s="23"/>
      <c r="AE436" s="23"/>
      <c r="AF436" s="119"/>
      <c r="AG436" s="18"/>
      <c r="AH436" s="19"/>
      <c r="AI436" s="19"/>
      <c r="AJ436" s="19"/>
      <c r="AK436" s="18"/>
      <c r="AL436" s="18"/>
      <c r="AM436" s="18"/>
      <c r="AN436" s="18"/>
      <c r="AO436" s="18"/>
      <c r="AP436" s="18"/>
      <c r="AQ436" s="18"/>
      <c r="AR436" s="18"/>
      <c r="AS436" s="18"/>
      <c r="AT436" s="18"/>
      <c r="AU436" s="18"/>
      <c r="AV436" s="18"/>
      <c r="AW436" s="18"/>
      <c r="AX436" s="18"/>
      <c r="AY436" s="18"/>
    </row>
    <row r="437" spans="1:51" ht="13" x14ac:dyDescent="0.25">
      <c r="A437" s="20"/>
      <c r="B437" s="21"/>
      <c r="C437" s="112"/>
      <c r="D437" s="113"/>
      <c r="E437" s="118"/>
      <c r="F437" s="116"/>
      <c r="G437" s="24"/>
      <c r="H437" s="23"/>
      <c r="I437" s="23"/>
      <c r="J437" s="23"/>
      <c r="K437" s="23"/>
      <c r="L437" s="23"/>
      <c r="M437" s="119"/>
      <c r="N437" s="23"/>
      <c r="O437" s="23"/>
      <c r="P437" s="23"/>
      <c r="Q437" s="23"/>
      <c r="R437" s="23"/>
      <c r="S437" s="23"/>
      <c r="T437" s="23"/>
      <c r="U437" s="23"/>
      <c r="V437" s="22"/>
      <c r="W437" s="23"/>
      <c r="X437" s="23"/>
      <c r="Y437" s="23"/>
      <c r="Z437" s="23"/>
      <c r="AA437" s="23"/>
      <c r="AB437" s="23"/>
      <c r="AC437" s="23"/>
      <c r="AD437" s="23"/>
      <c r="AE437" s="23"/>
      <c r="AF437" s="119"/>
      <c r="AG437" s="18"/>
      <c r="AH437" s="19"/>
      <c r="AI437" s="19"/>
      <c r="AJ437" s="19"/>
      <c r="AK437" s="18"/>
      <c r="AL437" s="18"/>
      <c r="AM437" s="18"/>
      <c r="AN437" s="18"/>
      <c r="AO437" s="18"/>
      <c r="AP437" s="18"/>
      <c r="AQ437" s="18"/>
      <c r="AR437" s="18"/>
      <c r="AS437" s="18"/>
      <c r="AT437" s="18"/>
      <c r="AU437" s="18"/>
      <c r="AV437" s="18"/>
      <c r="AW437" s="18"/>
      <c r="AX437" s="18"/>
      <c r="AY437" s="18"/>
    </row>
    <row r="438" spans="1:51" ht="13" x14ac:dyDescent="0.25">
      <c r="A438" s="20"/>
      <c r="B438" s="21"/>
      <c r="C438" s="112"/>
      <c r="D438" s="113"/>
      <c r="E438" s="118"/>
      <c r="F438" s="116"/>
      <c r="G438" s="24"/>
      <c r="H438" s="23"/>
      <c r="I438" s="23"/>
      <c r="J438" s="23"/>
      <c r="K438" s="23"/>
      <c r="L438" s="23"/>
      <c r="M438" s="119"/>
      <c r="N438" s="23"/>
      <c r="O438" s="23"/>
      <c r="P438" s="23"/>
      <c r="Q438" s="23"/>
      <c r="R438" s="23"/>
      <c r="S438" s="23"/>
      <c r="T438" s="23"/>
      <c r="U438" s="23"/>
      <c r="V438" s="22"/>
      <c r="W438" s="23"/>
      <c r="X438" s="23"/>
      <c r="Y438" s="23"/>
      <c r="Z438" s="23"/>
      <c r="AA438" s="23"/>
      <c r="AB438" s="23"/>
      <c r="AC438" s="23"/>
      <c r="AD438" s="23"/>
      <c r="AE438" s="23"/>
      <c r="AF438" s="119"/>
      <c r="AG438" s="18"/>
      <c r="AH438" s="19"/>
      <c r="AI438" s="19"/>
      <c r="AJ438" s="19"/>
      <c r="AK438" s="18"/>
      <c r="AL438" s="18"/>
      <c r="AM438" s="18"/>
      <c r="AN438" s="18"/>
      <c r="AO438" s="18"/>
      <c r="AP438" s="18"/>
      <c r="AQ438" s="18"/>
      <c r="AR438" s="18"/>
      <c r="AS438" s="18"/>
      <c r="AT438" s="18"/>
      <c r="AU438" s="18"/>
      <c r="AV438" s="18"/>
      <c r="AW438" s="18"/>
      <c r="AX438" s="18"/>
      <c r="AY438" s="18"/>
    </row>
    <row r="439" spans="1:51" ht="13" x14ac:dyDescent="0.25">
      <c r="A439" s="20"/>
      <c r="B439" s="21"/>
      <c r="C439" s="112"/>
      <c r="D439" s="113"/>
      <c r="E439" s="118"/>
      <c r="F439" s="116"/>
      <c r="G439" s="24"/>
      <c r="H439" s="23"/>
      <c r="I439" s="23"/>
      <c r="J439" s="23"/>
      <c r="K439" s="23"/>
      <c r="L439" s="23"/>
      <c r="M439" s="119"/>
      <c r="N439" s="23"/>
      <c r="O439" s="23"/>
      <c r="P439" s="23"/>
      <c r="Q439" s="23"/>
      <c r="R439" s="23"/>
      <c r="S439" s="23"/>
      <c r="T439" s="23"/>
      <c r="U439" s="23"/>
      <c r="V439" s="22"/>
      <c r="W439" s="23"/>
      <c r="X439" s="23"/>
      <c r="Y439" s="23"/>
      <c r="Z439" s="23"/>
      <c r="AA439" s="23"/>
      <c r="AB439" s="23"/>
      <c r="AC439" s="23"/>
      <c r="AD439" s="23"/>
      <c r="AE439" s="23"/>
      <c r="AF439" s="119"/>
      <c r="AG439" s="18"/>
      <c r="AH439" s="19"/>
      <c r="AI439" s="19"/>
      <c r="AJ439" s="19"/>
      <c r="AK439" s="18"/>
      <c r="AL439" s="18"/>
      <c r="AM439" s="18"/>
      <c r="AN439" s="18"/>
      <c r="AO439" s="18"/>
      <c r="AP439" s="18"/>
      <c r="AQ439" s="18"/>
      <c r="AR439" s="18"/>
      <c r="AS439" s="18"/>
      <c r="AT439" s="18"/>
      <c r="AU439" s="18"/>
      <c r="AV439" s="18"/>
      <c r="AW439" s="18"/>
      <c r="AX439" s="18"/>
      <c r="AY439" s="18"/>
    </row>
    <row r="440" spans="1:51" ht="13" x14ac:dyDescent="0.25">
      <c r="A440" s="20"/>
      <c r="B440" s="21"/>
      <c r="C440" s="112"/>
      <c r="D440" s="113"/>
      <c r="E440" s="118"/>
      <c r="F440" s="116"/>
      <c r="G440" s="24"/>
      <c r="H440" s="23"/>
      <c r="I440" s="23"/>
      <c r="J440" s="23"/>
      <c r="K440" s="23"/>
      <c r="L440" s="23"/>
      <c r="M440" s="119"/>
      <c r="N440" s="23"/>
      <c r="O440" s="23"/>
      <c r="P440" s="23"/>
      <c r="Q440" s="23"/>
      <c r="R440" s="23"/>
      <c r="S440" s="23"/>
      <c r="T440" s="23"/>
      <c r="U440" s="23"/>
      <c r="V440" s="22"/>
      <c r="W440" s="23"/>
      <c r="X440" s="23"/>
      <c r="Y440" s="23"/>
      <c r="Z440" s="23"/>
      <c r="AA440" s="23"/>
      <c r="AB440" s="23"/>
      <c r="AC440" s="23"/>
      <c r="AD440" s="23"/>
      <c r="AE440" s="23"/>
      <c r="AF440" s="119"/>
      <c r="AG440" s="18"/>
      <c r="AH440" s="19"/>
      <c r="AI440" s="19"/>
      <c r="AJ440" s="19"/>
      <c r="AK440" s="18"/>
      <c r="AL440" s="18"/>
      <c r="AM440" s="18"/>
      <c r="AN440" s="18"/>
      <c r="AO440" s="18"/>
      <c r="AP440" s="18"/>
      <c r="AQ440" s="18"/>
      <c r="AR440" s="18"/>
      <c r="AS440" s="18"/>
      <c r="AT440" s="18"/>
      <c r="AU440" s="18"/>
      <c r="AV440" s="18"/>
      <c r="AW440" s="18"/>
      <c r="AX440" s="18"/>
      <c r="AY440" s="18"/>
    </row>
    <row r="441" spans="1:51" ht="13" x14ac:dyDescent="0.25">
      <c r="A441" s="20"/>
      <c r="B441" s="21"/>
      <c r="C441" s="112"/>
      <c r="D441" s="113"/>
      <c r="E441" s="118"/>
      <c r="F441" s="116"/>
      <c r="G441" s="24"/>
      <c r="H441" s="23"/>
      <c r="I441" s="23"/>
      <c r="J441" s="23"/>
      <c r="K441" s="23"/>
      <c r="L441" s="23"/>
      <c r="M441" s="119"/>
      <c r="N441" s="23"/>
      <c r="O441" s="23"/>
      <c r="P441" s="23"/>
      <c r="Q441" s="23"/>
      <c r="R441" s="23"/>
      <c r="S441" s="23"/>
      <c r="T441" s="23"/>
      <c r="U441" s="23"/>
      <c r="V441" s="22"/>
      <c r="W441" s="23"/>
      <c r="X441" s="23"/>
      <c r="Y441" s="23"/>
      <c r="Z441" s="23"/>
      <c r="AA441" s="23"/>
      <c r="AB441" s="23"/>
      <c r="AC441" s="23"/>
      <c r="AD441" s="23"/>
      <c r="AE441" s="23"/>
      <c r="AF441" s="119"/>
      <c r="AG441" s="18"/>
      <c r="AH441" s="19"/>
      <c r="AI441" s="19"/>
      <c r="AJ441" s="19"/>
      <c r="AK441" s="18"/>
      <c r="AL441" s="18"/>
      <c r="AM441" s="18"/>
      <c r="AN441" s="18"/>
      <c r="AO441" s="18"/>
      <c r="AP441" s="18"/>
      <c r="AQ441" s="18"/>
      <c r="AR441" s="18"/>
      <c r="AS441" s="18"/>
      <c r="AT441" s="18"/>
      <c r="AU441" s="18"/>
      <c r="AV441" s="18"/>
      <c r="AW441" s="18"/>
      <c r="AX441" s="18"/>
      <c r="AY441" s="18"/>
    </row>
    <row r="442" spans="1:51" ht="13" x14ac:dyDescent="0.25">
      <c r="A442" s="20"/>
      <c r="B442" s="21"/>
      <c r="C442" s="112"/>
      <c r="D442" s="113"/>
      <c r="E442" s="118"/>
      <c r="F442" s="116"/>
      <c r="G442" s="24"/>
      <c r="H442" s="23"/>
      <c r="I442" s="23"/>
      <c r="J442" s="23"/>
      <c r="K442" s="23"/>
      <c r="L442" s="23"/>
      <c r="M442" s="119"/>
      <c r="N442" s="23"/>
      <c r="O442" s="23"/>
      <c r="P442" s="23"/>
      <c r="Q442" s="23"/>
      <c r="R442" s="23"/>
      <c r="S442" s="23"/>
      <c r="T442" s="23"/>
      <c r="U442" s="23"/>
      <c r="V442" s="22"/>
      <c r="W442" s="23"/>
      <c r="X442" s="23"/>
      <c r="Y442" s="23"/>
      <c r="Z442" s="23"/>
      <c r="AA442" s="23"/>
      <c r="AB442" s="23"/>
      <c r="AC442" s="23"/>
      <c r="AD442" s="23"/>
      <c r="AE442" s="23"/>
      <c r="AF442" s="119"/>
      <c r="AG442" s="18"/>
      <c r="AH442" s="19"/>
      <c r="AI442" s="19"/>
      <c r="AJ442" s="19"/>
      <c r="AK442" s="18"/>
      <c r="AL442" s="18"/>
      <c r="AM442" s="18"/>
      <c r="AN442" s="18"/>
      <c r="AO442" s="18"/>
      <c r="AP442" s="18"/>
      <c r="AQ442" s="18"/>
      <c r="AR442" s="18"/>
      <c r="AS442" s="18"/>
      <c r="AT442" s="18"/>
      <c r="AU442" s="18"/>
      <c r="AV442" s="18"/>
      <c r="AW442" s="18"/>
      <c r="AX442" s="18"/>
      <c r="AY442" s="18"/>
    </row>
    <row r="443" spans="1:51" ht="13" x14ac:dyDescent="0.25">
      <c r="A443" s="20"/>
      <c r="B443" s="21"/>
      <c r="C443" s="112"/>
      <c r="D443" s="113"/>
      <c r="E443" s="118"/>
      <c r="F443" s="116"/>
      <c r="G443" s="24"/>
      <c r="H443" s="23"/>
      <c r="I443" s="23"/>
      <c r="J443" s="23"/>
      <c r="K443" s="23"/>
      <c r="L443" s="23"/>
      <c r="M443" s="119"/>
      <c r="N443" s="23"/>
      <c r="O443" s="23"/>
      <c r="P443" s="23"/>
      <c r="Q443" s="23"/>
      <c r="R443" s="23"/>
      <c r="S443" s="23"/>
      <c r="T443" s="23"/>
      <c r="U443" s="23"/>
      <c r="V443" s="22"/>
      <c r="W443" s="23"/>
      <c r="X443" s="23"/>
      <c r="Y443" s="23"/>
      <c r="Z443" s="23"/>
      <c r="AA443" s="23"/>
      <c r="AB443" s="23"/>
      <c r="AC443" s="23"/>
      <c r="AD443" s="23"/>
      <c r="AE443" s="23"/>
      <c r="AF443" s="119"/>
      <c r="AG443" s="18"/>
      <c r="AH443" s="19"/>
      <c r="AI443" s="19"/>
      <c r="AJ443" s="19"/>
      <c r="AK443" s="18"/>
      <c r="AL443" s="18"/>
      <c r="AM443" s="18"/>
      <c r="AN443" s="18"/>
      <c r="AO443" s="18"/>
      <c r="AP443" s="18"/>
      <c r="AQ443" s="18"/>
      <c r="AR443" s="18"/>
      <c r="AS443" s="18"/>
      <c r="AT443" s="18"/>
      <c r="AU443" s="18"/>
      <c r="AV443" s="18"/>
      <c r="AW443" s="18"/>
      <c r="AX443" s="18"/>
      <c r="AY443" s="18"/>
    </row>
    <row r="444" spans="1:51" ht="13" x14ac:dyDescent="0.25">
      <c r="A444" s="20"/>
      <c r="B444" s="21"/>
      <c r="C444" s="112"/>
      <c r="D444" s="113"/>
      <c r="E444" s="118"/>
      <c r="F444" s="116"/>
      <c r="G444" s="24"/>
      <c r="H444" s="23"/>
      <c r="I444" s="23"/>
      <c r="J444" s="23"/>
      <c r="K444" s="23"/>
      <c r="L444" s="23"/>
      <c r="M444" s="119"/>
      <c r="N444" s="23"/>
      <c r="O444" s="23"/>
      <c r="P444" s="23"/>
      <c r="Q444" s="23"/>
      <c r="R444" s="23"/>
      <c r="S444" s="23"/>
      <c r="T444" s="23"/>
      <c r="U444" s="23"/>
      <c r="V444" s="22"/>
      <c r="W444" s="23"/>
      <c r="X444" s="23"/>
      <c r="Y444" s="23"/>
      <c r="Z444" s="23"/>
      <c r="AA444" s="23"/>
      <c r="AB444" s="23"/>
      <c r="AC444" s="23"/>
      <c r="AD444" s="23"/>
      <c r="AE444" s="23"/>
      <c r="AF444" s="119"/>
      <c r="AG444" s="18"/>
      <c r="AH444" s="19"/>
      <c r="AI444" s="19"/>
      <c r="AJ444" s="19"/>
      <c r="AK444" s="18"/>
      <c r="AL444" s="18"/>
      <c r="AM444" s="18"/>
      <c r="AN444" s="18"/>
      <c r="AO444" s="18"/>
      <c r="AP444" s="18"/>
      <c r="AQ444" s="18"/>
      <c r="AR444" s="18"/>
      <c r="AS444" s="18"/>
      <c r="AT444" s="18"/>
      <c r="AU444" s="18"/>
      <c r="AV444" s="18"/>
      <c r="AW444" s="18"/>
      <c r="AX444" s="18"/>
      <c r="AY444" s="18"/>
    </row>
    <row r="445" spans="1:51" ht="13" x14ac:dyDescent="0.25">
      <c r="A445" s="20"/>
      <c r="B445" s="21"/>
      <c r="C445" s="112"/>
      <c r="D445" s="113"/>
      <c r="E445" s="118"/>
      <c r="F445" s="116"/>
      <c r="G445" s="24"/>
      <c r="H445" s="23"/>
      <c r="I445" s="23"/>
      <c r="J445" s="23"/>
      <c r="K445" s="23"/>
      <c r="L445" s="23"/>
      <c r="M445" s="119"/>
      <c r="N445" s="23"/>
      <c r="O445" s="23"/>
      <c r="P445" s="23"/>
      <c r="Q445" s="23"/>
      <c r="R445" s="23"/>
      <c r="S445" s="23"/>
      <c r="T445" s="23"/>
      <c r="U445" s="23"/>
      <c r="V445" s="22"/>
      <c r="W445" s="23"/>
      <c r="X445" s="23"/>
      <c r="Y445" s="23"/>
      <c r="Z445" s="23"/>
      <c r="AA445" s="23"/>
      <c r="AB445" s="23"/>
      <c r="AC445" s="23"/>
      <c r="AD445" s="23"/>
      <c r="AE445" s="23"/>
      <c r="AF445" s="119"/>
      <c r="AG445" s="18"/>
      <c r="AH445" s="19"/>
      <c r="AI445" s="19"/>
      <c r="AJ445" s="19"/>
      <c r="AK445" s="18"/>
      <c r="AL445" s="18"/>
      <c r="AM445" s="18"/>
      <c r="AN445" s="18"/>
      <c r="AO445" s="18"/>
      <c r="AP445" s="18"/>
      <c r="AQ445" s="18"/>
      <c r="AR445" s="18"/>
      <c r="AS445" s="18"/>
      <c r="AT445" s="18"/>
      <c r="AU445" s="18"/>
      <c r="AV445" s="18"/>
      <c r="AW445" s="18"/>
      <c r="AX445" s="18"/>
      <c r="AY445" s="18"/>
    </row>
    <row r="446" spans="1:51" ht="13" x14ac:dyDescent="0.25">
      <c r="A446" s="20"/>
      <c r="B446" s="21"/>
      <c r="C446" s="112"/>
      <c r="D446" s="113"/>
      <c r="E446" s="118"/>
      <c r="F446" s="116"/>
      <c r="G446" s="24"/>
      <c r="H446" s="23"/>
      <c r="I446" s="23"/>
      <c r="J446" s="23"/>
      <c r="K446" s="23"/>
      <c r="L446" s="23"/>
      <c r="M446" s="119"/>
      <c r="N446" s="23"/>
      <c r="O446" s="23"/>
      <c r="P446" s="23"/>
      <c r="Q446" s="23"/>
      <c r="R446" s="23"/>
      <c r="S446" s="23"/>
      <c r="T446" s="23"/>
      <c r="U446" s="23"/>
      <c r="V446" s="22"/>
      <c r="W446" s="23"/>
      <c r="X446" s="23"/>
      <c r="Y446" s="23"/>
      <c r="Z446" s="23"/>
      <c r="AA446" s="23"/>
      <c r="AB446" s="23"/>
      <c r="AC446" s="23"/>
      <c r="AD446" s="23"/>
      <c r="AE446" s="23"/>
      <c r="AF446" s="119"/>
      <c r="AG446" s="18"/>
      <c r="AH446" s="19"/>
      <c r="AI446" s="19"/>
      <c r="AJ446" s="19"/>
      <c r="AK446" s="18"/>
      <c r="AL446" s="18"/>
      <c r="AM446" s="18"/>
      <c r="AN446" s="18"/>
      <c r="AO446" s="18"/>
      <c r="AP446" s="18"/>
      <c r="AQ446" s="18"/>
      <c r="AR446" s="18"/>
      <c r="AS446" s="18"/>
      <c r="AT446" s="18"/>
      <c r="AU446" s="18"/>
      <c r="AV446" s="18"/>
      <c r="AW446" s="18"/>
      <c r="AX446" s="18"/>
      <c r="AY446" s="18"/>
    </row>
    <row r="447" spans="1:51" ht="13" x14ac:dyDescent="0.25">
      <c r="A447" s="20"/>
      <c r="B447" s="21"/>
      <c r="C447" s="112"/>
      <c r="D447" s="113"/>
      <c r="E447" s="118"/>
      <c r="F447" s="116"/>
      <c r="G447" s="24"/>
      <c r="H447" s="23"/>
      <c r="I447" s="23"/>
      <c r="J447" s="23"/>
      <c r="K447" s="23"/>
      <c r="L447" s="23"/>
      <c r="M447" s="119"/>
      <c r="N447" s="23"/>
      <c r="O447" s="23"/>
      <c r="P447" s="23"/>
      <c r="Q447" s="23"/>
      <c r="R447" s="23"/>
      <c r="S447" s="23"/>
      <c r="T447" s="23"/>
      <c r="U447" s="23"/>
      <c r="V447" s="22"/>
      <c r="W447" s="23"/>
      <c r="X447" s="23"/>
      <c r="Y447" s="23"/>
      <c r="Z447" s="23"/>
      <c r="AA447" s="23"/>
      <c r="AB447" s="23"/>
      <c r="AC447" s="23"/>
      <c r="AD447" s="23"/>
      <c r="AE447" s="23"/>
      <c r="AF447" s="119"/>
      <c r="AG447" s="18"/>
      <c r="AH447" s="19"/>
      <c r="AI447" s="19"/>
      <c r="AJ447" s="19"/>
      <c r="AK447" s="18"/>
      <c r="AL447" s="18"/>
      <c r="AM447" s="18"/>
      <c r="AN447" s="18"/>
      <c r="AO447" s="18"/>
      <c r="AP447" s="18"/>
      <c r="AQ447" s="18"/>
      <c r="AR447" s="18"/>
      <c r="AS447" s="18"/>
      <c r="AT447" s="18"/>
      <c r="AU447" s="18"/>
      <c r="AV447" s="18"/>
      <c r="AW447" s="18"/>
      <c r="AX447" s="18"/>
      <c r="AY447" s="18"/>
    </row>
    <row r="448" spans="1:51" ht="13" x14ac:dyDescent="0.25">
      <c r="A448" s="20"/>
      <c r="B448" s="21"/>
      <c r="C448" s="112"/>
      <c r="D448" s="113"/>
      <c r="E448" s="118"/>
      <c r="F448" s="116"/>
      <c r="G448" s="24"/>
      <c r="H448" s="23"/>
      <c r="I448" s="23"/>
      <c r="J448" s="23"/>
      <c r="K448" s="23"/>
      <c r="L448" s="23"/>
      <c r="M448" s="119"/>
      <c r="N448" s="23"/>
      <c r="O448" s="23"/>
      <c r="P448" s="23"/>
      <c r="Q448" s="23"/>
      <c r="R448" s="23"/>
      <c r="S448" s="23"/>
      <c r="T448" s="23"/>
      <c r="U448" s="23"/>
      <c r="V448" s="22"/>
      <c r="W448" s="23"/>
      <c r="X448" s="23"/>
      <c r="Y448" s="23"/>
      <c r="Z448" s="23"/>
      <c r="AA448" s="23"/>
      <c r="AB448" s="23"/>
      <c r="AC448" s="23"/>
      <c r="AD448" s="23"/>
      <c r="AE448" s="23"/>
      <c r="AF448" s="119"/>
      <c r="AG448" s="18"/>
      <c r="AH448" s="19"/>
      <c r="AI448" s="19"/>
      <c r="AJ448" s="19"/>
      <c r="AK448" s="18"/>
      <c r="AL448" s="18"/>
      <c r="AM448" s="18"/>
      <c r="AN448" s="18"/>
      <c r="AO448" s="18"/>
      <c r="AP448" s="18"/>
      <c r="AQ448" s="18"/>
      <c r="AR448" s="18"/>
      <c r="AS448" s="18"/>
      <c r="AT448" s="18"/>
      <c r="AU448" s="18"/>
      <c r="AV448" s="18"/>
      <c r="AW448" s="18"/>
      <c r="AX448" s="18"/>
      <c r="AY448" s="18"/>
    </row>
    <row r="449" spans="1:51" ht="13" x14ac:dyDescent="0.25">
      <c r="A449" s="20"/>
      <c r="B449" s="21"/>
      <c r="C449" s="112"/>
      <c r="D449" s="113"/>
      <c r="E449" s="118"/>
      <c r="F449" s="116"/>
      <c r="G449" s="24"/>
      <c r="H449" s="23"/>
      <c r="I449" s="23"/>
      <c r="J449" s="23"/>
      <c r="K449" s="23"/>
      <c r="L449" s="23"/>
      <c r="M449" s="119"/>
      <c r="N449" s="23"/>
      <c r="O449" s="23"/>
      <c r="P449" s="23"/>
      <c r="Q449" s="23"/>
      <c r="R449" s="23"/>
      <c r="S449" s="23"/>
      <c r="T449" s="23"/>
      <c r="U449" s="23"/>
      <c r="V449" s="22"/>
      <c r="W449" s="23"/>
      <c r="X449" s="23"/>
      <c r="Y449" s="23"/>
      <c r="Z449" s="23"/>
      <c r="AA449" s="23"/>
      <c r="AB449" s="23"/>
      <c r="AC449" s="23"/>
      <c r="AD449" s="23"/>
      <c r="AE449" s="23"/>
      <c r="AF449" s="119"/>
      <c r="AG449" s="18"/>
      <c r="AH449" s="19"/>
      <c r="AI449" s="19"/>
      <c r="AJ449" s="19"/>
      <c r="AK449" s="18"/>
      <c r="AL449" s="18"/>
      <c r="AM449" s="18"/>
      <c r="AN449" s="18"/>
      <c r="AO449" s="18"/>
      <c r="AP449" s="18"/>
      <c r="AQ449" s="18"/>
      <c r="AR449" s="18"/>
      <c r="AS449" s="18"/>
      <c r="AT449" s="18"/>
      <c r="AU449" s="18"/>
      <c r="AV449" s="18"/>
      <c r="AW449" s="18"/>
      <c r="AX449" s="18"/>
      <c r="AY449" s="18"/>
    </row>
    <row r="450" spans="1:51" ht="13" x14ac:dyDescent="0.25">
      <c r="A450" s="20"/>
      <c r="B450" s="21"/>
      <c r="C450" s="112"/>
      <c r="D450" s="113"/>
      <c r="E450" s="118"/>
      <c r="F450" s="116"/>
      <c r="G450" s="24"/>
      <c r="H450" s="23"/>
      <c r="I450" s="23"/>
      <c r="J450" s="23"/>
      <c r="K450" s="23"/>
      <c r="L450" s="23"/>
      <c r="M450" s="119"/>
      <c r="N450" s="23"/>
      <c r="O450" s="23"/>
      <c r="P450" s="23"/>
      <c r="Q450" s="23"/>
      <c r="R450" s="23"/>
      <c r="S450" s="23"/>
      <c r="T450" s="23"/>
      <c r="U450" s="23"/>
      <c r="V450" s="22"/>
      <c r="W450" s="23"/>
      <c r="X450" s="23"/>
      <c r="Y450" s="23"/>
      <c r="Z450" s="23"/>
      <c r="AA450" s="23"/>
      <c r="AB450" s="23"/>
      <c r="AC450" s="23"/>
      <c r="AD450" s="23"/>
      <c r="AE450" s="23"/>
      <c r="AF450" s="119"/>
      <c r="AG450" s="18"/>
      <c r="AH450" s="19"/>
      <c r="AI450" s="19"/>
      <c r="AJ450" s="19"/>
      <c r="AK450" s="18"/>
      <c r="AL450" s="18"/>
      <c r="AM450" s="18"/>
      <c r="AN450" s="18"/>
      <c r="AO450" s="18"/>
      <c r="AP450" s="18"/>
      <c r="AQ450" s="18"/>
      <c r="AR450" s="18"/>
      <c r="AS450" s="18"/>
      <c r="AT450" s="18"/>
      <c r="AU450" s="18"/>
      <c r="AV450" s="18"/>
      <c r="AW450" s="18"/>
      <c r="AX450" s="18"/>
      <c r="AY450" s="18"/>
    </row>
    <row r="451" spans="1:51" ht="13" x14ac:dyDescent="0.25">
      <c r="A451" s="20"/>
      <c r="B451" s="21"/>
      <c r="C451" s="112"/>
      <c r="D451" s="113"/>
      <c r="E451" s="118"/>
      <c r="F451" s="116"/>
      <c r="G451" s="24"/>
      <c r="H451" s="23"/>
      <c r="I451" s="23"/>
      <c r="J451" s="23"/>
      <c r="K451" s="23"/>
      <c r="L451" s="23"/>
      <c r="M451" s="119"/>
      <c r="N451" s="23"/>
      <c r="O451" s="23"/>
      <c r="P451" s="23"/>
      <c r="Q451" s="23"/>
      <c r="R451" s="23"/>
      <c r="S451" s="23"/>
      <c r="T451" s="23"/>
      <c r="U451" s="23"/>
      <c r="V451" s="22"/>
      <c r="W451" s="23"/>
      <c r="X451" s="23"/>
      <c r="Y451" s="23"/>
      <c r="Z451" s="23"/>
      <c r="AA451" s="23"/>
      <c r="AB451" s="23"/>
      <c r="AC451" s="23"/>
      <c r="AD451" s="23"/>
      <c r="AE451" s="23"/>
      <c r="AF451" s="119"/>
      <c r="AG451" s="18"/>
      <c r="AH451" s="19"/>
      <c r="AI451" s="19"/>
      <c r="AJ451" s="19"/>
      <c r="AK451" s="18"/>
      <c r="AL451" s="18"/>
      <c r="AM451" s="18"/>
      <c r="AN451" s="18"/>
      <c r="AO451" s="18"/>
      <c r="AP451" s="18"/>
      <c r="AQ451" s="18"/>
      <c r="AR451" s="18"/>
      <c r="AS451" s="18"/>
      <c r="AT451" s="18"/>
      <c r="AU451" s="18"/>
      <c r="AV451" s="18"/>
      <c r="AW451" s="18"/>
      <c r="AX451" s="18"/>
      <c r="AY451" s="18"/>
    </row>
    <row r="452" spans="1:51" ht="13" x14ac:dyDescent="0.25">
      <c r="A452" s="20"/>
      <c r="B452" s="21"/>
      <c r="C452" s="112"/>
      <c r="D452" s="113"/>
      <c r="E452" s="118"/>
      <c r="F452" s="116"/>
      <c r="G452" s="24"/>
      <c r="H452" s="23"/>
      <c r="I452" s="23"/>
      <c r="J452" s="23"/>
      <c r="K452" s="23"/>
      <c r="L452" s="23"/>
      <c r="M452" s="119"/>
      <c r="N452" s="23"/>
      <c r="O452" s="23"/>
      <c r="P452" s="23"/>
      <c r="Q452" s="23"/>
      <c r="R452" s="23"/>
      <c r="S452" s="23"/>
      <c r="T452" s="23"/>
      <c r="U452" s="23"/>
      <c r="V452" s="22"/>
      <c r="W452" s="23"/>
      <c r="X452" s="23"/>
      <c r="Y452" s="23"/>
      <c r="Z452" s="23"/>
      <c r="AA452" s="23"/>
      <c r="AB452" s="23"/>
      <c r="AC452" s="23"/>
      <c r="AD452" s="23"/>
      <c r="AE452" s="23"/>
      <c r="AF452" s="119"/>
      <c r="AG452" s="18"/>
      <c r="AH452" s="19"/>
      <c r="AI452" s="19"/>
      <c r="AJ452" s="19"/>
      <c r="AK452" s="18"/>
      <c r="AL452" s="18"/>
      <c r="AM452" s="18"/>
      <c r="AN452" s="18"/>
      <c r="AO452" s="18"/>
      <c r="AP452" s="18"/>
      <c r="AQ452" s="18"/>
      <c r="AR452" s="18"/>
      <c r="AS452" s="18"/>
      <c r="AT452" s="18"/>
      <c r="AU452" s="18"/>
      <c r="AV452" s="18"/>
      <c r="AW452" s="18"/>
      <c r="AX452" s="18"/>
      <c r="AY452" s="18"/>
    </row>
    <row r="453" spans="1:51" ht="13" x14ac:dyDescent="0.25">
      <c r="A453" s="20"/>
      <c r="B453" s="21"/>
      <c r="C453" s="112"/>
      <c r="D453" s="113"/>
      <c r="E453" s="118"/>
      <c r="F453" s="116"/>
      <c r="G453" s="24"/>
      <c r="H453" s="23"/>
      <c r="I453" s="23"/>
      <c r="J453" s="23"/>
      <c r="K453" s="23"/>
      <c r="L453" s="23"/>
      <c r="M453" s="119"/>
      <c r="N453" s="23"/>
      <c r="O453" s="23"/>
      <c r="P453" s="23"/>
      <c r="Q453" s="23"/>
      <c r="R453" s="23"/>
      <c r="S453" s="23"/>
      <c r="T453" s="23"/>
      <c r="U453" s="23"/>
      <c r="V453" s="22"/>
      <c r="W453" s="23"/>
      <c r="X453" s="23"/>
      <c r="Y453" s="23"/>
      <c r="Z453" s="23"/>
      <c r="AA453" s="23"/>
      <c r="AB453" s="23"/>
      <c r="AC453" s="23"/>
      <c r="AD453" s="23"/>
      <c r="AE453" s="23"/>
      <c r="AF453" s="119"/>
      <c r="AG453" s="18"/>
      <c r="AH453" s="19"/>
      <c r="AI453" s="19"/>
      <c r="AJ453" s="19"/>
      <c r="AK453" s="18"/>
      <c r="AL453" s="18"/>
      <c r="AM453" s="18"/>
      <c r="AN453" s="18"/>
      <c r="AO453" s="18"/>
      <c r="AP453" s="18"/>
      <c r="AQ453" s="18"/>
      <c r="AR453" s="18"/>
      <c r="AS453" s="18"/>
      <c r="AT453" s="18"/>
      <c r="AU453" s="18"/>
      <c r="AV453" s="18"/>
      <c r="AW453" s="18"/>
      <c r="AX453" s="18"/>
      <c r="AY453" s="18"/>
    </row>
    <row r="454" spans="1:51" ht="13" x14ac:dyDescent="0.25">
      <c r="A454" s="20"/>
      <c r="B454" s="21"/>
      <c r="C454" s="112"/>
      <c r="D454" s="113"/>
      <c r="E454" s="118"/>
      <c r="F454" s="116"/>
      <c r="G454" s="24"/>
      <c r="H454" s="23"/>
      <c r="I454" s="23"/>
      <c r="J454" s="23"/>
      <c r="K454" s="23"/>
      <c r="L454" s="23"/>
      <c r="M454" s="119"/>
      <c r="N454" s="23"/>
      <c r="O454" s="23"/>
      <c r="P454" s="23"/>
      <c r="Q454" s="23"/>
      <c r="R454" s="23"/>
      <c r="S454" s="23"/>
      <c r="T454" s="23"/>
      <c r="U454" s="23"/>
      <c r="V454" s="22"/>
      <c r="W454" s="23"/>
      <c r="X454" s="23"/>
      <c r="Y454" s="23"/>
      <c r="Z454" s="23"/>
      <c r="AA454" s="23"/>
      <c r="AB454" s="23"/>
      <c r="AC454" s="23"/>
      <c r="AD454" s="23"/>
      <c r="AE454" s="23"/>
      <c r="AF454" s="119"/>
      <c r="AG454" s="18"/>
      <c r="AH454" s="19"/>
      <c r="AI454" s="19"/>
      <c r="AJ454" s="19"/>
      <c r="AK454" s="18"/>
      <c r="AL454" s="18"/>
      <c r="AM454" s="18"/>
      <c r="AN454" s="18"/>
      <c r="AO454" s="18"/>
      <c r="AP454" s="18"/>
      <c r="AQ454" s="18"/>
      <c r="AR454" s="18"/>
      <c r="AS454" s="18"/>
      <c r="AT454" s="18"/>
      <c r="AU454" s="18"/>
      <c r="AV454" s="18"/>
      <c r="AW454" s="18"/>
      <c r="AX454" s="18"/>
      <c r="AY454" s="18"/>
    </row>
    <row r="455" spans="1:51" ht="13" x14ac:dyDescent="0.25">
      <c r="A455" s="20"/>
      <c r="B455" s="21"/>
      <c r="C455" s="112"/>
      <c r="D455" s="113"/>
      <c r="E455" s="118"/>
      <c r="F455" s="116"/>
      <c r="G455" s="24"/>
      <c r="H455" s="23"/>
      <c r="I455" s="23"/>
      <c r="J455" s="23"/>
      <c r="K455" s="23"/>
      <c r="L455" s="23"/>
      <c r="M455" s="119"/>
      <c r="N455" s="23"/>
      <c r="O455" s="23"/>
      <c r="P455" s="23"/>
      <c r="Q455" s="23"/>
      <c r="R455" s="23"/>
      <c r="S455" s="23"/>
      <c r="T455" s="23"/>
      <c r="U455" s="23"/>
      <c r="V455" s="22"/>
      <c r="W455" s="23"/>
      <c r="X455" s="23"/>
      <c r="Y455" s="23"/>
      <c r="Z455" s="23"/>
      <c r="AA455" s="23"/>
      <c r="AB455" s="23"/>
      <c r="AC455" s="23"/>
      <c r="AD455" s="23"/>
      <c r="AE455" s="23"/>
      <c r="AF455" s="119"/>
      <c r="AG455" s="18"/>
      <c r="AH455" s="19"/>
      <c r="AI455" s="19"/>
      <c r="AJ455" s="19"/>
      <c r="AK455" s="18"/>
      <c r="AL455" s="18"/>
      <c r="AM455" s="18"/>
      <c r="AN455" s="18"/>
      <c r="AO455" s="18"/>
      <c r="AP455" s="18"/>
      <c r="AQ455" s="18"/>
      <c r="AR455" s="18"/>
      <c r="AS455" s="18"/>
      <c r="AT455" s="18"/>
      <c r="AU455" s="18"/>
      <c r="AV455" s="18"/>
      <c r="AW455" s="18"/>
      <c r="AX455" s="18"/>
      <c r="AY455" s="18"/>
    </row>
    <row r="456" spans="1:51" ht="13" x14ac:dyDescent="0.25">
      <c r="A456" s="20"/>
      <c r="B456" s="21"/>
      <c r="C456" s="112"/>
      <c r="D456" s="113"/>
      <c r="E456" s="118"/>
      <c r="F456" s="116"/>
      <c r="G456" s="24"/>
      <c r="H456" s="23"/>
      <c r="I456" s="23"/>
      <c r="J456" s="23"/>
      <c r="K456" s="23"/>
      <c r="L456" s="23"/>
      <c r="M456" s="119"/>
      <c r="N456" s="23"/>
      <c r="O456" s="23"/>
      <c r="P456" s="23"/>
      <c r="Q456" s="23"/>
      <c r="R456" s="23"/>
      <c r="S456" s="23"/>
      <c r="T456" s="23"/>
      <c r="U456" s="23"/>
      <c r="V456" s="22"/>
      <c r="W456" s="23"/>
      <c r="X456" s="23"/>
      <c r="Y456" s="23"/>
      <c r="Z456" s="23"/>
      <c r="AA456" s="23"/>
      <c r="AB456" s="23"/>
      <c r="AC456" s="23"/>
      <c r="AD456" s="23"/>
      <c r="AE456" s="23"/>
      <c r="AF456" s="119"/>
      <c r="AG456" s="18"/>
      <c r="AH456" s="19"/>
      <c r="AI456" s="19"/>
      <c r="AJ456" s="19"/>
      <c r="AK456" s="18"/>
      <c r="AL456" s="18"/>
      <c r="AM456" s="18"/>
      <c r="AN456" s="18"/>
      <c r="AO456" s="18"/>
      <c r="AP456" s="18"/>
      <c r="AQ456" s="18"/>
      <c r="AR456" s="18"/>
      <c r="AS456" s="18"/>
      <c r="AT456" s="18"/>
      <c r="AU456" s="18"/>
      <c r="AV456" s="18"/>
      <c r="AW456" s="18"/>
      <c r="AX456" s="18"/>
      <c r="AY456" s="18"/>
    </row>
    <row r="457" spans="1:51" ht="13" x14ac:dyDescent="0.25">
      <c r="A457" s="20"/>
      <c r="B457" s="21"/>
      <c r="C457" s="112"/>
      <c r="D457" s="113"/>
      <c r="E457" s="118"/>
      <c r="F457" s="116"/>
      <c r="G457" s="24"/>
      <c r="H457" s="23"/>
      <c r="I457" s="23"/>
      <c r="J457" s="23"/>
      <c r="K457" s="23"/>
      <c r="L457" s="23"/>
      <c r="M457" s="119"/>
      <c r="N457" s="23"/>
      <c r="O457" s="23"/>
      <c r="P457" s="23"/>
      <c r="Q457" s="23"/>
      <c r="R457" s="23"/>
      <c r="S457" s="23"/>
      <c r="T457" s="23"/>
      <c r="U457" s="23"/>
      <c r="V457" s="22"/>
      <c r="W457" s="23"/>
      <c r="X457" s="23"/>
      <c r="Y457" s="23"/>
      <c r="Z457" s="23"/>
      <c r="AA457" s="23"/>
      <c r="AB457" s="23"/>
      <c r="AC457" s="23"/>
      <c r="AD457" s="23"/>
      <c r="AE457" s="23"/>
      <c r="AF457" s="119"/>
      <c r="AG457" s="18"/>
      <c r="AH457" s="19"/>
      <c r="AI457" s="19"/>
      <c r="AJ457" s="19"/>
      <c r="AK457" s="18"/>
      <c r="AL457" s="18"/>
      <c r="AM457" s="18"/>
      <c r="AN457" s="18"/>
      <c r="AO457" s="18"/>
      <c r="AP457" s="18"/>
      <c r="AQ457" s="18"/>
      <c r="AR457" s="18"/>
      <c r="AS457" s="18"/>
      <c r="AT457" s="18"/>
      <c r="AU457" s="18"/>
      <c r="AV457" s="18"/>
      <c r="AW457" s="18"/>
      <c r="AX457" s="18"/>
      <c r="AY457" s="18"/>
    </row>
    <row r="458" spans="1:51" ht="13" x14ac:dyDescent="0.25">
      <c r="A458" s="20"/>
      <c r="B458" s="21"/>
      <c r="C458" s="112"/>
      <c r="D458" s="113"/>
      <c r="E458" s="118"/>
      <c r="F458" s="116"/>
      <c r="G458" s="24"/>
      <c r="H458" s="23"/>
      <c r="I458" s="23"/>
      <c r="J458" s="23"/>
      <c r="K458" s="23"/>
      <c r="L458" s="23"/>
      <c r="M458" s="119"/>
      <c r="N458" s="23"/>
      <c r="O458" s="23"/>
      <c r="P458" s="23"/>
      <c r="Q458" s="23"/>
      <c r="R458" s="23"/>
      <c r="S458" s="23"/>
      <c r="T458" s="23"/>
      <c r="U458" s="23"/>
      <c r="V458" s="22"/>
      <c r="W458" s="23"/>
      <c r="X458" s="23"/>
      <c r="Y458" s="23"/>
      <c r="Z458" s="23"/>
      <c r="AA458" s="23"/>
      <c r="AB458" s="23"/>
      <c r="AC458" s="23"/>
      <c r="AD458" s="23"/>
      <c r="AE458" s="23"/>
      <c r="AF458" s="119"/>
      <c r="AG458" s="18"/>
      <c r="AH458" s="19"/>
      <c r="AI458" s="19"/>
      <c r="AJ458" s="19"/>
      <c r="AK458" s="18"/>
      <c r="AL458" s="18"/>
      <c r="AM458" s="18"/>
      <c r="AN458" s="18"/>
      <c r="AO458" s="18"/>
      <c r="AP458" s="18"/>
      <c r="AQ458" s="18"/>
      <c r="AR458" s="18"/>
      <c r="AS458" s="18"/>
      <c r="AT458" s="18"/>
      <c r="AU458" s="18"/>
      <c r="AV458" s="18"/>
      <c r="AW458" s="18"/>
      <c r="AX458" s="18"/>
      <c r="AY458" s="18"/>
    </row>
    <row r="459" spans="1:51" ht="13" x14ac:dyDescent="0.25">
      <c r="A459" s="20"/>
      <c r="B459" s="21"/>
      <c r="C459" s="112"/>
      <c r="D459" s="113"/>
      <c r="E459" s="118"/>
      <c r="F459" s="116"/>
      <c r="G459" s="24"/>
      <c r="H459" s="23"/>
      <c r="I459" s="23"/>
      <c r="J459" s="23"/>
      <c r="K459" s="23"/>
      <c r="L459" s="23"/>
      <c r="M459" s="119"/>
      <c r="N459" s="23"/>
      <c r="O459" s="23"/>
      <c r="P459" s="23"/>
      <c r="Q459" s="23"/>
      <c r="R459" s="23"/>
      <c r="S459" s="23"/>
      <c r="T459" s="23"/>
      <c r="U459" s="23"/>
      <c r="V459" s="22"/>
      <c r="W459" s="23"/>
      <c r="X459" s="23"/>
      <c r="Y459" s="23"/>
      <c r="Z459" s="23"/>
      <c r="AA459" s="23"/>
      <c r="AB459" s="23"/>
      <c r="AC459" s="23"/>
      <c r="AD459" s="23"/>
      <c r="AE459" s="23"/>
      <c r="AF459" s="119"/>
      <c r="AG459" s="18"/>
      <c r="AH459" s="19"/>
      <c r="AI459" s="19"/>
      <c r="AJ459" s="19"/>
      <c r="AK459" s="18"/>
      <c r="AL459" s="18"/>
      <c r="AM459" s="18"/>
      <c r="AN459" s="18"/>
      <c r="AO459" s="18"/>
      <c r="AP459" s="18"/>
      <c r="AQ459" s="18"/>
      <c r="AR459" s="18"/>
      <c r="AS459" s="18"/>
      <c r="AT459" s="18"/>
      <c r="AU459" s="18"/>
      <c r="AV459" s="18"/>
      <c r="AW459" s="18"/>
      <c r="AX459" s="18"/>
      <c r="AY459" s="18"/>
    </row>
    <row r="460" spans="1:51" ht="13" x14ac:dyDescent="0.25">
      <c r="A460" s="20"/>
      <c r="B460" s="21"/>
      <c r="C460" s="112"/>
      <c r="D460" s="113"/>
      <c r="E460" s="118"/>
      <c r="F460" s="116"/>
      <c r="G460" s="24"/>
      <c r="H460" s="23"/>
      <c r="I460" s="23"/>
      <c r="J460" s="23"/>
      <c r="K460" s="23"/>
      <c r="L460" s="23"/>
      <c r="M460" s="119"/>
      <c r="N460" s="23"/>
      <c r="O460" s="23"/>
      <c r="P460" s="23"/>
      <c r="Q460" s="23"/>
      <c r="R460" s="23"/>
      <c r="S460" s="23"/>
      <c r="T460" s="23"/>
      <c r="U460" s="23"/>
      <c r="V460" s="22"/>
      <c r="W460" s="23"/>
      <c r="X460" s="23"/>
      <c r="Y460" s="23"/>
      <c r="Z460" s="23"/>
      <c r="AA460" s="23"/>
      <c r="AB460" s="23"/>
      <c r="AC460" s="23"/>
      <c r="AD460" s="23"/>
      <c r="AE460" s="23"/>
      <c r="AF460" s="119"/>
      <c r="AG460" s="18"/>
      <c r="AH460" s="19"/>
      <c r="AI460" s="19"/>
      <c r="AJ460" s="19"/>
      <c r="AK460" s="18"/>
      <c r="AL460" s="18"/>
      <c r="AM460" s="18"/>
      <c r="AN460" s="18"/>
      <c r="AO460" s="18"/>
      <c r="AP460" s="18"/>
      <c r="AQ460" s="18"/>
      <c r="AR460" s="18"/>
      <c r="AS460" s="18"/>
      <c r="AT460" s="18"/>
      <c r="AU460" s="18"/>
      <c r="AV460" s="18"/>
      <c r="AW460" s="18"/>
      <c r="AX460" s="18"/>
      <c r="AY460" s="18"/>
    </row>
    <row r="461" spans="1:51" ht="13" x14ac:dyDescent="0.25">
      <c r="A461" s="20"/>
      <c r="B461" s="21"/>
      <c r="C461" s="112"/>
      <c r="D461" s="113"/>
      <c r="E461" s="118"/>
      <c r="F461" s="116"/>
      <c r="G461" s="24"/>
      <c r="H461" s="23"/>
      <c r="I461" s="23"/>
      <c r="J461" s="23"/>
      <c r="K461" s="23"/>
      <c r="L461" s="23"/>
      <c r="M461" s="119"/>
      <c r="N461" s="23"/>
      <c r="O461" s="23"/>
      <c r="P461" s="23"/>
      <c r="Q461" s="23"/>
      <c r="R461" s="23"/>
      <c r="S461" s="23"/>
      <c r="T461" s="23"/>
      <c r="U461" s="23"/>
      <c r="V461" s="22"/>
      <c r="W461" s="23"/>
      <c r="X461" s="23"/>
      <c r="Y461" s="23"/>
      <c r="Z461" s="23"/>
      <c r="AA461" s="23"/>
      <c r="AB461" s="23"/>
      <c r="AC461" s="23"/>
      <c r="AD461" s="23"/>
      <c r="AE461" s="23"/>
      <c r="AF461" s="119"/>
      <c r="AG461" s="18"/>
      <c r="AH461" s="19"/>
      <c r="AI461" s="19"/>
      <c r="AJ461" s="19"/>
      <c r="AK461" s="18"/>
      <c r="AL461" s="18"/>
      <c r="AM461" s="18"/>
      <c r="AN461" s="18"/>
      <c r="AO461" s="18"/>
      <c r="AP461" s="18"/>
      <c r="AQ461" s="18"/>
      <c r="AR461" s="18"/>
      <c r="AS461" s="18"/>
      <c r="AT461" s="18"/>
      <c r="AU461" s="18"/>
      <c r="AV461" s="18"/>
      <c r="AW461" s="18"/>
      <c r="AX461" s="18"/>
      <c r="AY461" s="18"/>
    </row>
    <row r="462" spans="1:51" ht="13" x14ac:dyDescent="0.25">
      <c r="A462" s="20"/>
      <c r="B462" s="21"/>
      <c r="C462" s="112"/>
      <c r="D462" s="113"/>
      <c r="E462" s="118"/>
      <c r="F462" s="116"/>
      <c r="G462" s="24"/>
      <c r="H462" s="23"/>
      <c r="I462" s="23"/>
      <c r="J462" s="23"/>
      <c r="K462" s="23"/>
      <c r="L462" s="23"/>
      <c r="M462" s="119"/>
      <c r="N462" s="23"/>
      <c r="O462" s="23"/>
      <c r="P462" s="23"/>
      <c r="Q462" s="23"/>
      <c r="R462" s="23"/>
      <c r="S462" s="23"/>
      <c r="T462" s="23"/>
      <c r="U462" s="23"/>
      <c r="V462" s="22"/>
      <c r="W462" s="23"/>
      <c r="X462" s="23"/>
      <c r="Y462" s="23"/>
      <c r="Z462" s="23"/>
      <c r="AA462" s="23"/>
      <c r="AB462" s="23"/>
      <c r="AC462" s="23"/>
      <c r="AD462" s="23"/>
      <c r="AE462" s="23"/>
      <c r="AF462" s="119"/>
      <c r="AG462" s="18"/>
      <c r="AH462" s="19"/>
      <c r="AI462" s="19"/>
      <c r="AJ462" s="19"/>
      <c r="AK462" s="18"/>
      <c r="AL462" s="18"/>
      <c r="AM462" s="18"/>
      <c r="AN462" s="18"/>
      <c r="AO462" s="18"/>
      <c r="AP462" s="18"/>
      <c r="AQ462" s="18"/>
      <c r="AR462" s="18"/>
      <c r="AS462" s="18"/>
      <c r="AT462" s="18"/>
      <c r="AU462" s="18"/>
      <c r="AV462" s="18"/>
      <c r="AW462" s="18"/>
      <c r="AX462" s="18"/>
      <c r="AY462" s="18"/>
    </row>
    <row r="463" spans="1:51" ht="13" x14ac:dyDescent="0.25">
      <c r="A463" s="20"/>
      <c r="B463" s="21"/>
      <c r="C463" s="112"/>
      <c r="D463" s="113"/>
      <c r="E463" s="118"/>
      <c r="F463" s="116"/>
      <c r="G463" s="24"/>
      <c r="H463" s="23"/>
      <c r="I463" s="23"/>
      <c r="J463" s="23"/>
      <c r="K463" s="23"/>
      <c r="L463" s="23"/>
      <c r="M463" s="119"/>
      <c r="N463" s="23"/>
      <c r="O463" s="23"/>
      <c r="P463" s="23"/>
      <c r="Q463" s="23"/>
      <c r="R463" s="23"/>
      <c r="S463" s="23"/>
      <c r="T463" s="23"/>
      <c r="U463" s="23"/>
      <c r="V463" s="22"/>
      <c r="W463" s="23"/>
      <c r="X463" s="23"/>
      <c r="Y463" s="23"/>
      <c r="Z463" s="23"/>
      <c r="AA463" s="23"/>
      <c r="AB463" s="23"/>
      <c r="AC463" s="23"/>
      <c r="AD463" s="23"/>
      <c r="AE463" s="23"/>
      <c r="AF463" s="119"/>
      <c r="AG463" s="18"/>
      <c r="AH463" s="19"/>
      <c r="AI463" s="19"/>
      <c r="AJ463" s="19"/>
      <c r="AK463" s="18"/>
      <c r="AL463" s="18"/>
      <c r="AM463" s="18"/>
      <c r="AN463" s="18"/>
      <c r="AO463" s="18"/>
      <c r="AP463" s="18"/>
      <c r="AQ463" s="18"/>
      <c r="AR463" s="18"/>
      <c r="AS463" s="18"/>
      <c r="AT463" s="18"/>
      <c r="AU463" s="18"/>
      <c r="AV463" s="18"/>
      <c r="AW463" s="18"/>
      <c r="AX463" s="18"/>
      <c r="AY463" s="18"/>
    </row>
    <row r="464" spans="1:51" ht="13" x14ac:dyDescent="0.25">
      <c r="A464" s="20"/>
      <c r="B464" s="21"/>
      <c r="C464" s="112"/>
      <c r="D464" s="113"/>
      <c r="E464" s="118"/>
      <c r="F464" s="116"/>
      <c r="G464" s="24"/>
      <c r="H464" s="23"/>
      <c r="I464" s="23"/>
      <c r="J464" s="23"/>
      <c r="K464" s="23"/>
      <c r="L464" s="23"/>
      <c r="M464" s="119"/>
      <c r="N464" s="23"/>
      <c r="O464" s="23"/>
      <c r="P464" s="23"/>
      <c r="Q464" s="23"/>
      <c r="R464" s="23"/>
      <c r="S464" s="23"/>
      <c r="T464" s="23"/>
      <c r="U464" s="23"/>
      <c r="V464" s="22"/>
      <c r="W464" s="23"/>
      <c r="X464" s="23"/>
      <c r="Y464" s="23"/>
      <c r="Z464" s="23"/>
      <c r="AA464" s="23"/>
      <c r="AB464" s="23"/>
      <c r="AC464" s="23"/>
      <c r="AD464" s="23"/>
      <c r="AE464" s="23"/>
      <c r="AF464" s="119"/>
      <c r="AG464" s="18"/>
      <c r="AH464" s="19"/>
      <c r="AI464" s="19"/>
      <c r="AJ464" s="19"/>
      <c r="AK464" s="18"/>
      <c r="AL464" s="18"/>
      <c r="AM464" s="18"/>
      <c r="AN464" s="18"/>
      <c r="AO464" s="18"/>
      <c r="AP464" s="18"/>
      <c r="AQ464" s="18"/>
      <c r="AR464" s="18"/>
      <c r="AS464" s="18"/>
      <c r="AT464" s="18"/>
      <c r="AU464" s="18"/>
      <c r="AV464" s="18"/>
      <c r="AW464" s="18"/>
      <c r="AX464" s="18"/>
      <c r="AY464" s="18"/>
    </row>
    <row r="465" spans="1:51" ht="13" x14ac:dyDescent="0.25">
      <c r="A465" s="20"/>
      <c r="B465" s="21"/>
      <c r="C465" s="112"/>
      <c r="D465" s="113"/>
      <c r="E465" s="118"/>
      <c r="F465" s="116"/>
      <c r="G465" s="24"/>
      <c r="H465" s="23"/>
      <c r="I465" s="23"/>
      <c r="J465" s="23"/>
      <c r="K465" s="23"/>
      <c r="L465" s="23"/>
      <c r="M465" s="119"/>
      <c r="N465" s="23"/>
      <c r="O465" s="23"/>
      <c r="P465" s="23"/>
      <c r="Q465" s="23"/>
      <c r="R465" s="23"/>
      <c r="S465" s="23"/>
      <c r="T465" s="23"/>
      <c r="U465" s="23"/>
      <c r="V465" s="22"/>
      <c r="W465" s="23"/>
      <c r="X465" s="23"/>
      <c r="Y465" s="23"/>
      <c r="Z465" s="23"/>
      <c r="AA465" s="23"/>
      <c r="AB465" s="23"/>
      <c r="AC465" s="23"/>
      <c r="AD465" s="23"/>
      <c r="AE465" s="23"/>
      <c r="AF465" s="119"/>
      <c r="AG465" s="18"/>
      <c r="AH465" s="19"/>
      <c r="AI465" s="19"/>
      <c r="AJ465" s="19"/>
      <c r="AK465" s="18"/>
      <c r="AL465" s="18"/>
      <c r="AM465" s="18"/>
      <c r="AN465" s="18"/>
      <c r="AO465" s="18"/>
      <c r="AP465" s="18"/>
      <c r="AQ465" s="18"/>
      <c r="AR465" s="18"/>
      <c r="AS465" s="18"/>
      <c r="AT465" s="18"/>
      <c r="AU465" s="18"/>
      <c r="AV465" s="18"/>
      <c r="AW465" s="18"/>
      <c r="AX465" s="18"/>
      <c r="AY465" s="18"/>
    </row>
    <row r="466" spans="1:51" ht="13" x14ac:dyDescent="0.25">
      <c r="A466" s="20"/>
      <c r="B466" s="21"/>
      <c r="C466" s="112"/>
      <c r="D466" s="113"/>
      <c r="E466" s="118"/>
      <c r="F466" s="116"/>
      <c r="G466" s="24"/>
      <c r="H466" s="23"/>
      <c r="I466" s="23"/>
      <c r="J466" s="23"/>
      <c r="K466" s="23"/>
      <c r="L466" s="23"/>
      <c r="M466" s="119"/>
      <c r="N466" s="23"/>
      <c r="O466" s="23"/>
      <c r="P466" s="23"/>
      <c r="Q466" s="23"/>
      <c r="R466" s="23"/>
      <c r="S466" s="23"/>
      <c r="T466" s="23"/>
      <c r="U466" s="23"/>
      <c r="V466" s="22"/>
      <c r="W466" s="23"/>
      <c r="X466" s="23"/>
      <c r="Y466" s="23"/>
      <c r="Z466" s="23"/>
      <c r="AA466" s="23"/>
      <c r="AB466" s="23"/>
      <c r="AC466" s="23"/>
      <c r="AD466" s="23"/>
      <c r="AE466" s="23"/>
      <c r="AF466" s="119"/>
      <c r="AG466" s="18"/>
      <c r="AH466" s="19"/>
      <c r="AI466" s="19"/>
      <c r="AJ466" s="19"/>
      <c r="AK466" s="18"/>
      <c r="AL466" s="18"/>
      <c r="AM466" s="18"/>
      <c r="AN466" s="18"/>
      <c r="AO466" s="18"/>
      <c r="AP466" s="18"/>
      <c r="AQ466" s="18"/>
      <c r="AR466" s="18"/>
      <c r="AS466" s="18"/>
      <c r="AT466" s="18"/>
      <c r="AU466" s="18"/>
      <c r="AV466" s="18"/>
      <c r="AW466" s="18"/>
      <c r="AX466" s="18"/>
      <c r="AY466" s="18"/>
    </row>
    <row r="467" spans="1:51" ht="13" x14ac:dyDescent="0.25">
      <c r="A467" s="20"/>
      <c r="B467" s="21"/>
      <c r="C467" s="112"/>
      <c r="D467" s="113"/>
      <c r="E467" s="118"/>
      <c r="F467" s="116"/>
      <c r="G467" s="24"/>
      <c r="H467" s="23"/>
      <c r="I467" s="23"/>
      <c r="J467" s="23"/>
      <c r="K467" s="23"/>
      <c r="L467" s="23"/>
      <c r="M467" s="119"/>
      <c r="N467" s="23"/>
      <c r="O467" s="23"/>
      <c r="P467" s="23"/>
      <c r="Q467" s="23"/>
      <c r="R467" s="23"/>
      <c r="S467" s="23"/>
      <c r="T467" s="23"/>
      <c r="U467" s="23"/>
      <c r="V467" s="22"/>
      <c r="W467" s="23"/>
      <c r="X467" s="23"/>
      <c r="Y467" s="23"/>
      <c r="Z467" s="23"/>
      <c r="AA467" s="23"/>
      <c r="AB467" s="23"/>
      <c r="AC467" s="23"/>
      <c r="AD467" s="23"/>
      <c r="AE467" s="23"/>
      <c r="AF467" s="119"/>
      <c r="AG467" s="18"/>
      <c r="AH467" s="19"/>
      <c r="AI467" s="19"/>
      <c r="AJ467" s="19"/>
      <c r="AK467" s="18"/>
      <c r="AL467" s="18"/>
      <c r="AM467" s="18"/>
      <c r="AN467" s="18"/>
      <c r="AO467" s="18"/>
      <c r="AP467" s="18"/>
      <c r="AQ467" s="18"/>
      <c r="AR467" s="18"/>
      <c r="AS467" s="18"/>
      <c r="AT467" s="18"/>
      <c r="AU467" s="18"/>
      <c r="AV467" s="18"/>
      <c r="AW467" s="18"/>
      <c r="AX467" s="18"/>
      <c r="AY467" s="18"/>
    </row>
    <row r="468" spans="1:51" ht="13" x14ac:dyDescent="0.25">
      <c r="A468" s="20"/>
      <c r="B468" s="21"/>
      <c r="C468" s="112"/>
      <c r="D468" s="113"/>
      <c r="E468" s="118"/>
      <c r="F468" s="116"/>
      <c r="G468" s="24"/>
      <c r="H468" s="23"/>
      <c r="I468" s="23"/>
      <c r="J468" s="23"/>
      <c r="K468" s="23"/>
      <c r="L468" s="23"/>
      <c r="M468" s="119"/>
      <c r="N468" s="23"/>
      <c r="O468" s="23"/>
      <c r="P468" s="23"/>
      <c r="Q468" s="23"/>
      <c r="R468" s="23"/>
      <c r="S468" s="23"/>
      <c r="T468" s="23"/>
      <c r="U468" s="23"/>
      <c r="V468" s="22"/>
      <c r="W468" s="23"/>
      <c r="X468" s="23"/>
      <c r="Y468" s="23"/>
      <c r="Z468" s="23"/>
      <c r="AA468" s="23"/>
      <c r="AB468" s="23"/>
      <c r="AC468" s="23"/>
      <c r="AD468" s="23"/>
      <c r="AE468" s="23"/>
      <c r="AF468" s="119"/>
      <c r="AG468" s="18"/>
      <c r="AH468" s="19"/>
      <c r="AI468" s="19"/>
      <c r="AJ468" s="19"/>
      <c r="AK468" s="18"/>
      <c r="AL468" s="18"/>
      <c r="AM468" s="18"/>
      <c r="AN468" s="18"/>
      <c r="AO468" s="18"/>
      <c r="AP468" s="18"/>
      <c r="AQ468" s="18"/>
      <c r="AR468" s="18"/>
      <c r="AS468" s="18"/>
      <c r="AT468" s="18"/>
      <c r="AU468" s="18"/>
      <c r="AV468" s="18"/>
      <c r="AW468" s="18"/>
      <c r="AX468" s="18"/>
      <c r="AY468" s="18"/>
    </row>
    <row r="469" spans="1:51" ht="13" x14ac:dyDescent="0.25">
      <c r="A469" s="20"/>
      <c r="B469" s="21"/>
      <c r="C469" s="112"/>
      <c r="D469" s="113"/>
      <c r="E469" s="118"/>
      <c r="F469" s="116"/>
      <c r="G469" s="24"/>
      <c r="H469" s="23"/>
      <c r="I469" s="23"/>
      <c r="J469" s="23"/>
      <c r="K469" s="23"/>
      <c r="L469" s="23"/>
      <c r="M469" s="119"/>
      <c r="N469" s="23"/>
      <c r="O469" s="23"/>
      <c r="P469" s="23"/>
      <c r="Q469" s="23"/>
      <c r="R469" s="23"/>
      <c r="S469" s="23"/>
      <c r="T469" s="23"/>
      <c r="U469" s="23"/>
      <c r="V469" s="22"/>
      <c r="W469" s="23"/>
      <c r="X469" s="23"/>
      <c r="Y469" s="23"/>
      <c r="Z469" s="23"/>
      <c r="AA469" s="23"/>
      <c r="AB469" s="23"/>
      <c r="AC469" s="23"/>
      <c r="AD469" s="23"/>
      <c r="AE469" s="23"/>
      <c r="AF469" s="119"/>
      <c r="AG469" s="18"/>
      <c r="AH469" s="19"/>
      <c r="AI469" s="19"/>
      <c r="AJ469" s="19"/>
      <c r="AK469" s="18"/>
      <c r="AL469" s="18"/>
      <c r="AM469" s="18"/>
      <c r="AN469" s="18"/>
      <c r="AO469" s="18"/>
      <c r="AP469" s="18"/>
      <c r="AQ469" s="18"/>
      <c r="AR469" s="18"/>
      <c r="AS469" s="18"/>
      <c r="AT469" s="18"/>
      <c r="AU469" s="18"/>
      <c r="AV469" s="18"/>
      <c r="AW469" s="18"/>
      <c r="AX469" s="18"/>
      <c r="AY469" s="18"/>
    </row>
    <row r="470" spans="1:51" ht="13" x14ac:dyDescent="0.25">
      <c r="A470" s="20"/>
      <c r="B470" s="21"/>
      <c r="C470" s="112"/>
      <c r="D470" s="113"/>
      <c r="E470" s="118"/>
      <c r="F470" s="116"/>
      <c r="G470" s="24"/>
      <c r="H470" s="23"/>
      <c r="I470" s="23"/>
      <c r="J470" s="23"/>
      <c r="K470" s="23"/>
      <c r="L470" s="23"/>
      <c r="M470" s="119"/>
      <c r="N470" s="23"/>
      <c r="O470" s="23"/>
      <c r="P470" s="23"/>
      <c r="Q470" s="23"/>
      <c r="R470" s="23"/>
      <c r="S470" s="23"/>
      <c r="T470" s="23"/>
      <c r="U470" s="23"/>
      <c r="V470" s="22"/>
      <c r="W470" s="23"/>
      <c r="X470" s="23"/>
      <c r="Y470" s="23"/>
      <c r="Z470" s="23"/>
      <c r="AA470" s="23"/>
      <c r="AB470" s="23"/>
      <c r="AC470" s="23"/>
      <c r="AD470" s="23"/>
      <c r="AE470" s="23"/>
      <c r="AF470" s="119"/>
      <c r="AG470" s="18"/>
      <c r="AH470" s="19"/>
      <c r="AI470" s="19"/>
      <c r="AJ470" s="19"/>
      <c r="AK470" s="18"/>
      <c r="AL470" s="18"/>
      <c r="AM470" s="18"/>
      <c r="AN470" s="18"/>
      <c r="AO470" s="18"/>
      <c r="AP470" s="18"/>
      <c r="AQ470" s="18"/>
      <c r="AR470" s="18"/>
      <c r="AS470" s="18"/>
      <c r="AT470" s="18"/>
      <c r="AU470" s="18"/>
      <c r="AV470" s="18"/>
      <c r="AW470" s="18"/>
      <c r="AX470" s="18"/>
      <c r="AY470" s="18"/>
    </row>
    <row r="471" spans="1:51" ht="13" x14ac:dyDescent="0.25">
      <c r="A471" s="20"/>
      <c r="B471" s="21"/>
      <c r="C471" s="112"/>
      <c r="D471" s="113"/>
      <c r="E471" s="118"/>
      <c r="F471" s="116"/>
      <c r="G471" s="24"/>
      <c r="H471" s="23"/>
      <c r="I471" s="23"/>
      <c r="J471" s="23"/>
      <c r="K471" s="23"/>
      <c r="L471" s="23"/>
      <c r="M471" s="119"/>
      <c r="N471" s="23"/>
      <c r="O471" s="23"/>
      <c r="P471" s="23"/>
      <c r="Q471" s="23"/>
      <c r="R471" s="23"/>
      <c r="S471" s="23"/>
      <c r="T471" s="23"/>
      <c r="U471" s="23"/>
      <c r="V471" s="22"/>
      <c r="W471" s="23"/>
      <c r="X471" s="23"/>
      <c r="Y471" s="23"/>
      <c r="Z471" s="23"/>
      <c r="AA471" s="23"/>
      <c r="AB471" s="23"/>
      <c r="AC471" s="23"/>
      <c r="AD471" s="23"/>
      <c r="AE471" s="23"/>
      <c r="AF471" s="119"/>
      <c r="AG471" s="18"/>
      <c r="AH471" s="19"/>
      <c r="AI471" s="19"/>
      <c r="AJ471" s="19"/>
      <c r="AK471" s="18"/>
      <c r="AL471" s="18"/>
      <c r="AM471" s="18"/>
      <c r="AN471" s="18"/>
      <c r="AO471" s="18"/>
      <c r="AP471" s="18"/>
      <c r="AQ471" s="18"/>
      <c r="AR471" s="18"/>
      <c r="AS471" s="18"/>
      <c r="AT471" s="18"/>
      <c r="AU471" s="18"/>
      <c r="AV471" s="18"/>
      <c r="AW471" s="18"/>
      <c r="AX471" s="18"/>
      <c r="AY471" s="18"/>
    </row>
    <row r="472" spans="1:51" ht="13" x14ac:dyDescent="0.25">
      <c r="A472" s="20"/>
      <c r="B472" s="21"/>
      <c r="C472" s="112"/>
      <c r="D472" s="113"/>
      <c r="E472" s="118"/>
      <c r="F472" s="116"/>
      <c r="G472" s="24"/>
      <c r="H472" s="23"/>
      <c r="I472" s="23"/>
      <c r="J472" s="23"/>
      <c r="K472" s="23"/>
      <c r="L472" s="23"/>
      <c r="M472" s="119"/>
      <c r="N472" s="23"/>
      <c r="O472" s="23"/>
      <c r="P472" s="23"/>
      <c r="Q472" s="23"/>
      <c r="R472" s="23"/>
      <c r="S472" s="23"/>
      <c r="T472" s="23"/>
      <c r="U472" s="23"/>
      <c r="V472" s="22"/>
      <c r="W472" s="23"/>
      <c r="X472" s="23"/>
      <c r="Y472" s="23"/>
      <c r="Z472" s="23"/>
      <c r="AA472" s="23"/>
      <c r="AB472" s="23"/>
      <c r="AC472" s="23"/>
      <c r="AD472" s="23"/>
      <c r="AE472" s="23"/>
      <c r="AF472" s="119"/>
      <c r="AG472" s="18"/>
      <c r="AH472" s="19"/>
      <c r="AI472" s="19"/>
      <c r="AJ472" s="19"/>
      <c r="AK472" s="18"/>
      <c r="AL472" s="18"/>
      <c r="AM472" s="18"/>
      <c r="AN472" s="18"/>
      <c r="AO472" s="18"/>
      <c r="AP472" s="18"/>
      <c r="AQ472" s="18"/>
      <c r="AR472" s="18"/>
      <c r="AS472" s="18"/>
      <c r="AT472" s="18"/>
      <c r="AU472" s="18"/>
      <c r="AV472" s="18"/>
      <c r="AW472" s="18"/>
      <c r="AX472" s="18"/>
      <c r="AY472" s="18"/>
    </row>
    <row r="473" spans="1:51" ht="13" x14ac:dyDescent="0.25">
      <c r="A473" s="20"/>
      <c r="B473" s="21"/>
      <c r="C473" s="112"/>
      <c r="D473" s="113"/>
      <c r="E473" s="118"/>
      <c r="F473" s="116"/>
      <c r="G473" s="24"/>
      <c r="H473" s="23"/>
      <c r="I473" s="23"/>
      <c r="J473" s="23"/>
      <c r="K473" s="23"/>
      <c r="L473" s="23"/>
      <c r="M473" s="119"/>
      <c r="N473" s="23"/>
      <c r="O473" s="23"/>
      <c r="P473" s="23"/>
      <c r="Q473" s="23"/>
      <c r="R473" s="23"/>
      <c r="S473" s="23"/>
      <c r="T473" s="23"/>
      <c r="U473" s="23"/>
      <c r="V473" s="22"/>
      <c r="W473" s="23"/>
      <c r="X473" s="23"/>
      <c r="Y473" s="23"/>
      <c r="Z473" s="23"/>
      <c r="AA473" s="23"/>
      <c r="AB473" s="23"/>
      <c r="AC473" s="23"/>
      <c r="AD473" s="23"/>
      <c r="AE473" s="23"/>
      <c r="AF473" s="119"/>
      <c r="AG473" s="18"/>
      <c r="AH473" s="19"/>
      <c r="AI473" s="19"/>
      <c r="AJ473" s="19"/>
      <c r="AK473" s="18"/>
      <c r="AL473" s="18"/>
      <c r="AM473" s="18"/>
      <c r="AN473" s="18"/>
      <c r="AO473" s="18"/>
      <c r="AP473" s="18"/>
      <c r="AQ473" s="18"/>
      <c r="AR473" s="18"/>
      <c r="AS473" s="18"/>
      <c r="AT473" s="18"/>
      <c r="AU473" s="18"/>
      <c r="AV473" s="18"/>
      <c r="AW473" s="18"/>
      <c r="AX473" s="18"/>
      <c r="AY473" s="18"/>
    </row>
    <row r="474" spans="1:51" ht="13" x14ac:dyDescent="0.25">
      <c r="A474" s="20"/>
      <c r="B474" s="21"/>
      <c r="C474" s="112"/>
      <c r="D474" s="113"/>
      <c r="E474" s="118"/>
      <c r="F474" s="116"/>
      <c r="G474" s="24"/>
      <c r="H474" s="23"/>
      <c r="I474" s="23"/>
      <c r="J474" s="23"/>
      <c r="K474" s="23"/>
      <c r="L474" s="23"/>
      <c r="M474" s="119"/>
      <c r="N474" s="23"/>
      <c r="O474" s="23"/>
      <c r="P474" s="23"/>
      <c r="Q474" s="23"/>
      <c r="R474" s="23"/>
      <c r="S474" s="23"/>
      <c r="T474" s="23"/>
      <c r="U474" s="23"/>
      <c r="V474" s="22"/>
      <c r="W474" s="23"/>
      <c r="X474" s="23"/>
      <c r="Y474" s="23"/>
      <c r="Z474" s="23"/>
      <c r="AA474" s="23"/>
      <c r="AB474" s="23"/>
      <c r="AC474" s="23"/>
      <c r="AD474" s="23"/>
      <c r="AE474" s="23"/>
      <c r="AF474" s="119"/>
      <c r="AG474" s="18"/>
      <c r="AH474" s="19"/>
      <c r="AI474" s="19"/>
      <c r="AJ474" s="19"/>
      <c r="AK474" s="18"/>
      <c r="AL474" s="18"/>
      <c r="AM474" s="18"/>
      <c r="AN474" s="18"/>
      <c r="AO474" s="18"/>
      <c r="AP474" s="18"/>
      <c r="AQ474" s="18"/>
      <c r="AR474" s="18"/>
      <c r="AS474" s="18"/>
      <c r="AT474" s="18"/>
      <c r="AU474" s="18"/>
      <c r="AV474" s="18"/>
      <c r="AW474" s="18"/>
      <c r="AX474" s="18"/>
      <c r="AY474" s="18"/>
    </row>
    <row r="475" spans="1:51" ht="13" x14ac:dyDescent="0.25">
      <c r="A475" s="20"/>
      <c r="B475" s="21"/>
      <c r="C475" s="112"/>
      <c r="D475" s="113"/>
      <c r="E475" s="118"/>
      <c r="F475" s="116"/>
      <c r="G475" s="24"/>
      <c r="H475" s="23"/>
      <c r="I475" s="23"/>
      <c r="J475" s="23"/>
      <c r="K475" s="23"/>
      <c r="L475" s="23"/>
      <c r="M475" s="119"/>
      <c r="N475" s="23"/>
      <c r="O475" s="23"/>
      <c r="P475" s="23"/>
      <c r="Q475" s="23"/>
      <c r="R475" s="23"/>
      <c r="S475" s="23"/>
      <c r="T475" s="23"/>
      <c r="U475" s="23"/>
      <c r="V475" s="22"/>
      <c r="W475" s="23"/>
      <c r="X475" s="23"/>
      <c r="Y475" s="23"/>
      <c r="Z475" s="23"/>
      <c r="AA475" s="23"/>
      <c r="AB475" s="23"/>
      <c r="AC475" s="23"/>
      <c r="AD475" s="23"/>
      <c r="AE475" s="23"/>
      <c r="AF475" s="119"/>
      <c r="AG475" s="18"/>
      <c r="AH475" s="19"/>
      <c r="AI475" s="19"/>
      <c r="AJ475" s="19"/>
      <c r="AK475" s="18"/>
      <c r="AL475" s="18"/>
      <c r="AM475" s="18"/>
      <c r="AN475" s="18"/>
      <c r="AO475" s="18"/>
      <c r="AP475" s="18"/>
      <c r="AQ475" s="18"/>
      <c r="AR475" s="18"/>
      <c r="AS475" s="18"/>
      <c r="AT475" s="18"/>
      <c r="AU475" s="18"/>
      <c r="AV475" s="18"/>
      <c r="AW475" s="18"/>
      <c r="AX475" s="18"/>
      <c r="AY475" s="18"/>
    </row>
    <row r="476" spans="1:51" ht="13" x14ac:dyDescent="0.25">
      <c r="A476" s="20"/>
      <c r="B476" s="21"/>
      <c r="C476" s="112"/>
      <c r="D476" s="113"/>
      <c r="E476" s="118"/>
      <c r="F476" s="116"/>
      <c r="G476" s="24"/>
      <c r="H476" s="23"/>
      <c r="I476" s="23"/>
      <c r="J476" s="23"/>
      <c r="K476" s="23"/>
      <c r="L476" s="23"/>
      <c r="M476" s="119"/>
      <c r="N476" s="23"/>
      <c r="O476" s="23"/>
      <c r="P476" s="23"/>
      <c r="Q476" s="23"/>
      <c r="R476" s="23"/>
      <c r="S476" s="23"/>
      <c r="T476" s="23"/>
      <c r="U476" s="23"/>
      <c r="V476" s="22"/>
      <c r="W476" s="23"/>
      <c r="X476" s="23"/>
      <c r="Y476" s="23"/>
      <c r="Z476" s="23"/>
      <c r="AA476" s="23"/>
      <c r="AB476" s="23"/>
      <c r="AC476" s="23"/>
      <c r="AD476" s="23"/>
      <c r="AE476" s="23"/>
      <c r="AF476" s="119"/>
      <c r="AG476" s="18"/>
      <c r="AH476" s="19"/>
      <c r="AI476" s="19"/>
      <c r="AJ476" s="19"/>
      <c r="AK476" s="18"/>
      <c r="AL476" s="18"/>
      <c r="AM476" s="18"/>
      <c r="AN476" s="18"/>
      <c r="AO476" s="18"/>
      <c r="AP476" s="18"/>
      <c r="AQ476" s="18"/>
      <c r="AR476" s="18"/>
      <c r="AS476" s="18"/>
      <c r="AT476" s="18"/>
      <c r="AU476" s="18"/>
      <c r="AV476" s="18"/>
      <c r="AW476" s="18"/>
      <c r="AX476" s="18"/>
      <c r="AY476" s="18"/>
    </row>
    <row r="477" spans="1:51" ht="13" x14ac:dyDescent="0.25">
      <c r="A477" s="20"/>
      <c r="B477" s="21"/>
      <c r="C477" s="112"/>
      <c r="D477" s="113"/>
      <c r="E477" s="118"/>
      <c r="F477" s="116"/>
      <c r="G477" s="24"/>
      <c r="H477" s="23"/>
      <c r="I477" s="23"/>
      <c r="J477" s="23"/>
      <c r="K477" s="23"/>
      <c r="L477" s="23"/>
      <c r="M477" s="119"/>
      <c r="N477" s="23"/>
      <c r="O477" s="23"/>
      <c r="P477" s="23"/>
      <c r="Q477" s="23"/>
      <c r="R477" s="23"/>
      <c r="S477" s="23"/>
      <c r="T477" s="23"/>
      <c r="U477" s="23"/>
      <c r="V477" s="22"/>
      <c r="W477" s="23"/>
      <c r="X477" s="23"/>
      <c r="Y477" s="23"/>
      <c r="Z477" s="23"/>
      <c r="AA477" s="23"/>
      <c r="AB477" s="23"/>
      <c r="AC477" s="23"/>
      <c r="AD477" s="23"/>
      <c r="AE477" s="23"/>
      <c r="AF477" s="119"/>
      <c r="AG477" s="18"/>
      <c r="AH477" s="19"/>
      <c r="AI477" s="19"/>
      <c r="AJ477" s="19"/>
      <c r="AK477" s="18"/>
      <c r="AL477" s="18"/>
      <c r="AM477" s="18"/>
      <c r="AN477" s="18"/>
      <c r="AO477" s="18"/>
      <c r="AP477" s="18"/>
      <c r="AQ477" s="18"/>
      <c r="AR477" s="18"/>
      <c r="AS477" s="18"/>
      <c r="AT477" s="18"/>
      <c r="AU477" s="18"/>
      <c r="AV477" s="18"/>
      <c r="AW477" s="18"/>
      <c r="AX477" s="18"/>
      <c r="AY477" s="18"/>
    </row>
    <row r="478" spans="1:51" ht="13" x14ac:dyDescent="0.25">
      <c r="A478" s="20"/>
      <c r="B478" s="21"/>
      <c r="C478" s="112"/>
      <c r="D478" s="113"/>
      <c r="E478" s="118"/>
      <c r="F478" s="116"/>
      <c r="G478" s="24"/>
      <c r="H478" s="23"/>
      <c r="I478" s="23"/>
      <c r="J478" s="23"/>
      <c r="K478" s="23"/>
      <c r="L478" s="23"/>
      <c r="M478" s="119"/>
      <c r="N478" s="23"/>
      <c r="O478" s="23"/>
      <c r="P478" s="23"/>
      <c r="Q478" s="23"/>
      <c r="R478" s="23"/>
      <c r="S478" s="23"/>
      <c r="T478" s="23"/>
      <c r="U478" s="23"/>
      <c r="V478" s="22"/>
      <c r="W478" s="23"/>
      <c r="X478" s="23"/>
      <c r="Y478" s="23"/>
      <c r="Z478" s="23"/>
      <c r="AA478" s="23"/>
      <c r="AB478" s="23"/>
      <c r="AC478" s="23"/>
      <c r="AD478" s="23"/>
      <c r="AE478" s="23"/>
      <c r="AF478" s="119"/>
      <c r="AG478" s="18"/>
      <c r="AH478" s="19"/>
      <c r="AI478" s="19"/>
      <c r="AJ478" s="19"/>
      <c r="AK478" s="18"/>
      <c r="AL478" s="18"/>
      <c r="AM478" s="18"/>
      <c r="AN478" s="18"/>
      <c r="AO478" s="18"/>
      <c r="AP478" s="18"/>
      <c r="AQ478" s="18"/>
      <c r="AR478" s="18"/>
      <c r="AS478" s="18"/>
      <c r="AT478" s="18"/>
      <c r="AU478" s="18"/>
      <c r="AV478" s="18"/>
      <c r="AW478" s="18"/>
      <c r="AX478" s="18"/>
      <c r="AY478" s="18"/>
    </row>
    <row r="479" spans="1:51" ht="13" x14ac:dyDescent="0.25">
      <c r="A479" s="20"/>
      <c r="B479" s="21"/>
      <c r="C479" s="112"/>
      <c r="D479" s="113"/>
      <c r="E479" s="118"/>
      <c r="F479" s="116"/>
      <c r="G479" s="24"/>
      <c r="H479" s="23"/>
      <c r="I479" s="23"/>
      <c r="J479" s="23"/>
      <c r="K479" s="23"/>
      <c r="L479" s="23"/>
      <c r="M479" s="119"/>
      <c r="N479" s="23"/>
      <c r="O479" s="23"/>
      <c r="P479" s="23"/>
      <c r="Q479" s="23"/>
      <c r="R479" s="23"/>
      <c r="S479" s="23"/>
      <c r="T479" s="23"/>
      <c r="U479" s="23"/>
      <c r="V479" s="22"/>
      <c r="W479" s="23"/>
      <c r="X479" s="23"/>
      <c r="Y479" s="23"/>
      <c r="Z479" s="23"/>
      <c r="AA479" s="23"/>
      <c r="AB479" s="23"/>
      <c r="AC479" s="23"/>
      <c r="AD479" s="23"/>
      <c r="AE479" s="23"/>
      <c r="AF479" s="119"/>
      <c r="AG479" s="18"/>
      <c r="AH479" s="19"/>
      <c r="AI479" s="19"/>
      <c r="AJ479" s="19"/>
      <c r="AK479" s="18"/>
      <c r="AL479" s="18"/>
      <c r="AM479" s="18"/>
      <c r="AN479" s="18"/>
      <c r="AO479" s="18"/>
      <c r="AP479" s="18"/>
      <c r="AQ479" s="18"/>
      <c r="AR479" s="18"/>
      <c r="AS479" s="18"/>
      <c r="AT479" s="18"/>
      <c r="AU479" s="18"/>
      <c r="AV479" s="18"/>
      <c r="AW479" s="18"/>
      <c r="AX479" s="18"/>
      <c r="AY479" s="18"/>
    </row>
    <row r="480" spans="1:51" ht="13" x14ac:dyDescent="0.25">
      <c r="A480" s="20"/>
      <c r="B480" s="21"/>
      <c r="C480" s="112"/>
      <c r="D480" s="113"/>
      <c r="E480" s="118"/>
      <c r="F480" s="116"/>
      <c r="G480" s="24"/>
      <c r="H480" s="23"/>
      <c r="I480" s="23"/>
      <c r="J480" s="23"/>
      <c r="K480" s="23"/>
      <c r="L480" s="23"/>
      <c r="M480" s="119"/>
      <c r="N480" s="23"/>
      <c r="O480" s="23"/>
      <c r="P480" s="23"/>
      <c r="Q480" s="23"/>
      <c r="R480" s="23"/>
      <c r="S480" s="23"/>
      <c r="T480" s="23"/>
      <c r="U480" s="23"/>
      <c r="V480" s="22"/>
      <c r="W480" s="23"/>
      <c r="X480" s="23"/>
      <c r="Y480" s="23"/>
      <c r="Z480" s="23"/>
      <c r="AA480" s="23"/>
      <c r="AB480" s="23"/>
      <c r="AC480" s="23"/>
      <c r="AD480" s="23"/>
      <c r="AE480" s="23"/>
      <c r="AF480" s="119"/>
      <c r="AG480" s="18"/>
      <c r="AH480" s="19"/>
      <c r="AI480" s="19"/>
      <c r="AJ480" s="19"/>
      <c r="AK480" s="18"/>
      <c r="AL480" s="18"/>
      <c r="AM480" s="18"/>
      <c r="AN480" s="18"/>
      <c r="AO480" s="18"/>
      <c r="AP480" s="18"/>
      <c r="AQ480" s="18"/>
      <c r="AR480" s="18"/>
      <c r="AS480" s="18"/>
      <c r="AT480" s="18"/>
      <c r="AU480" s="18"/>
      <c r="AV480" s="18"/>
      <c r="AW480" s="18"/>
      <c r="AX480" s="18"/>
      <c r="AY480" s="18"/>
    </row>
    <row r="481" spans="1:51" ht="13" x14ac:dyDescent="0.25">
      <c r="A481" s="20"/>
      <c r="B481" s="21"/>
      <c r="C481" s="112"/>
      <c r="D481" s="113"/>
      <c r="E481" s="118"/>
      <c r="F481" s="116"/>
      <c r="G481" s="24"/>
      <c r="H481" s="23"/>
      <c r="I481" s="23"/>
      <c r="J481" s="23"/>
      <c r="K481" s="23"/>
      <c r="L481" s="23"/>
      <c r="M481" s="119"/>
      <c r="N481" s="23"/>
      <c r="O481" s="23"/>
      <c r="P481" s="23"/>
      <c r="Q481" s="23"/>
      <c r="R481" s="23"/>
      <c r="S481" s="23"/>
      <c r="T481" s="23"/>
      <c r="U481" s="23"/>
      <c r="V481" s="22"/>
      <c r="W481" s="23"/>
      <c r="X481" s="23"/>
      <c r="Y481" s="23"/>
      <c r="Z481" s="23"/>
      <c r="AA481" s="23"/>
      <c r="AB481" s="23"/>
      <c r="AC481" s="23"/>
      <c r="AD481" s="23"/>
      <c r="AE481" s="23"/>
      <c r="AF481" s="119"/>
      <c r="AG481" s="18"/>
      <c r="AH481" s="19"/>
      <c r="AI481" s="19"/>
      <c r="AJ481" s="19"/>
      <c r="AK481" s="18"/>
      <c r="AL481" s="18"/>
      <c r="AM481" s="18"/>
      <c r="AN481" s="18"/>
      <c r="AO481" s="18"/>
      <c r="AP481" s="18"/>
      <c r="AQ481" s="18"/>
      <c r="AR481" s="18"/>
      <c r="AS481" s="18"/>
      <c r="AT481" s="18"/>
      <c r="AU481" s="18"/>
      <c r="AV481" s="18"/>
      <c r="AW481" s="18"/>
      <c r="AX481" s="18"/>
      <c r="AY481" s="18"/>
    </row>
    <row r="482" spans="1:51" ht="13" x14ac:dyDescent="0.25">
      <c r="A482" s="20"/>
      <c r="B482" s="21"/>
      <c r="C482" s="112"/>
      <c r="D482" s="113"/>
      <c r="E482" s="118"/>
      <c r="F482" s="116"/>
      <c r="G482" s="24"/>
      <c r="H482" s="23"/>
      <c r="I482" s="23"/>
      <c r="J482" s="23"/>
      <c r="K482" s="23"/>
      <c r="L482" s="23"/>
      <c r="M482" s="119"/>
      <c r="N482" s="23"/>
      <c r="O482" s="23"/>
      <c r="P482" s="23"/>
      <c r="Q482" s="23"/>
      <c r="R482" s="23"/>
      <c r="S482" s="23"/>
      <c r="T482" s="23"/>
      <c r="U482" s="23"/>
      <c r="V482" s="22"/>
      <c r="W482" s="23"/>
      <c r="X482" s="23"/>
      <c r="Y482" s="23"/>
      <c r="Z482" s="23"/>
      <c r="AA482" s="23"/>
      <c r="AB482" s="23"/>
      <c r="AC482" s="23"/>
      <c r="AD482" s="23"/>
      <c r="AE482" s="23"/>
      <c r="AF482" s="119"/>
      <c r="AG482" s="18"/>
      <c r="AH482" s="19"/>
      <c r="AI482" s="19"/>
      <c r="AJ482" s="19"/>
      <c r="AK482" s="18"/>
      <c r="AL482" s="18"/>
      <c r="AM482" s="18"/>
      <c r="AN482" s="18"/>
      <c r="AO482" s="18"/>
      <c r="AP482" s="18"/>
      <c r="AQ482" s="18"/>
      <c r="AR482" s="18"/>
      <c r="AS482" s="18"/>
      <c r="AT482" s="18"/>
      <c r="AU482" s="18"/>
      <c r="AV482" s="18"/>
      <c r="AW482" s="18"/>
      <c r="AX482" s="18"/>
      <c r="AY482" s="18"/>
    </row>
    <row r="483" spans="1:51" ht="13" x14ac:dyDescent="0.25">
      <c r="A483" s="20"/>
      <c r="B483" s="21"/>
      <c r="C483" s="112"/>
      <c r="D483" s="113"/>
      <c r="E483" s="118"/>
      <c r="F483" s="116"/>
      <c r="G483" s="24"/>
      <c r="H483" s="23"/>
      <c r="I483" s="23"/>
      <c r="J483" s="23"/>
      <c r="K483" s="23"/>
      <c r="L483" s="23"/>
      <c r="M483" s="119"/>
      <c r="N483" s="23"/>
      <c r="O483" s="23"/>
      <c r="P483" s="23"/>
      <c r="Q483" s="23"/>
      <c r="R483" s="23"/>
      <c r="S483" s="23"/>
      <c r="T483" s="23"/>
      <c r="U483" s="23"/>
      <c r="V483" s="22"/>
      <c r="W483" s="23"/>
      <c r="X483" s="23"/>
      <c r="Y483" s="23"/>
      <c r="Z483" s="23"/>
      <c r="AA483" s="23"/>
      <c r="AB483" s="23"/>
      <c r="AC483" s="23"/>
      <c r="AD483" s="23"/>
      <c r="AE483" s="23"/>
      <c r="AF483" s="119"/>
      <c r="AG483" s="18"/>
      <c r="AH483" s="19"/>
      <c r="AI483" s="19"/>
      <c r="AJ483" s="19"/>
      <c r="AK483" s="18"/>
      <c r="AL483" s="18"/>
      <c r="AM483" s="18"/>
      <c r="AN483" s="18"/>
      <c r="AO483" s="18"/>
      <c r="AP483" s="18"/>
      <c r="AQ483" s="18"/>
      <c r="AR483" s="18"/>
      <c r="AS483" s="18"/>
      <c r="AT483" s="18"/>
      <c r="AU483" s="18"/>
      <c r="AV483" s="18"/>
      <c r="AW483" s="18"/>
      <c r="AX483" s="18"/>
      <c r="AY483" s="18"/>
    </row>
    <row r="484" spans="1:51" ht="13" x14ac:dyDescent="0.25">
      <c r="A484" s="20"/>
      <c r="B484" s="21"/>
      <c r="C484" s="112"/>
      <c r="D484" s="113"/>
      <c r="E484" s="118"/>
      <c r="F484" s="116"/>
      <c r="G484" s="24"/>
      <c r="H484" s="23"/>
      <c r="I484" s="23"/>
      <c r="J484" s="23"/>
      <c r="K484" s="23"/>
      <c r="L484" s="23"/>
      <c r="M484" s="119"/>
      <c r="N484" s="23"/>
      <c r="O484" s="23"/>
      <c r="P484" s="23"/>
      <c r="Q484" s="23"/>
      <c r="R484" s="23"/>
      <c r="S484" s="23"/>
      <c r="T484" s="23"/>
      <c r="U484" s="23"/>
      <c r="V484" s="22"/>
      <c r="W484" s="23"/>
      <c r="X484" s="23"/>
      <c r="Y484" s="23"/>
      <c r="Z484" s="23"/>
      <c r="AA484" s="23"/>
      <c r="AB484" s="23"/>
      <c r="AC484" s="23"/>
      <c r="AD484" s="23"/>
      <c r="AE484" s="23"/>
      <c r="AF484" s="119"/>
      <c r="AG484" s="18"/>
      <c r="AH484" s="19"/>
      <c r="AI484" s="19"/>
      <c r="AJ484" s="19"/>
      <c r="AK484" s="18"/>
      <c r="AL484" s="18"/>
      <c r="AM484" s="18"/>
      <c r="AN484" s="18"/>
      <c r="AO484" s="18"/>
      <c r="AP484" s="18"/>
      <c r="AQ484" s="18"/>
      <c r="AR484" s="18"/>
      <c r="AS484" s="18"/>
      <c r="AT484" s="18"/>
      <c r="AU484" s="18"/>
      <c r="AV484" s="18"/>
      <c r="AW484" s="18"/>
      <c r="AX484" s="18"/>
      <c r="AY484" s="18"/>
    </row>
    <row r="485" spans="1:51" ht="13" x14ac:dyDescent="0.25">
      <c r="A485" s="20"/>
      <c r="B485" s="21"/>
      <c r="C485" s="112"/>
      <c r="D485" s="113"/>
      <c r="E485" s="118"/>
      <c r="F485" s="116"/>
      <c r="G485" s="24"/>
      <c r="H485" s="23"/>
      <c r="I485" s="23"/>
      <c r="J485" s="23"/>
      <c r="K485" s="23"/>
      <c r="L485" s="23"/>
      <c r="M485" s="119"/>
      <c r="N485" s="23"/>
      <c r="O485" s="23"/>
      <c r="P485" s="23"/>
      <c r="Q485" s="23"/>
      <c r="R485" s="23"/>
      <c r="S485" s="23"/>
      <c r="T485" s="23"/>
      <c r="U485" s="23"/>
      <c r="V485" s="22"/>
      <c r="W485" s="23"/>
      <c r="X485" s="23"/>
      <c r="Y485" s="23"/>
      <c r="Z485" s="23"/>
      <c r="AA485" s="23"/>
      <c r="AB485" s="23"/>
      <c r="AC485" s="23"/>
      <c r="AD485" s="23"/>
      <c r="AE485" s="23"/>
      <c r="AF485" s="119"/>
      <c r="AG485" s="18"/>
      <c r="AH485" s="19"/>
      <c r="AI485" s="19"/>
      <c r="AJ485" s="19"/>
      <c r="AK485" s="18"/>
      <c r="AL485" s="18"/>
      <c r="AM485" s="18"/>
      <c r="AN485" s="18"/>
      <c r="AO485" s="18"/>
      <c r="AP485" s="18"/>
      <c r="AQ485" s="18"/>
      <c r="AR485" s="18"/>
      <c r="AS485" s="18"/>
      <c r="AT485" s="18"/>
      <c r="AU485" s="18"/>
      <c r="AV485" s="18"/>
      <c r="AW485" s="18"/>
      <c r="AX485" s="18"/>
      <c r="AY485" s="18"/>
    </row>
    <row r="486" spans="1:51" ht="13" x14ac:dyDescent="0.25">
      <c r="A486" s="20"/>
      <c r="B486" s="21"/>
      <c r="C486" s="112"/>
      <c r="D486" s="113"/>
      <c r="E486" s="118"/>
      <c r="F486" s="116"/>
      <c r="G486" s="24"/>
      <c r="H486" s="23"/>
      <c r="I486" s="23"/>
      <c r="J486" s="23"/>
      <c r="K486" s="23"/>
      <c r="L486" s="23"/>
      <c r="M486" s="119"/>
      <c r="N486" s="23"/>
      <c r="O486" s="23"/>
      <c r="P486" s="23"/>
      <c r="Q486" s="23"/>
      <c r="R486" s="23"/>
      <c r="S486" s="23"/>
      <c r="T486" s="23"/>
      <c r="U486" s="23"/>
      <c r="V486" s="22"/>
      <c r="W486" s="23"/>
      <c r="X486" s="23"/>
      <c r="Y486" s="23"/>
      <c r="Z486" s="23"/>
      <c r="AA486" s="23"/>
      <c r="AB486" s="23"/>
      <c r="AC486" s="23"/>
      <c r="AD486" s="23"/>
      <c r="AE486" s="23"/>
      <c r="AF486" s="119"/>
      <c r="AG486" s="18"/>
      <c r="AH486" s="19"/>
      <c r="AI486" s="19"/>
      <c r="AJ486" s="19"/>
      <c r="AK486" s="18"/>
      <c r="AL486" s="18"/>
      <c r="AM486" s="18"/>
      <c r="AN486" s="18"/>
      <c r="AO486" s="18"/>
      <c r="AP486" s="18"/>
      <c r="AQ486" s="18"/>
      <c r="AR486" s="18"/>
      <c r="AS486" s="18"/>
      <c r="AT486" s="18"/>
      <c r="AU486" s="18"/>
      <c r="AV486" s="18"/>
      <c r="AW486" s="18"/>
      <c r="AX486" s="18"/>
      <c r="AY486" s="18"/>
    </row>
    <row r="487" spans="1:51" ht="13" x14ac:dyDescent="0.25">
      <c r="A487" s="20"/>
      <c r="B487" s="21"/>
      <c r="C487" s="112"/>
      <c r="D487" s="113"/>
      <c r="E487" s="118"/>
      <c r="F487" s="116"/>
      <c r="G487" s="24"/>
      <c r="H487" s="23"/>
      <c r="I487" s="23"/>
      <c r="J487" s="23"/>
      <c r="K487" s="23"/>
      <c r="L487" s="23"/>
      <c r="M487" s="119"/>
      <c r="N487" s="23"/>
      <c r="O487" s="23"/>
      <c r="P487" s="23"/>
      <c r="Q487" s="23"/>
      <c r="R487" s="23"/>
      <c r="S487" s="23"/>
      <c r="T487" s="23"/>
      <c r="U487" s="23"/>
      <c r="V487" s="22"/>
      <c r="W487" s="23"/>
      <c r="X487" s="23"/>
      <c r="Y487" s="23"/>
      <c r="Z487" s="23"/>
      <c r="AA487" s="23"/>
      <c r="AB487" s="23"/>
      <c r="AC487" s="23"/>
      <c r="AD487" s="23"/>
      <c r="AE487" s="23"/>
      <c r="AF487" s="119"/>
      <c r="AG487" s="18"/>
      <c r="AH487" s="19"/>
      <c r="AI487" s="19"/>
      <c r="AJ487" s="19"/>
      <c r="AK487" s="18"/>
      <c r="AL487" s="18"/>
      <c r="AM487" s="18"/>
      <c r="AN487" s="18"/>
      <c r="AO487" s="18"/>
      <c r="AP487" s="18"/>
      <c r="AQ487" s="18"/>
      <c r="AR487" s="18"/>
      <c r="AS487" s="18"/>
      <c r="AT487" s="18"/>
      <c r="AU487" s="18"/>
      <c r="AV487" s="18"/>
      <c r="AW487" s="18"/>
      <c r="AX487" s="18"/>
      <c r="AY487" s="18"/>
    </row>
    <row r="488" spans="1:51" ht="13" x14ac:dyDescent="0.25">
      <c r="A488" s="20"/>
      <c r="B488" s="21"/>
      <c r="C488" s="112"/>
      <c r="D488" s="113"/>
      <c r="E488" s="118"/>
      <c r="F488" s="116"/>
      <c r="G488" s="24"/>
      <c r="H488" s="23"/>
      <c r="I488" s="23"/>
      <c r="J488" s="23"/>
      <c r="K488" s="23"/>
      <c r="L488" s="23"/>
      <c r="M488" s="119"/>
      <c r="N488" s="23"/>
      <c r="O488" s="23"/>
      <c r="P488" s="23"/>
      <c r="Q488" s="23"/>
      <c r="R488" s="23"/>
      <c r="S488" s="23"/>
      <c r="T488" s="23"/>
      <c r="U488" s="23"/>
      <c r="V488" s="22"/>
      <c r="W488" s="23"/>
      <c r="X488" s="23"/>
      <c r="Y488" s="23"/>
      <c r="Z488" s="23"/>
      <c r="AA488" s="23"/>
      <c r="AB488" s="23"/>
      <c r="AC488" s="23"/>
      <c r="AD488" s="23"/>
      <c r="AE488" s="23"/>
      <c r="AF488" s="119"/>
      <c r="AG488" s="18"/>
      <c r="AH488" s="19"/>
      <c r="AI488" s="19"/>
      <c r="AJ488" s="19"/>
      <c r="AK488" s="18"/>
      <c r="AL488" s="18"/>
      <c r="AM488" s="18"/>
      <c r="AN488" s="18"/>
      <c r="AO488" s="18"/>
      <c r="AP488" s="18"/>
      <c r="AQ488" s="18"/>
      <c r="AR488" s="18"/>
      <c r="AS488" s="18"/>
      <c r="AT488" s="18"/>
      <c r="AU488" s="18"/>
      <c r="AV488" s="18"/>
      <c r="AW488" s="18"/>
      <c r="AX488" s="18"/>
      <c r="AY488" s="18"/>
    </row>
    <row r="489" spans="1:51" ht="13" x14ac:dyDescent="0.25">
      <c r="A489" s="20"/>
      <c r="B489" s="21"/>
      <c r="C489" s="112"/>
      <c r="D489" s="113"/>
      <c r="E489" s="118"/>
      <c r="F489" s="116"/>
      <c r="G489" s="24"/>
      <c r="H489" s="23"/>
      <c r="I489" s="23"/>
      <c r="J489" s="23"/>
      <c r="K489" s="23"/>
      <c r="L489" s="23"/>
      <c r="M489" s="119"/>
      <c r="N489" s="23"/>
      <c r="O489" s="23"/>
      <c r="P489" s="23"/>
      <c r="Q489" s="23"/>
      <c r="R489" s="23"/>
      <c r="S489" s="23"/>
      <c r="T489" s="23"/>
      <c r="U489" s="23"/>
      <c r="V489" s="22"/>
      <c r="W489" s="23"/>
      <c r="X489" s="23"/>
      <c r="Y489" s="23"/>
      <c r="Z489" s="23"/>
      <c r="AA489" s="23"/>
      <c r="AB489" s="23"/>
      <c r="AC489" s="23"/>
      <c r="AD489" s="23"/>
      <c r="AE489" s="23"/>
      <c r="AF489" s="119"/>
      <c r="AG489" s="18"/>
      <c r="AH489" s="19"/>
      <c r="AI489" s="19"/>
      <c r="AJ489" s="19"/>
      <c r="AK489" s="18"/>
      <c r="AL489" s="18"/>
      <c r="AM489" s="18"/>
      <c r="AN489" s="18"/>
      <c r="AO489" s="18"/>
      <c r="AP489" s="18"/>
      <c r="AQ489" s="18"/>
      <c r="AR489" s="18"/>
      <c r="AS489" s="18"/>
      <c r="AT489" s="18"/>
      <c r="AU489" s="18"/>
      <c r="AV489" s="18"/>
      <c r="AW489" s="18"/>
      <c r="AX489" s="18"/>
      <c r="AY489" s="18"/>
    </row>
    <row r="490" spans="1:51" ht="13" x14ac:dyDescent="0.25">
      <c r="A490" s="20"/>
      <c r="B490" s="21"/>
      <c r="C490" s="112"/>
      <c r="D490" s="113"/>
      <c r="E490" s="118"/>
      <c r="F490" s="116"/>
      <c r="G490" s="24"/>
      <c r="H490" s="23"/>
      <c r="I490" s="23"/>
      <c r="J490" s="23"/>
      <c r="K490" s="23"/>
      <c r="L490" s="23"/>
      <c r="M490" s="119"/>
      <c r="N490" s="23"/>
      <c r="O490" s="23"/>
      <c r="P490" s="23"/>
      <c r="Q490" s="23"/>
      <c r="R490" s="23"/>
      <c r="S490" s="23"/>
      <c r="T490" s="23"/>
      <c r="U490" s="23"/>
      <c r="V490" s="22"/>
      <c r="W490" s="23"/>
      <c r="X490" s="23"/>
      <c r="Y490" s="23"/>
      <c r="Z490" s="23"/>
      <c r="AA490" s="23"/>
      <c r="AB490" s="23"/>
      <c r="AC490" s="23"/>
      <c r="AD490" s="23"/>
      <c r="AE490" s="23"/>
      <c r="AF490" s="119"/>
      <c r="AG490" s="18"/>
      <c r="AH490" s="19"/>
      <c r="AI490" s="19"/>
      <c r="AJ490" s="19"/>
      <c r="AK490" s="18"/>
      <c r="AL490" s="18"/>
      <c r="AM490" s="18"/>
      <c r="AN490" s="18"/>
      <c r="AO490" s="18"/>
      <c r="AP490" s="18"/>
      <c r="AQ490" s="18"/>
      <c r="AR490" s="18"/>
      <c r="AS490" s="18"/>
      <c r="AT490" s="18"/>
      <c r="AU490" s="18"/>
      <c r="AV490" s="18"/>
      <c r="AW490" s="18"/>
      <c r="AX490" s="18"/>
      <c r="AY490" s="18"/>
    </row>
    <row r="491" spans="1:51" ht="13" x14ac:dyDescent="0.25">
      <c r="A491" s="20"/>
      <c r="B491" s="21"/>
      <c r="C491" s="112"/>
      <c r="D491" s="113"/>
      <c r="E491" s="118"/>
      <c r="F491" s="116"/>
      <c r="G491" s="24"/>
      <c r="H491" s="23"/>
      <c r="I491" s="23"/>
      <c r="J491" s="23"/>
      <c r="K491" s="23"/>
      <c r="L491" s="23"/>
      <c r="M491" s="119"/>
      <c r="N491" s="23"/>
      <c r="O491" s="23"/>
      <c r="P491" s="23"/>
      <c r="Q491" s="23"/>
      <c r="R491" s="23"/>
      <c r="S491" s="23"/>
      <c r="T491" s="23"/>
      <c r="U491" s="23"/>
      <c r="V491" s="22"/>
      <c r="W491" s="23"/>
      <c r="X491" s="23"/>
      <c r="Y491" s="23"/>
      <c r="Z491" s="23"/>
      <c r="AA491" s="23"/>
      <c r="AB491" s="23"/>
      <c r="AC491" s="23"/>
      <c r="AD491" s="23"/>
      <c r="AE491" s="23"/>
      <c r="AF491" s="119"/>
      <c r="AG491" s="18"/>
      <c r="AH491" s="19"/>
      <c r="AI491" s="19"/>
      <c r="AJ491" s="19"/>
      <c r="AK491" s="18"/>
      <c r="AL491" s="18"/>
      <c r="AM491" s="18"/>
      <c r="AN491" s="18"/>
      <c r="AO491" s="18"/>
      <c r="AP491" s="18"/>
      <c r="AQ491" s="18"/>
      <c r="AR491" s="18"/>
      <c r="AS491" s="18"/>
      <c r="AT491" s="18"/>
      <c r="AU491" s="18"/>
      <c r="AV491" s="18"/>
      <c r="AW491" s="18"/>
      <c r="AX491" s="18"/>
      <c r="AY491" s="18"/>
    </row>
    <row r="492" spans="1:51" ht="13" x14ac:dyDescent="0.25">
      <c r="A492" s="20"/>
      <c r="B492" s="21"/>
      <c r="C492" s="112"/>
      <c r="D492" s="113"/>
      <c r="E492" s="118"/>
      <c r="F492" s="116"/>
      <c r="G492" s="24"/>
      <c r="H492" s="23"/>
      <c r="I492" s="23"/>
      <c r="J492" s="23"/>
      <c r="K492" s="23"/>
      <c r="L492" s="23"/>
      <c r="M492" s="119"/>
      <c r="N492" s="23"/>
      <c r="O492" s="23"/>
      <c r="P492" s="23"/>
      <c r="Q492" s="23"/>
      <c r="R492" s="23"/>
      <c r="S492" s="23"/>
      <c r="T492" s="23"/>
      <c r="U492" s="23"/>
      <c r="V492" s="22"/>
      <c r="W492" s="23"/>
      <c r="X492" s="23"/>
      <c r="Y492" s="23"/>
      <c r="Z492" s="23"/>
      <c r="AA492" s="23"/>
      <c r="AB492" s="23"/>
      <c r="AC492" s="23"/>
      <c r="AD492" s="23"/>
      <c r="AE492" s="23"/>
      <c r="AF492" s="119"/>
      <c r="AG492" s="18"/>
      <c r="AH492" s="19"/>
      <c r="AI492" s="19"/>
      <c r="AJ492" s="19"/>
      <c r="AK492" s="18"/>
      <c r="AL492" s="18"/>
      <c r="AM492" s="18"/>
      <c r="AN492" s="18"/>
      <c r="AO492" s="18"/>
      <c r="AP492" s="18"/>
      <c r="AQ492" s="18"/>
      <c r="AR492" s="18"/>
      <c r="AS492" s="18"/>
      <c r="AT492" s="18"/>
      <c r="AU492" s="18"/>
      <c r="AV492" s="18"/>
      <c r="AW492" s="18"/>
      <c r="AX492" s="18"/>
      <c r="AY492" s="18"/>
    </row>
    <row r="493" spans="1:51" ht="13" x14ac:dyDescent="0.25">
      <c r="A493" s="20"/>
      <c r="B493" s="21"/>
      <c r="C493" s="112"/>
      <c r="D493" s="113"/>
      <c r="E493" s="118"/>
      <c r="F493" s="116"/>
      <c r="G493" s="24"/>
      <c r="H493" s="23"/>
      <c r="I493" s="23"/>
      <c r="J493" s="23"/>
      <c r="K493" s="23"/>
      <c r="L493" s="23"/>
      <c r="M493" s="119"/>
      <c r="N493" s="23"/>
      <c r="O493" s="23"/>
      <c r="P493" s="23"/>
      <c r="Q493" s="23"/>
      <c r="R493" s="23"/>
      <c r="S493" s="23"/>
      <c r="T493" s="23"/>
      <c r="U493" s="23"/>
      <c r="V493" s="22"/>
      <c r="W493" s="23"/>
      <c r="X493" s="23"/>
      <c r="Y493" s="23"/>
      <c r="Z493" s="23"/>
      <c r="AA493" s="23"/>
      <c r="AB493" s="23"/>
      <c r="AC493" s="23"/>
      <c r="AD493" s="23"/>
      <c r="AE493" s="23"/>
      <c r="AF493" s="119"/>
      <c r="AG493" s="18"/>
      <c r="AH493" s="19"/>
      <c r="AI493" s="19"/>
      <c r="AJ493" s="19"/>
      <c r="AK493" s="18"/>
      <c r="AL493" s="18"/>
      <c r="AM493" s="18"/>
      <c r="AN493" s="18"/>
      <c r="AO493" s="18"/>
      <c r="AP493" s="18"/>
      <c r="AQ493" s="18"/>
      <c r="AR493" s="18"/>
      <c r="AS493" s="18"/>
      <c r="AT493" s="18"/>
      <c r="AU493" s="18"/>
      <c r="AV493" s="18"/>
      <c r="AW493" s="18"/>
      <c r="AX493" s="18"/>
      <c r="AY493" s="18"/>
    </row>
    <row r="494" spans="1:51" ht="13" x14ac:dyDescent="0.25">
      <c r="A494" s="20"/>
      <c r="B494" s="21"/>
      <c r="C494" s="112"/>
      <c r="D494" s="113"/>
      <c r="E494" s="118"/>
      <c r="F494" s="116"/>
      <c r="G494" s="24"/>
      <c r="H494" s="23"/>
      <c r="I494" s="23"/>
      <c r="J494" s="23"/>
      <c r="K494" s="23"/>
      <c r="L494" s="23"/>
      <c r="M494" s="119"/>
      <c r="N494" s="23"/>
      <c r="O494" s="23"/>
      <c r="P494" s="23"/>
      <c r="Q494" s="23"/>
      <c r="R494" s="23"/>
      <c r="S494" s="23"/>
      <c r="T494" s="23"/>
      <c r="U494" s="23"/>
      <c r="V494" s="22"/>
      <c r="W494" s="23"/>
      <c r="X494" s="23"/>
      <c r="Y494" s="23"/>
      <c r="Z494" s="23"/>
      <c r="AA494" s="23"/>
      <c r="AB494" s="23"/>
      <c r="AC494" s="23"/>
      <c r="AD494" s="23"/>
      <c r="AE494" s="23"/>
      <c r="AF494" s="119"/>
      <c r="AG494" s="18"/>
      <c r="AH494" s="19"/>
      <c r="AI494" s="19"/>
      <c r="AJ494" s="19"/>
      <c r="AK494" s="18"/>
      <c r="AL494" s="18"/>
      <c r="AM494" s="18"/>
      <c r="AN494" s="18"/>
      <c r="AO494" s="18"/>
      <c r="AP494" s="18"/>
      <c r="AQ494" s="18"/>
      <c r="AR494" s="18"/>
      <c r="AS494" s="18"/>
      <c r="AT494" s="18"/>
      <c r="AU494" s="18"/>
      <c r="AV494" s="18"/>
      <c r="AW494" s="18"/>
      <c r="AX494" s="18"/>
      <c r="AY494" s="18"/>
    </row>
    <row r="495" spans="1:51" ht="13" x14ac:dyDescent="0.25">
      <c r="A495" s="20"/>
      <c r="B495" s="21"/>
      <c r="C495" s="112"/>
      <c r="D495" s="113"/>
      <c r="E495" s="118"/>
      <c r="F495" s="116"/>
      <c r="G495" s="24"/>
      <c r="H495" s="23"/>
      <c r="I495" s="23"/>
      <c r="J495" s="23"/>
      <c r="K495" s="23"/>
      <c r="L495" s="23"/>
      <c r="M495" s="119"/>
      <c r="N495" s="23"/>
      <c r="O495" s="23"/>
      <c r="P495" s="23"/>
      <c r="Q495" s="23"/>
      <c r="R495" s="23"/>
      <c r="S495" s="23"/>
      <c r="T495" s="23"/>
      <c r="U495" s="23"/>
      <c r="V495" s="22"/>
      <c r="W495" s="23"/>
      <c r="X495" s="23"/>
      <c r="Y495" s="23"/>
      <c r="Z495" s="23"/>
      <c r="AA495" s="23"/>
      <c r="AB495" s="23"/>
      <c r="AC495" s="23"/>
      <c r="AD495" s="23"/>
      <c r="AE495" s="23"/>
      <c r="AF495" s="119"/>
      <c r="AG495" s="18"/>
      <c r="AH495" s="19"/>
      <c r="AI495" s="19"/>
      <c r="AJ495" s="19"/>
      <c r="AK495" s="18"/>
      <c r="AL495" s="18"/>
      <c r="AM495" s="18"/>
      <c r="AN495" s="18"/>
      <c r="AO495" s="18"/>
      <c r="AP495" s="18"/>
      <c r="AQ495" s="18"/>
      <c r="AR495" s="18"/>
      <c r="AS495" s="18"/>
      <c r="AT495" s="18"/>
      <c r="AU495" s="18"/>
      <c r="AV495" s="18"/>
      <c r="AW495" s="18"/>
      <c r="AX495" s="18"/>
      <c r="AY495" s="18"/>
    </row>
    <row r="496" spans="1:51" ht="13" x14ac:dyDescent="0.25">
      <c r="A496" s="20"/>
      <c r="B496" s="21"/>
      <c r="C496" s="112"/>
      <c r="D496" s="113"/>
      <c r="E496" s="118"/>
      <c r="F496" s="116"/>
      <c r="G496" s="24"/>
      <c r="H496" s="23"/>
      <c r="I496" s="23"/>
      <c r="J496" s="23"/>
      <c r="K496" s="23"/>
      <c r="L496" s="23"/>
      <c r="M496" s="119"/>
      <c r="N496" s="23"/>
      <c r="O496" s="23"/>
      <c r="P496" s="23"/>
      <c r="Q496" s="23"/>
      <c r="R496" s="23"/>
      <c r="S496" s="23"/>
      <c r="T496" s="23"/>
      <c r="U496" s="23"/>
      <c r="V496" s="22"/>
      <c r="W496" s="23"/>
      <c r="X496" s="23"/>
      <c r="Y496" s="23"/>
      <c r="Z496" s="23"/>
      <c r="AA496" s="23"/>
      <c r="AB496" s="23"/>
      <c r="AC496" s="23"/>
      <c r="AD496" s="23"/>
      <c r="AE496" s="23"/>
      <c r="AF496" s="119"/>
      <c r="AG496" s="18"/>
      <c r="AH496" s="19"/>
      <c r="AI496" s="19"/>
      <c r="AJ496" s="19"/>
      <c r="AK496" s="18"/>
      <c r="AL496" s="18"/>
      <c r="AM496" s="18"/>
      <c r="AN496" s="18"/>
      <c r="AO496" s="18"/>
      <c r="AP496" s="18"/>
      <c r="AQ496" s="18"/>
      <c r="AR496" s="18"/>
      <c r="AS496" s="18"/>
      <c r="AT496" s="18"/>
      <c r="AU496" s="18"/>
      <c r="AV496" s="18"/>
      <c r="AW496" s="18"/>
      <c r="AX496" s="18"/>
      <c r="AY496" s="18"/>
    </row>
    <row r="497" spans="1:51" ht="13" x14ac:dyDescent="0.25">
      <c r="A497" s="20"/>
      <c r="B497" s="21"/>
      <c r="C497" s="112"/>
      <c r="D497" s="113"/>
      <c r="E497" s="118"/>
      <c r="F497" s="116"/>
      <c r="G497" s="24"/>
      <c r="H497" s="23"/>
      <c r="I497" s="23"/>
      <c r="J497" s="23"/>
      <c r="K497" s="23"/>
      <c r="L497" s="23"/>
      <c r="M497" s="119"/>
      <c r="N497" s="23"/>
      <c r="O497" s="23"/>
      <c r="P497" s="23"/>
      <c r="Q497" s="23"/>
      <c r="R497" s="23"/>
      <c r="S497" s="23"/>
      <c r="T497" s="23"/>
      <c r="U497" s="23"/>
      <c r="V497" s="22"/>
      <c r="W497" s="23"/>
      <c r="X497" s="23"/>
      <c r="Y497" s="23"/>
      <c r="Z497" s="23"/>
      <c r="AA497" s="23"/>
      <c r="AB497" s="23"/>
      <c r="AC497" s="23"/>
      <c r="AD497" s="23"/>
      <c r="AE497" s="23"/>
      <c r="AF497" s="119"/>
      <c r="AG497" s="18"/>
      <c r="AH497" s="19"/>
      <c r="AI497" s="19"/>
      <c r="AJ497" s="19"/>
      <c r="AK497" s="18"/>
      <c r="AL497" s="18"/>
      <c r="AM497" s="18"/>
      <c r="AN497" s="18"/>
      <c r="AO497" s="18"/>
      <c r="AP497" s="18"/>
      <c r="AQ497" s="18"/>
      <c r="AR497" s="18"/>
      <c r="AS497" s="18"/>
      <c r="AT497" s="18"/>
      <c r="AU497" s="18"/>
      <c r="AV497" s="18"/>
      <c r="AW497" s="18"/>
      <c r="AX497" s="18"/>
      <c r="AY497" s="18"/>
    </row>
    <row r="498" spans="1:51" ht="13" x14ac:dyDescent="0.25">
      <c r="A498" s="20"/>
      <c r="B498" s="21"/>
      <c r="C498" s="112"/>
      <c r="D498" s="113"/>
      <c r="E498" s="118"/>
      <c r="F498" s="116"/>
      <c r="G498" s="24"/>
      <c r="H498" s="23"/>
      <c r="I498" s="23"/>
      <c r="J498" s="23"/>
      <c r="K498" s="23"/>
      <c r="L498" s="23"/>
      <c r="M498" s="119"/>
      <c r="N498" s="23"/>
      <c r="O498" s="23"/>
      <c r="P498" s="23"/>
      <c r="Q498" s="23"/>
      <c r="R498" s="23"/>
      <c r="S498" s="23"/>
      <c r="T498" s="23"/>
      <c r="U498" s="23"/>
      <c r="V498" s="22"/>
      <c r="W498" s="23"/>
      <c r="X498" s="23"/>
      <c r="Y498" s="23"/>
      <c r="Z498" s="23"/>
      <c r="AA498" s="23"/>
      <c r="AB498" s="23"/>
      <c r="AC498" s="23"/>
      <c r="AD498" s="23"/>
      <c r="AE498" s="23"/>
      <c r="AF498" s="119"/>
      <c r="AG498" s="18"/>
      <c r="AH498" s="19"/>
      <c r="AI498" s="19"/>
      <c r="AJ498" s="19"/>
      <c r="AK498" s="18"/>
      <c r="AL498" s="18"/>
      <c r="AM498" s="18"/>
      <c r="AN498" s="18"/>
      <c r="AO498" s="18"/>
      <c r="AP498" s="18"/>
      <c r="AQ498" s="18"/>
      <c r="AR498" s="18"/>
      <c r="AS498" s="18"/>
      <c r="AT498" s="18"/>
      <c r="AU498" s="18"/>
      <c r="AV498" s="18"/>
      <c r="AW498" s="18"/>
      <c r="AX498" s="18"/>
      <c r="AY498" s="18"/>
    </row>
    <row r="499" spans="1:51" ht="13" x14ac:dyDescent="0.25">
      <c r="A499" s="20"/>
      <c r="B499" s="21"/>
      <c r="C499" s="112"/>
      <c r="D499" s="113"/>
      <c r="E499" s="118"/>
      <c r="F499" s="116"/>
      <c r="G499" s="24"/>
      <c r="H499" s="23"/>
      <c r="I499" s="23"/>
      <c r="J499" s="23"/>
      <c r="K499" s="23"/>
      <c r="L499" s="23"/>
      <c r="M499" s="119"/>
      <c r="N499" s="23"/>
      <c r="O499" s="23"/>
      <c r="P499" s="23"/>
      <c r="Q499" s="23"/>
      <c r="R499" s="23"/>
      <c r="S499" s="23"/>
      <c r="T499" s="23"/>
      <c r="U499" s="23"/>
      <c r="V499" s="22"/>
      <c r="W499" s="23"/>
      <c r="X499" s="23"/>
      <c r="Y499" s="23"/>
      <c r="Z499" s="23"/>
      <c r="AA499" s="23"/>
      <c r="AB499" s="23"/>
      <c r="AC499" s="23"/>
      <c r="AD499" s="23"/>
      <c r="AE499" s="23"/>
      <c r="AF499" s="119"/>
      <c r="AG499" s="18"/>
      <c r="AH499" s="19"/>
      <c r="AI499" s="19"/>
      <c r="AJ499" s="19"/>
      <c r="AK499" s="18"/>
      <c r="AL499" s="18"/>
      <c r="AM499" s="18"/>
      <c r="AN499" s="18"/>
      <c r="AO499" s="18"/>
      <c r="AP499" s="18"/>
      <c r="AQ499" s="18"/>
      <c r="AR499" s="18"/>
      <c r="AS499" s="18"/>
      <c r="AT499" s="18"/>
      <c r="AU499" s="18"/>
      <c r="AV499" s="18"/>
      <c r="AW499" s="18"/>
      <c r="AX499" s="18"/>
      <c r="AY499" s="18"/>
    </row>
    <row r="500" spans="1:51" ht="13" x14ac:dyDescent="0.25">
      <c r="A500" s="20"/>
      <c r="B500" s="21"/>
      <c r="C500" s="112"/>
      <c r="D500" s="113"/>
      <c r="E500" s="118"/>
      <c r="F500" s="116"/>
      <c r="G500" s="24"/>
      <c r="H500" s="23"/>
      <c r="I500" s="23"/>
      <c r="J500" s="23"/>
      <c r="K500" s="23"/>
      <c r="L500" s="23"/>
      <c r="M500" s="119"/>
      <c r="N500" s="23"/>
      <c r="O500" s="23"/>
      <c r="P500" s="23"/>
      <c r="Q500" s="23"/>
      <c r="R500" s="23"/>
      <c r="S500" s="23"/>
      <c r="T500" s="23"/>
      <c r="U500" s="23"/>
      <c r="V500" s="22"/>
      <c r="W500" s="23"/>
      <c r="X500" s="23"/>
      <c r="Y500" s="23"/>
      <c r="Z500" s="23"/>
      <c r="AA500" s="23"/>
      <c r="AB500" s="23"/>
      <c r="AC500" s="23"/>
      <c r="AD500" s="23"/>
      <c r="AE500" s="23"/>
      <c r="AF500" s="119"/>
      <c r="AG500" s="18"/>
      <c r="AH500" s="19"/>
      <c r="AI500" s="19"/>
      <c r="AJ500" s="19"/>
      <c r="AK500" s="18"/>
      <c r="AL500" s="18"/>
      <c r="AM500" s="18"/>
      <c r="AN500" s="18"/>
      <c r="AO500" s="18"/>
      <c r="AP500" s="18"/>
      <c r="AQ500" s="18"/>
      <c r="AR500" s="18"/>
      <c r="AS500" s="18"/>
      <c r="AT500" s="18"/>
      <c r="AU500" s="18"/>
      <c r="AV500" s="18"/>
      <c r="AW500" s="18"/>
      <c r="AX500" s="18"/>
      <c r="AY500" s="18"/>
    </row>
    <row r="501" spans="1:51" ht="13" x14ac:dyDescent="0.25">
      <c r="A501" s="20"/>
      <c r="B501" s="21"/>
      <c r="C501" s="112"/>
      <c r="D501" s="113"/>
      <c r="E501" s="118"/>
      <c r="F501" s="116"/>
      <c r="G501" s="24"/>
      <c r="H501" s="23"/>
      <c r="I501" s="23"/>
      <c r="J501" s="23"/>
      <c r="K501" s="23"/>
      <c r="L501" s="23"/>
      <c r="M501" s="119"/>
      <c r="N501" s="23"/>
      <c r="O501" s="23"/>
      <c r="P501" s="23"/>
      <c r="Q501" s="23"/>
      <c r="R501" s="23"/>
      <c r="S501" s="23"/>
      <c r="T501" s="23"/>
      <c r="U501" s="23"/>
      <c r="V501" s="22"/>
      <c r="W501" s="23"/>
      <c r="X501" s="23"/>
      <c r="Y501" s="23"/>
      <c r="Z501" s="23"/>
      <c r="AA501" s="23"/>
      <c r="AB501" s="23"/>
      <c r="AC501" s="23"/>
      <c r="AD501" s="23"/>
      <c r="AE501" s="23"/>
      <c r="AF501" s="119"/>
      <c r="AG501" s="18"/>
      <c r="AH501" s="19"/>
      <c r="AI501" s="19"/>
      <c r="AJ501" s="19"/>
      <c r="AK501" s="18"/>
      <c r="AL501" s="18"/>
      <c r="AM501" s="18"/>
      <c r="AN501" s="18"/>
      <c r="AO501" s="18"/>
      <c r="AP501" s="18"/>
      <c r="AQ501" s="18"/>
      <c r="AR501" s="18"/>
      <c r="AS501" s="18"/>
      <c r="AT501" s="18"/>
      <c r="AU501" s="18"/>
      <c r="AV501" s="18"/>
      <c r="AW501" s="18"/>
      <c r="AX501" s="18"/>
      <c r="AY501" s="18"/>
    </row>
    <row r="502" spans="1:51" ht="13" x14ac:dyDescent="0.25">
      <c r="A502" s="20"/>
      <c r="B502" s="21"/>
      <c r="C502" s="112"/>
      <c r="D502" s="113"/>
      <c r="E502" s="118"/>
      <c r="F502" s="116"/>
      <c r="G502" s="24"/>
      <c r="H502" s="23"/>
      <c r="I502" s="23"/>
      <c r="J502" s="23"/>
      <c r="K502" s="23"/>
      <c r="L502" s="23"/>
      <c r="M502" s="119"/>
      <c r="N502" s="23"/>
      <c r="O502" s="23"/>
      <c r="P502" s="23"/>
      <c r="Q502" s="23"/>
      <c r="R502" s="23"/>
      <c r="S502" s="23"/>
      <c r="T502" s="23"/>
      <c r="U502" s="23"/>
      <c r="V502" s="22"/>
      <c r="W502" s="23"/>
      <c r="X502" s="23"/>
      <c r="Y502" s="23"/>
      <c r="Z502" s="23"/>
      <c r="AA502" s="23"/>
      <c r="AB502" s="23"/>
      <c r="AC502" s="23"/>
      <c r="AD502" s="23"/>
      <c r="AE502" s="23"/>
      <c r="AF502" s="119"/>
      <c r="AG502" s="18"/>
      <c r="AH502" s="19"/>
      <c r="AI502" s="19"/>
      <c r="AJ502" s="19"/>
      <c r="AK502" s="18"/>
      <c r="AL502" s="18"/>
      <c r="AM502" s="18"/>
      <c r="AN502" s="18"/>
      <c r="AO502" s="18"/>
      <c r="AP502" s="18"/>
      <c r="AQ502" s="18"/>
      <c r="AR502" s="18"/>
      <c r="AS502" s="18"/>
      <c r="AT502" s="18"/>
      <c r="AU502" s="18"/>
      <c r="AV502" s="18"/>
      <c r="AW502" s="18"/>
      <c r="AX502" s="18"/>
      <c r="AY502" s="18"/>
    </row>
    <row r="503" spans="1:51" ht="13" x14ac:dyDescent="0.25">
      <c r="A503" s="20"/>
      <c r="B503" s="21"/>
      <c r="C503" s="112"/>
      <c r="D503" s="113"/>
      <c r="E503" s="118"/>
      <c r="F503" s="116"/>
      <c r="G503" s="24"/>
      <c r="H503" s="23"/>
      <c r="I503" s="23"/>
      <c r="J503" s="23"/>
      <c r="K503" s="23"/>
      <c r="L503" s="23"/>
      <c r="M503" s="119"/>
      <c r="N503" s="23"/>
      <c r="O503" s="23"/>
      <c r="P503" s="23"/>
      <c r="Q503" s="23"/>
      <c r="R503" s="23"/>
      <c r="S503" s="23"/>
      <c r="T503" s="23"/>
      <c r="U503" s="23"/>
      <c r="V503" s="22"/>
      <c r="W503" s="23"/>
      <c r="X503" s="23"/>
      <c r="Y503" s="23"/>
      <c r="Z503" s="23"/>
      <c r="AA503" s="23"/>
      <c r="AB503" s="23"/>
      <c r="AC503" s="23"/>
      <c r="AD503" s="23"/>
      <c r="AE503" s="23"/>
      <c r="AF503" s="119"/>
      <c r="AG503" s="18"/>
      <c r="AH503" s="19"/>
      <c r="AI503" s="19"/>
      <c r="AJ503" s="19"/>
      <c r="AK503" s="18"/>
      <c r="AL503" s="18"/>
      <c r="AM503" s="18"/>
      <c r="AN503" s="18"/>
      <c r="AO503" s="18"/>
      <c r="AP503" s="18"/>
      <c r="AQ503" s="18"/>
      <c r="AR503" s="18"/>
      <c r="AS503" s="18"/>
      <c r="AT503" s="18"/>
      <c r="AU503" s="18"/>
      <c r="AV503" s="18"/>
      <c r="AW503" s="18"/>
      <c r="AX503" s="18"/>
      <c r="AY503" s="18"/>
    </row>
    <row r="504" spans="1:51" ht="13" x14ac:dyDescent="0.25">
      <c r="A504" s="20"/>
      <c r="B504" s="21"/>
      <c r="C504" s="112"/>
      <c r="D504" s="113"/>
      <c r="E504" s="118"/>
      <c r="F504" s="116"/>
      <c r="G504" s="24"/>
      <c r="H504" s="23"/>
      <c r="I504" s="23"/>
      <c r="J504" s="23"/>
      <c r="K504" s="23"/>
      <c r="L504" s="23"/>
      <c r="M504" s="119"/>
      <c r="N504" s="23"/>
      <c r="O504" s="23"/>
      <c r="P504" s="23"/>
      <c r="Q504" s="23"/>
      <c r="R504" s="23"/>
      <c r="S504" s="23"/>
      <c r="T504" s="23"/>
      <c r="U504" s="23"/>
      <c r="V504" s="22"/>
      <c r="W504" s="23"/>
      <c r="X504" s="23"/>
      <c r="Y504" s="23"/>
      <c r="Z504" s="23"/>
      <c r="AA504" s="23"/>
      <c r="AB504" s="23"/>
      <c r="AC504" s="23"/>
      <c r="AD504" s="23"/>
      <c r="AE504" s="23"/>
      <c r="AF504" s="119"/>
      <c r="AG504" s="18"/>
      <c r="AH504" s="19"/>
      <c r="AI504" s="19"/>
      <c r="AJ504" s="19"/>
      <c r="AK504" s="18"/>
      <c r="AL504" s="18"/>
      <c r="AM504" s="18"/>
      <c r="AN504" s="18"/>
      <c r="AO504" s="18"/>
      <c r="AP504" s="18"/>
      <c r="AQ504" s="18"/>
      <c r="AR504" s="18"/>
      <c r="AS504" s="18"/>
      <c r="AT504" s="18"/>
      <c r="AU504" s="18"/>
      <c r="AV504" s="18"/>
      <c r="AW504" s="18"/>
      <c r="AX504" s="18"/>
      <c r="AY504" s="18"/>
    </row>
    <row r="505" spans="1:51" ht="13" x14ac:dyDescent="0.25">
      <c r="A505" s="20"/>
      <c r="B505" s="21"/>
      <c r="C505" s="112"/>
      <c r="D505" s="113"/>
      <c r="E505" s="118"/>
      <c r="F505" s="116"/>
      <c r="G505" s="24"/>
      <c r="H505" s="23"/>
      <c r="I505" s="23"/>
      <c r="J505" s="23"/>
      <c r="K505" s="23"/>
      <c r="L505" s="23"/>
      <c r="M505" s="119"/>
      <c r="N505" s="23"/>
      <c r="O505" s="23"/>
      <c r="P505" s="23"/>
      <c r="Q505" s="23"/>
      <c r="R505" s="23"/>
      <c r="S505" s="23"/>
      <c r="T505" s="23"/>
      <c r="U505" s="23"/>
      <c r="V505" s="22"/>
      <c r="W505" s="23"/>
      <c r="X505" s="23"/>
      <c r="Y505" s="23"/>
      <c r="Z505" s="23"/>
      <c r="AA505" s="23"/>
      <c r="AB505" s="23"/>
      <c r="AC505" s="23"/>
      <c r="AD505" s="23"/>
      <c r="AE505" s="23"/>
      <c r="AF505" s="119"/>
      <c r="AG505" s="18"/>
      <c r="AH505" s="19"/>
      <c r="AI505" s="19"/>
      <c r="AJ505" s="19"/>
      <c r="AK505" s="18"/>
      <c r="AL505" s="18"/>
      <c r="AM505" s="18"/>
      <c r="AN505" s="18"/>
      <c r="AO505" s="18"/>
      <c r="AP505" s="18"/>
      <c r="AQ505" s="18"/>
      <c r="AR505" s="18"/>
      <c r="AS505" s="18"/>
      <c r="AT505" s="18"/>
      <c r="AU505" s="18"/>
      <c r="AV505" s="18"/>
      <c r="AW505" s="18"/>
      <c r="AX505" s="18"/>
      <c r="AY505" s="18"/>
    </row>
    <row r="506" spans="1:51" ht="13" x14ac:dyDescent="0.25">
      <c r="A506" s="20"/>
      <c r="B506" s="21"/>
      <c r="C506" s="112"/>
      <c r="D506" s="113"/>
      <c r="E506" s="118"/>
      <c r="F506" s="116"/>
      <c r="G506" s="24"/>
      <c r="H506" s="23"/>
      <c r="I506" s="23"/>
      <c r="J506" s="23"/>
      <c r="K506" s="23"/>
      <c r="L506" s="23"/>
      <c r="M506" s="119"/>
      <c r="N506" s="23"/>
      <c r="O506" s="23"/>
      <c r="P506" s="23"/>
      <c r="Q506" s="23"/>
      <c r="R506" s="23"/>
      <c r="S506" s="23"/>
      <c r="T506" s="23"/>
      <c r="U506" s="23"/>
      <c r="V506" s="22"/>
      <c r="W506" s="23"/>
      <c r="X506" s="23"/>
      <c r="Y506" s="23"/>
      <c r="Z506" s="23"/>
      <c r="AA506" s="23"/>
      <c r="AB506" s="23"/>
      <c r="AC506" s="23"/>
      <c r="AD506" s="23"/>
      <c r="AE506" s="23"/>
      <c r="AF506" s="119"/>
      <c r="AG506" s="18"/>
      <c r="AH506" s="19"/>
      <c r="AI506" s="19"/>
      <c r="AJ506" s="19"/>
      <c r="AK506" s="18"/>
      <c r="AL506" s="18"/>
      <c r="AM506" s="18"/>
      <c r="AN506" s="18"/>
      <c r="AO506" s="18"/>
      <c r="AP506" s="18"/>
      <c r="AQ506" s="18"/>
      <c r="AR506" s="18"/>
      <c r="AS506" s="18"/>
      <c r="AT506" s="18"/>
      <c r="AU506" s="18"/>
      <c r="AV506" s="18"/>
      <c r="AW506" s="18"/>
      <c r="AX506" s="18"/>
      <c r="AY506" s="18"/>
    </row>
    <row r="507" spans="1:51" ht="13" x14ac:dyDescent="0.25">
      <c r="A507" s="20"/>
      <c r="B507" s="21"/>
      <c r="C507" s="112"/>
      <c r="D507" s="113"/>
      <c r="E507" s="118"/>
      <c r="F507" s="116"/>
      <c r="G507" s="24"/>
      <c r="H507" s="23"/>
      <c r="I507" s="23"/>
      <c r="J507" s="23"/>
      <c r="K507" s="23"/>
      <c r="L507" s="23"/>
      <c r="M507" s="119"/>
      <c r="N507" s="23"/>
      <c r="O507" s="23"/>
      <c r="P507" s="23"/>
      <c r="Q507" s="23"/>
      <c r="R507" s="23"/>
      <c r="S507" s="23"/>
      <c r="T507" s="23"/>
      <c r="U507" s="23"/>
      <c r="V507" s="22"/>
      <c r="W507" s="23"/>
      <c r="X507" s="23"/>
      <c r="Y507" s="23"/>
      <c r="Z507" s="23"/>
      <c r="AA507" s="23"/>
      <c r="AB507" s="23"/>
      <c r="AC507" s="23"/>
      <c r="AD507" s="23"/>
      <c r="AE507" s="23"/>
      <c r="AF507" s="119"/>
      <c r="AG507" s="18"/>
      <c r="AH507" s="19"/>
      <c r="AI507" s="19"/>
      <c r="AJ507" s="19"/>
      <c r="AK507" s="18"/>
      <c r="AL507" s="18"/>
      <c r="AM507" s="18"/>
      <c r="AN507" s="18"/>
      <c r="AO507" s="18"/>
      <c r="AP507" s="18"/>
      <c r="AQ507" s="18"/>
      <c r="AR507" s="18"/>
      <c r="AS507" s="18"/>
      <c r="AT507" s="18"/>
      <c r="AU507" s="18"/>
      <c r="AV507" s="18"/>
      <c r="AW507" s="18"/>
      <c r="AX507" s="18"/>
      <c r="AY507" s="18"/>
    </row>
    <row r="508" spans="1:51" ht="13" x14ac:dyDescent="0.25">
      <c r="A508" s="20"/>
      <c r="B508" s="21"/>
      <c r="C508" s="112"/>
      <c r="D508" s="113"/>
      <c r="E508" s="118"/>
      <c r="F508" s="116"/>
      <c r="G508" s="24"/>
      <c r="H508" s="23"/>
      <c r="I508" s="23"/>
      <c r="J508" s="23"/>
      <c r="K508" s="23"/>
      <c r="L508" s="23"/>
      <c r="M508" s="119"/>
      <c r="N508" s="23"/>
      <c r="O508" s="23"/>
      <c r="P508" s="23"/>
      <c r="Q508" s="23"/>
      <c r="R508" s="23"/>
      <c r="S508" s="23"/>
      <c r="T508" s="23"/>
      <c r="U508" s="23"/>
      <c r="V508" s="22"/>
      <c r="W508" s="23"/>
      <c r="X508" s="23"/>
      <c r="Y508" s="23"/>
      <c r="Z508" s="23"/>
      <c r="AA508" s="23"/>
      <c r="AB508" s="23"/>
      <c r="AC508" s="23"/>
      <c r="AD508" s="23"/>
      <c r="AE508" s="23"/>
      <c r="AF508" s="119"/>
      <c r="AG508" s="18"/>
      <c r="AH508" s="19"/>
      <c r="AI508" s="19"/>
      <c r="AJ508" s="19"/>
      <c r="AK508" s="18"/>
      <c r="AL508" s="18"/>
      <c r="AM508" s="18"/>
      <c r="AN508" s="18"/>
      <c r="AO508" s="18"/>
      <c r="AP508" s="18"/>
      <c r="AQ508" s="18"/>
      <c r="AR508" s="18"/>
      <c r="AS508" s="18"/>
      <c r="AT508" s="18"/>
      <c r="AU508" s="18"/>
      <c r="AV508" s="18"/>
      <c r="AW508" s="18"/>
      <c r="AX508" s="18"/>
      <c r="AY508" s="18"/>
    </row>
    <row r="509" spans="1:51" ht="13" x14ac:dyDescent="0.25">
      <c r="A509" s="20"/>
      <c r="B509" s="21"/>
      <c r="C509" s="112"/>
      <c r="D509" s="113"/>
      <c r="E509" s="118"/>
      <c r="F509" s="116"/>
      <c r="G509" s="24"/>
      <c r="H509" s="23"/>
      <c r="I509" s="23"/>
      <c r="J509" s="23"/>
      <c r="K509" s="23"/>
      <c r="L509" s="23"/>
      <c r="M509" s="119"/>
      <c r="N509" s="23"/>
      <c r="O509" s="23"/>
      <c r="P509" s="23"/>
      <c r="Q509" s="23"/>
      <c r="R509" s="23"/>
      <c r="S509" s="23"/>
      <c r="T509" s="23"/>
      <c r="U509" s="23"/>
      <c r="V509" s="22"/>
      <c r="W509" s="23"/>
      <c r="X509" s="23"/>
      <c r="Y509" s="23"/>
      <c r="Z509" s="23"/>
      <c r="AA509" s="23"/>
      <c r="AB509" s="23"/>
      <c r="AC509" s="23"/>
      <c r="AD509" s="23"/>
      <c r="AE509" s="23"/>
      <c r="AF509" s="119"/>
      <c r="AG509" s="18"/>
      <c r="AH509" s="19"/>
      <c r="AI509" s="19"/>
      <c r="AJ509" s="19"/>
      <c r="AK509" s="18"/>
      <c r="AL509" s="18"/>
      <c r="AM509" s="18"/>
      <c r="AN509" s="18"/>
      <c r="AO509" s="18"/>
      <c r="AP509" s="18"/>
      <c r="AQ509" s="18"/>
      <c r="AR509" s="18"/>
      <c r="AS509" s="18"/>
      <c r="AT509" s="18"/>
      <c r="AU509" s="18"/>
      <c r="AV509" s="18"/>
      <c r="AW509" s="18"/>
      <c r="AX509" s="18"/>
      <c r="AY509" s="18"/>
    </row>
    <row r="510" spans="1:51" ht="13" x14ac:dyDescent="0.25">
      <c r="A510" s="20"/>
      <c r="B510" s="21"/>
      <c r="C510" s="112"/>
      <c r="D510" s="113"/>
      <c r="E510" s="118"/>
      <c r="F510" s="116"/>
      <c r="G510" s="24"/>
      <c r="H510" s="23"/>
      <c r="I510" s="23"/>
      <c r="J510" s="23"/>
      <c r="K510" s="23"/>
      <c r="L510" s="23"/>
      <c r="M510" s="119"/>
      <c r="N510" s="23"/>
      <c r="O510" s="23"/>
      <c r="P510" s="23"/>
      <c r="Q510" s="23"/>
      <c r="R510" s="23"/>
      <c r="S510" s="23"/>
      <c r="T510" s="23"/>
      <c r="U510" s="23"/>
      <c r="V510" s="22"/>
      <c r="W510" s="23"/>
      <c r="X510" s="23"/>
      <c r="Y510" s="23"/>
      <c r="Z510" s="23"/>
      <c r="AA510" s="23"/>
      <c r="AB510" s="23"/>
      <c r="AC510" s="23"/>
      <c r="AD510" s="23"/>
      <c r="AE510" s="23"/>
      <c r="AF510" s="119"/>
      <c r="AG510" s="18"/>
      <c r="AH510" s="19"/>
      <c r="AI510" s="19"/>
      <c r="AJ510" s="19"/>
      <c r="AK510" s="18"/>
      <c r="AL510" s="18"/>
      <c r="AM510" s="18"/>
      <c r="AN510" s="18"/>
      <c r="AO510" s="18"/>
      <c r="AP510" s="18"/>
      <c r="AQ510" s="18"/>
      <c r="AR510" s="18"/>
      <c r="AS510" s="18"/>
      <c r="AT510" s="18"/>
      <c r="AU510" s="18"/>
      <c r="AV510" s="18"/>
      <c r="AW510" s="18"/>
      <c r="AX510" s="18"/>
      <c r="AY510" s="18"/>
    </row>
    <row r="511" spans="1:51" ht="13" x14ac:dyDescent="0.25">
      <c r="A511" s="20"/>
      <c r="B511" s="21"/>
      <c r="C511" s="112"/>
      <c r="D511" s="113"/>
      <c r="E511" s="118"/>
      <c r="F511" s="116"/>
      <c r="G511" s="24"/>
      <c r="H511" s="23"/>
      <c r="I511" s="23"/>
      <c r="J511" s="23"/>
      <c r="K511" s="23"/>
      <c r="L511" s="23"/>
      <c r="M511" s="119"/>
      <c r="N511" s="23"/>
      <c r="O511" s="23"/>
      <c r="P511" s="23"/>
      <c r="Q511" s="23"/>
      <c r="R511" s="23"/>
      <c r="S511" s="23"/>
      <c r="T511" s="23"/>
      <c r="U511" s="23"/>
      <c r="V511" s="22"/>
      <c r="W511" s="23"/>
      <c r="X511" s="23"/>
      <c r="Y511" s="23"/>
      <c r="Z511" s="23"/>
      <c r="AA511" s="23"/>
      <c r="AB511" s="23"/>
      <c r="AC511" s="23"/>
      <c r="AD511" s="23"/>
      <c r="AE511" s="23"/>
      <c r="AF511" s="119"/>
      <c r="AG511" s="18"/>
      <c r="AH511" s="19"/>
      <c r="AI511" s="19"/>
      <c r="AJ511" s="19"/>
      <c r="AK511" s="18"/>
      <c r="AL511" s="18"/>
      <c r="AM511" s="18"/>
      <c r="AN511" s="18"/>
      <c r="AO511" s="18"/>
      <c r="AP511" s="18"/>
      <c r="AQ511" s="18"/>
      <c r="AR511" s="18"/>
      <c r="AS511" s="18"/>
      <c r="AT511" s="18"/>
      <c r="AU511" s="18"/>
      <c r="AV511" s="18"/>
      <c r="AW511" s="18"/>
      <c r="AX511" s="18"/>
      <c r="AY511" s="18"/>
    </row>
    <row r="512" spans="1:51" ht="13" x14ac:dyDescent="0.25">
      <c r="A512" s="20"/>
      <c r="B512" s="21"/>
      <c r="C512" s="112"/>
      <c r="D512" s="113"/>
      <c r="E512" s="118"/>
      <c r="F512" s="116"/>
      <c r="G512" s="24"/>
      <c r="H512" s="23"/>
      <c r="I512" s="23"/>
      <c r="J512" s="23"/>
      <c r="K512" s="23"/>
      <c r="L512" s="23"/>
      <c r="M512" s="119"/>
      <c r="N512" s="23"/>
      <c r="O512" s="23"/>
      <c r="P512" s="23"/>
      <c r="Q512" s="23"/>
      <c r="R512" s="23"/>
      <c r="S512" s="23"/>
      <c r="T512" s="23"/>
      <c r="U512" s="23"/>
      <c r="V512" s="22"/>
      <c r="W512" s="23"/>
      <c r="X512" s="23"/>
      <c r="Y512" s="23"/>
      <c r="Z512" s="23"/>
      <c r="AA512" s="23"/>
      <c r="AB512" s="23"/>
      <c r="AC512" s="23"/>
      <c r="AD512" s="23"/>
      <c r="AE512" s="23"/>
      <c r="AF512" s="119"/>
      <c r="AG512" s="18"/>
      <c r="AH512" s="19"/>
      <c r="AI512" s="19"/>
      <c r="AJ512" s="19"/>
      <c r="AK512" s="18"/>
      <c r="AL512" s="18"/>
      <c r="AM512" s="18"/>
      <c r="AN512" s="18"/>
      <c r="AO512" s="18"/>
      <c r="AP512" s="18"/>
      <c r="AQ512" s="18"/>
      <c r="AR512" s="18"/>
      <c r="AS512" s="18"/>
      <c r="AT512" s="18"/>
      <c r="AU512" s="18"/>
      <c r="AV512" s="18"/>
      <c r="AW512" s="18"/>
      <c r="AX512" s="18"/>
      <c r="AY512" s="18"/>
    </row>
    <row r="513" spans="1:51" ht="13" x14ac:dyDescent="0.25">
      <c r="A513" s="20"/>
      <c r="B513" s="21"/>
      <c r="C513" s="112"/>
      <c r="D513" s="113"/>
      <c r="E513" s="118"/>
      <c r="F513" s="116"/>
      <c r="G513" s="24"/>
      <c r="H513" s="23"/>
      <c r="I513" s="23"/>
      <c r="J513" s="23"/>
      <c r="K513" s="23"/>
      <c r="L513" s="23"/>
      <c r="M513" s="119"/>
      <c r="N513" s="23"/>
      <c r="O513" s="23"/>
      <c r="P513" s="23"/>
      <c r="Q513" s="23"/>
      <c r="R513" s="23"/>
      <c r="S513" s="23"/>
      <c r="T513" s="23"/>
      <c r="U513" s="23"/>
      <c r="V513" s="22"/>
      <c r="W513" s="23"/>
      <c r="X513" s="23"/>
      <c r="Y513" s="23"/>
      <c r="Z513" s="23"/>
      <c r="AA513" s="23"/>
      <c r="AB513" s="23"/>
      <c r="AC513" s="23"/>
      <c r="AD513" s="23"/>
      <c r="AE513" s="23"/>
      <c r="AF513" s="119"/>
      <c r="AG513" s="18"/>
      <c r="AH513" s="19"/>
      <c r="AI513" s="19"/>
      <c r="AJ513" s="19"/>
      <c r="AK513" s="18"/>
      <c r="AL513" s="18"/>
      <c r="AM513" s="18"/>
      <c r="AN513" s="18"/>
      <c r="AO513" s="18"/>
      <c r="AP513" s="18"/>
      <c r="AQ513" s="18"/>
      <c r="AR513" s="18"/>
      <c r="AS513" s="18"/>
      <c r="AT513" s="18"/>
      <c r="AU513" s="18"/>
      <c r="AV513" s="18"/>
      <c r="AW513" s="18"/>
      <c r="AX513" s="18"/>
      <c r="AY513" s="18"/>
    </row>
    <row r="514" spans="1:51" ht="13" x14ac:dyDescent="0.25">
      <c r="A514" s="20"/>
      <c r="B514" s="21"/>
      <c r="C514" s="112"/>
      <c r="D514" s="113"/>
      <c r="E514" s="118"/>
      <c r="F514" s="116"/>
      <c r="G514" s="24"/>
      <c r="H514" s="23"/>
      <c r="I514" s="23"/>
      <c r="J514" s="23"/>
      <c r="K514" s="23"/>
      <c r="L514" s="23"/>
      <c r="M514" s="119"/>
      <c r="N514" s="23"/>
      <c r="O514" s="23"/>
      <c r="P514" s="23"/>
      <c r="Q514" s="23"/>
      <c r="R514" s="23"/>
      <c r="S514" s="23"/>
      <c r="T514" s="23"/>
      <c r="U514" s="23"/>
      <c r="V514" s="22"/>
      <c r="W514" s="23"/>
      <c r="X514" s="23"/>
      <c r="Y514" s="23"/>
      <c r="Z514" s="23"/>
      <c r="AA514" s="23"/>
      <c r="AB514" s="23"/>
      <c r="AC514" s="23"/>
      <c r="AD514" s="23"/>
      <c r="AE514" s="23"/>
      <c r="AF514" s="119"/>
      <c r="AG514" s="18"/>
      <c r="AH514" s="19"/>
      <c r="AI514" s="19"/>
      <c r="AJ514" s="19"/>
      <c r="AK514" s="18"/>
      <c r="AL514" s="18"/>
      <c r="AM514" s="18"/>
      <c r="AN514" s="18"/>
      <c r="AO514" s="18"/>
      <c r="AP514" s="18"/>
      <c r="AQ514" s="18"/>
      <c r="AR514" s="18"/>
      <c r="AS514" s="18"/>
      <c r="AT514" s="18"/>
      <c r="AU514" s="18"/>
      <c r="AV514" s="18"/>
      <c r="AW514" s="18"/>
      <c r="AX514" s="18"/>
      <c r="AY514" s="18"/>
    </row>
    <row r="515" spans="1:51" ht="13" x14ac:dyDescent="0.25">
      <c r="A515" s="20"/>
      <c r="B515" s="21"/>
      <c r="C515" s="112"/>
      <c r="D515" s="113"/>
      <c r="E515" s="118"/>
      <c r="F515" s="116"/>
      <c r="G515" s="24"/>
      <c r="H515" s="23"/>
      <c r="I515" s="23"/>
      <c r="J515" s="23"/>
      <c r="K515" s="23"/>
      <c r="L515" s="23"/>
      <c r="M515" s="119"/>
      <c r="N515" s="23"/>
      <c r="O515" s="23"/>
      <c r="P515" s="23"/>
      <c r="Q515" s="23"/>
      <c r="R515" s="23"/>
      <c r="S515" s="23"/>
      <c r="T515" s="23"/>
      <c r="U515" s="23"/>
      <c r="V515" s="22"/>
      <c r="W515" s="23"/>
      <c r="X515" s="23"/>
      <c r="Y515" s="23"/>
      <c r="Z515" s="23"/>
      <c r="AA515" s="23"/>
      <c r="AB515" s="23"/>
      <c r="AC515" s="23"/>
      <c r="AD515" s="23"/>
      <c r="AE515" s="23"/>
      <c r="AF515" s="119"/>
      <c r="AG515" s="18"/>
      <c r="AH515" s="19"/>
      <c r="AI515" s="19"/>
      <c r="AJ515" s="19"/>
      <c r="AK515" s="18"/>
      <c r="AL515" s="18"/>
      <c r="AM515" s="18"/>
      <c r="AN515" s="18"/>
      <c r="AO515" s="18"/>
      <c r="AP515" s="18"/>
      <c r="AQ515" s="18"/>
      <c r="AR515" s="18"/>
      <c r="AS515" s="18"/>
      <c r="AT515" s="18"/>
      <c r="AU515" s="18"/>
      <c r="AV515" s="18"/>
      <c r="AW515" s="18"/>
      <c r="AX515" s="18"/>
      <c r="AY515" s="18"/>
    </row>
    <row r="516" spans="1:51" ht="13" x14ac:dyDescent="0.25">
      <c r="A516" s="20"/>
      <c r="B516" s="21"/>
      <c r="C516" s="112"/>
      <c r="D516" s="113"/>
      <c r="E516" s="118"/>
      <c r="F516" s="116"/>
      <c r="G516" s="24"/>
      <c r="H516" s="23"/>
      <c r="I516" s="23"/>
      <c r="J516" s="23"/>
      <c r="K516" s="23"/>
      <c r="L516" s="23"/>
      <c r="M516" s="119"/>
      <c r="N516" s="23"/>
      <c r="O516" s="23"/>
      <c r="P516" s="23"/>
      <c r="Q516" s="23"/>
      <c r="R516" s="23"/>
      <c r="S516" s="23"/>
      <c r="T516" s="23"/>
      <c r="U516" s="23"/>
      <c r="V516" s="22"/>
      <c r="W516" s="23"/>
      <c r="X516" s="23"/>
      <c r="Y516" s="23"/>
      <c r="Z516" s="23"/>
      <c r="AA516" s="23"/>
      <c r="AB516" s="23"/>
      <c r="AC516" s="23"/>
      <c r="AD516" s="23"/>
      <c r="AE516" s="23"/>
      <c r="AF516" s="119"/>
      <c r="AG516" s="18"/>
      <c r="AH516" s="19"/>
      <c r="AI516" s="19"/>
      <c r="AJ516" s="19"/>
      <c r="AK516" s="18"/>
      <c r="AL516" s="18"/>
      <c r="AM516" s="18"/>
      <c r="AN516" s="18"/>
      <c r="AO516" s="18"/>
      <c r="AP516" s="18"/>
      <c r="AQ516" s="18"/>
      <c r="AR516" s="18"/>
      <c r="AS516" s="18"/>
      <c r="AT516" s="18"/>
      <c r="AU516" s="18"/>
      <c r="AV516" s="18"/>
      <c r="AW516" s="18"/>
      <c r="AX516" s="18"/>
      <c r="AY516" s="18"/>
    </row>
    <row r="517" spans="1:51" ht="13" x14ac:dyDescent="0.25">
      <c r="A517" s="20"/>
      <c r="B517" s="21"/>
      <c r="C517" s="112"/>
      <c r="D517" s="113"/>
      <c r="E517" s="118"/>
      <c r="F517" s="116"/>
      <c r="G517" s="24"/>
      <c r="H517" s="23"/>
      <c r="I517" s="23"/>
      <c r="J517" s="23"/>
      <c r="K517" s="23"/>
      <c r="L517" s="23"/>
      <c r="M517" s="119"/>
      <c r="N517" s="23"/>
      <c r="O517" s="23"/>
      <c r="P517" s="23"/>
      <c r="Q517" s="23"/>
      <c r="R517" s="23"/>
      <c r="S517" s="23"/>
      <c r="T517" s="23"/>
      <c r="U517" s="23"/>
      <c r="V517" s="22"/>
      <c r="W517" s="23"/>
      <c r="X517" s="23"/>
      <c r="Y517" s="23"/>
      <c r="Z517" s="23"/>
      <c r="AA517" s="23"/>
      <c r="AB517" s="23"/>
      <c r="AC517" s="23"/>
      <c r="AD517" s="23"/>
      <c r="AE517" s="23"/>
      <c r="AF517" s="119"/>
      <c r="AG517" s="18"/>
      <c r="AH517" s="19"/>
      <c r="AI517" s="19"/>
      <c r="AJ517" s="19"/>
      <c r="AK517" s="18"/>
      <c r="AL517" s="18"/>
      <c r="AM517" s="18"/>
      <c r="AN517" s="18"/>
      <c r="AO517" s="18"/>
      <c r="AP517" s="18"/>
      <c r="AQ517" s="18"/>
      <c r="AR517" s="18"/>
      <c r="AS517" s="18"/>
      <c r="AT517" s="18"/>
      <c r="AU517" s="18"/>
      <c r="AV517" s="18"/>
      <c r="AW517" s="18"/>
      <c r="AX517" s="18"/>
      <c r="AY517" s="18"/>
    </row>
    <row r="518" spans="1:51" ht="13" x14ac:dyDescent="0.25">
      <c r="A518" s="20"/>
      <c r="B518" s="21"/>
      <c r="C518" s="112"/>
      <c r="D518" s="113"/>
      <c r="E518" s="118"/>
      <c r="F518" s="116"/>
      <c r="G518" s="24"/>
      <c r="H518" s="23"/>
      <c r="I518" s="23"/>
      <c r="J518" s="23"/>
      <c r="K518" s="23"/>
      <c r="L518" s="23"/>
      <c r="M518" s="119"/>
      <c r="N518" s="23"/>
      <c r="O518" s="23"/>
      <c r="P518" s="23"/>
      <c r="Q518" s="23"/>
      <c r="R518" s="23"/>
      <c r="S518" s="23"/>
      <c r="T518" s="23"/>
      <c r="U518" s="23"/>
      <c r="V518" s="22"/>
      <c r="W518" s="23"/>
      <c r="X518" s="23"/>
      <c r="Y518" s="23"/>
      <c r="Z518" s="23"/>
      <c r="AA518" s="23"/>
      <c r="AB518" s="23"/>
      <c r="AC518" s="23"/>
      <c r="AD518" s="23"/>
      <c r="AE518" s="23"/>
      <c r="AF518" s="119"/>
      <c r="AG518" s="18"/>
      <c r="AH518" s="19"/>
      <c r="AI518" s="19"/>
      <c r="AJ518" s="19"/>
      <c r="AK518" s="18"/>
      <c r="AL518" s="18"/>
      <c r="AM518" s="18"/>
      <c r="AN518" s="18"/>
      <c r="AO518" s="18"/>
      <c r="AP518" s="18"/>
      <c r="AQ518" s="18"/>
      <c r="AR518" s="18"/>
      <c r="AS518" s="18"/>
      <c r="AT518" s="18"/>
      <c r="AU518" s="18"/>
      <c r="AV518" s="18"/>
      <c r="AW518" s="18"/>
      <c r="AX518" s="18"/>
      <c r="AY518" s="18"/>
    </row>
    <row r="519" spans="1:51" ht="13" x14ac:dyDescent="0.25">
      <c r="A519" s="20"/>
      <c r="B519" s="21"/>
      <c r="C519" s="112"/>
      <c r="D519" s="113"/>
      <c r="E519" s="118"/>
      <c r="F519" s="116"/>
      <c r="G519" s="24"/>
      <c r="H519" s="23"/>
      <c r="I519" s="23"/>
      <c r="J519" s="23"/>
      <c r="K519" s="23"/>
      <c r="L519" s="23"/>
      <c r="M519" s="119"/>
      <c r="N519" s="23"/>
      <c r="O519" s="23"/>
      <c r="P519" s="23"/>
      <c r="Q519" s="23"/>
      <c r="R519" s="23"/>
      <c r="S519" s="23"/>
      <c r="T519" s="23"/>
      <c r="U519" s="23"/>
      <c r="V519" s="22"/>
      <c r="W519" s="23"/>
      <c r="X519" s="23"/>
      <c r="Y519" s="23"/>
      <c r="Z519" s="23"/>
      <c r="AA519" s="23"/>
      <c r="AB519" s="23"/>
      <c r="AC519" s="23"/>
      <c r="AD519" s="23"/>
      <c r="AE519" s="23"/>
      <c r="AF519" s="119"/>
      <c r="AG519" s="18"/>
      <c r="AH519" s="19"/>
      <c r="AI519" s="19"/>
      <c r="AJ519" s="19"/>
      <c r="AK519" s="18"/>
      <c r="AL519" s="18"/>
      <c r="AM519" s="18"/>
      <c r="AN519" s="18"/>
      <c r="AO519" s="18"/>
      <c r="AP519" s="18"/>
      <c r="AQ519" s="18"/>
      <c r="AR519" s="18"/>
      <c r="AS519" s="18"/>
      <c r="AT519" s="18"/>
      <c r="AU519" s="18"/>
      <c r="AV519" s="18"/>
      <c r="AW519" s="18"/>
      <c r="AX519" s="18"/>
      <c r="AY519" s="18"/>
    </row>
    <row r="520" spans="1:51" ht="13" x14ac:dyDescent="0.25">
      <c r="A520" s="20"/>
      <c r="B520" s="21"/>
      <c r="C520" s="112"/>
      <c r="D520" s="113"/>
      <c r="E520" s="118"/>
      <c r="F520" s="116"/>
      <c r="G520" s="24"/>
      <c r="H520" s="23"/>
      <c r="I520" s="23"/>
      <c r="J520" s="23"/>
      <c r="K520" s="23"/>
      <c r="L520" s="23"/>
      <c r="M520" s="119"/>
      <c r="N520" s="23"/>
      <c r="O520" s="23"/>
      <c r="P520" s="23"/>
      <c r="Q520" s="23"/>
      <c r="R520" s="23"/>
      <c r="S520" s="23"/>
      <c r="T520" s="23"/>
      <c r="U520" s="23"/>
      <c r="V520" s="22"/>
      <c r="W520" s="23"/>
      <c r="X520" s="23"/>
      <c r="Y520" s="23"/>
      <c r="Z520" s="23"/>
      <c r="AA520" s="23"/>
      <c r="AB520" s="23"/>
      <c r="AC520" s="23"/>
      <c r="AD520" s="23"/>
      <c r="AE520" s="23"/>
      <c r="AF520" s="119"/>
      <c r="AG520" s="18"/>
      <c r="AH520" s="19"/>
      <c r="AI520" s="19"/>
      <c r="AJ520" s="19"/>
      <c r="AK520" s="18"/>
      <c r="AL520" s="18"/>
      <c r="AM520" s="18"/>
      <c r="AN520" s="18"/>
      <c r="AO520" s="18"/>
      <c r="AP520" s="18"/>
      <c r="AQ520" s="18"/>
      <c r="AR520" s="18"/>
      <c r="AS520" s="18"/>
      <c r="AT520" s="18"/>
      <c r="AU520" s="18"/>
      <c r="AV520" s="18"/>
      <c r="AW520" s="18"/>
      <c r="AX520" s="18"/>
      <c r="AY520" s="18"/>
    </row>
    <row r="521" spans="1:51" ht="13" x14ac:dyDescent="0.25">
      <c r="A521" s="20"/>
      <c r="B521" s="21"/>
      <c r="C521" s="112"/>
      <c r="D521" s="113"/>
      <c r="E521" s="118"/>
      <c r="F521" s="116"/>
      <c r="G521" s="24"/>
      <c r="H521" s="23"/>
      <c r="I521" s="23"/>
      <c r="J521" s="23"/>
      <c r="K521" s="23"/>
      <c r="L521" s="23"/>
      <c r="M521" s="119"/>
      <c r="N521" s="23"/>
      <c r="O521" s="23"/>
      <c r="P521" s="23"/>
      <c r="Q521" s="23"/>
      <c r="R521" s="23"/>
      <c r="S521" s="23"/>
      <c r="T521" s="23"/>
      <c r="U521" s="23"/>
      <c r="V521" s="22"/>
      <c r="W521" s="23"/>
      <c r="X521" s="23"/>
      <c r="Y521" s="23"/>
      <c r="Z521" s="23"/>
      <c r="AA521" s="23"/>
      <c r="AB521" s="23"/>
      <c r="AC521" s="23"/>
      <c r="AD521" s="23"/>
      <c r="AE521" s="23"/>
      <c r="AF521" s="119"/>
      <c r="AG521" s="18"/>
      <c r="AH521" s="19"/>
      <c r="AI521" s="19"/>
      <c r="AJ521" s="19"/>
      <c r="AK521" s="18"/>
      <c r="AL521" s="18"/>
      <c r="AM521" s="18"/>
      <c r="AN521" s="18"/>
      <c r="AO521" s="18"/>
      <c r="AP521" s="18"/>
      <c r="AQ521" s="18"/>
      <c r="AR521" s="18"/>
      <c r="AS521" s="18"/>
      <c r="AT521" s="18"/>
      <c r="AU521" s="18"/>
      <c r="AV521" s="18"/>
      <c r="AW521" s="18"/>
      <c r="AX521" s="18"/>
      <c r="AY521" s="18"/>
    </row>
    <row r="522" spans="1:51" ht="13" x14ac:dyDescent="0.25">
      <c r="A522" s="20"/>
      <c r="B522" s="21"/>
      <c r="C522" s="112"/>
      <c r="D522" s="113"/>
      <c r="E522" s="118"/>
      <c r="F522" s="116"/>
      <c r="G522" s="24"/>
      <c r="H522" s="23"/>
      <c r="I522" s="23"/>
      <c r="J522" s="23"/>
      <c r="K522" s="23"/>
      <c r="L522" s="23"/>
      <c r="M522" s="119"/>
      <c r="N522" s="23"/>
      <c r="O522" s="23"/>
      <c r="P522" s="23"/>
      <c r="Q522" s="23"/>
      <c r="R522" s="23"/>
      <c r="S522" s="23"/>
      <c r="T522" s="23"/>
      <c r="U522" s="23"/>
      <c r="V522" s="22"/>
      <c r="W522" s="23"/>
      <c r="X522" s="23"/>
      <c r="Y522" s="23"/>
      <c r="Z522" s="23"/>
      <c r="AA522" s="23"/>
      <c r="AB522" s="23"/>
      <c r="AC522" s="23"/>
      <c r="AD522" s="23"/>
      <c r="AE522" s="23"/>
      <c r="AF522" s="119"/>
      <c r="AG522" s="18"/>
      <c r="AH522" s="19"/>
      <c r="AI522" s="19"/>
      <c r="AJ522" s="19"/>
      <c r="AK522" s="18"/>
      <c r="AL522" s="18"/>
      <c r="AM522" s="18"/>
      <c r="AN522" s="18"/>
      <c r="AO522" s="18"/>
      <c r="AP522" s="18"/>
      <c r="AQ522" s="18"/>
      <c r="AR522" s="18"/>
      <c r="AS522" s="18"/>
      <c r="AT522" s="18"/>
      <c r="AU522" s="18"/>
      <c r="AV522" s="18"/>
      <c r="AW522" s="18"/>
      <c r="AX522" s="18"/>
      <c r="AY522" s="18"/>
    </row>
    <row r="523" spans="1:51" ht="13" x14ac:dyDescent="0.25">
      <c r="A523" s="20"/>
      <c r="B523" s="21"/>
      <c r="C523" s="112"/>
      <c r="D523" s="113"/>
      <c r="E523" s="118"/>
      <c r="F523" s="116"/>
      <c r="G523" s="24"/>
      <c r="H523" s="23"/>
      <c r="I523" s="23"/>
      <c r="J523" s="23"/>
      <c r="K523" s="23"/>
      <c r="L523" s="23"/>
      <c r="M523" s="119"/>
      <c r="N523" s="23"/>
      <c r="O523" s="23"/>
      <c r="P523" s="23"/>
      <c r="Q523" s="23"/>
      <c r="R523" s="23"/>
      <c r="S523" s="23"/>
      <c r="T523" s="23"/>
      <c r="U523" s="23"/>
      <c r="V523" s="22"/>
      <c r="W523" s="23"/>
      <c r="X523" s="23"/>
      <c r="Y523" s="23"/>
      <c r="Z523" s="23"/>
      <c r="AA523" s="23"/>
      <c r="AB523" s="23"/>
      <c r="AC523" s="23"/>
      <c r="AD523" s="23"/>
      <c r="AE523" s="23"/>
      <c r="AF523" s="119"/>
      <c r="AG523" s="18"/>
      <c r="AH523" s="19"/>
      <c r="AI523" s="19"/>
      <c r="AJ523" s="19"/>
      <c r="AK523" s="18"/>
      <c r="AL523" s="18"/>
      <c r="AM523" s="18"/>
      <c r="AN523" s="18"/>
      <c r="AO523" s="18"/>
      <c r="AP523" s="18"/>
      <c r="AQ523" s="18"/>
      <c r="AR523" s="18"/>
      <c r="AS523" s="18"/>
      <c r="AT523" s="18"/>
      <c r="AU523" s="18"/>
      <c r="AV523" s="18"/>
      <c r="AW523" s="18"/>
      <c r="AX523" s="18"/>
      <c r="AY523" s="18"/>
    </row>
    <row r="524" spans="1:51" ht="13" x14ac:dyDescent="0.25">
      <c r="A524" s="20"/>
      <c r="B524" s="21"/>
      <c r="C524" s="112"/>
      <c r="D524" s="113"/>
      <c r="E524" s="118"/>
      <c r="F524" s="116"/>
      <c r="G524" s="24"/>
      <c r="H524" s="23"/>
      <c r="I524" s="23"/>
      <c r="J524" s="23"/>
      <c r="K524" s="23"/>
      <c r="L524" s="23"/>
      <c r="M524" s="119"/>
      <c r="N524" s="23"/>
      <c r="O524" s="23"/>
      <c r="P524" s="23"/>
      <c r="Q524" s="23"/>
      <c r="R524" s="23"/>
      <c r="S524" s="23"/>
      <c r="T524" s="23"/>
      <c r="U524" s="23"/>
      <c r="V524" s="22"/>
      <c r="W524" s="23"/>
      <c r="X524" s="23"/>
      <c r="Y524" s="23"/>
      <c r="Z524" s="23"/>
      <c r="AA524" s="23"/>
      <c r="AB524" s="23"/>
      <c r="AC524" s="23"/>
      <c r="AD524" s="23"/>
      <c r="AE524" s="23"/>
      <c r="AF524" s="119"/>
      <c r="AG524" s="18"/>
      <c r="AH524" s="19"/>
      <c r="AI524" s="19"/>
      <c r="AJ524" s="19"/>
      <c r="AK524" s="18"/>
      <c r="AL524" s="18"/>
      <c r="AM524" s="18"/>
      <c r="AN524" s="18"/>
      <c r="AO524" s="18"/>
      <c r="AP524" s="18"/>
      <c r="AQ524" s="18"/>
      <c r="AR524" s="18"/>
      <c r="AS524" s="18"/>
      <c r="AT524" s="18"/>
      <c r="AU524" s="18"/>
      <c r="AV524" s="18"/>
      <c r="AW524" s="18"/>
      <c r="AX524" s="18"/>
      <c r="AY524" s="18"/>
    </row>
    <row r="525" spans="1:51" ht="13" x14ac:dyDescent="0.25">
      <c r="A525" s="20"/>
      <c r="B525" s="21"/>
      <c r="C525" s="112"/>
      <c r="D525" s="113"/>
      <c r="E525" s="118"/>
      <c r="F525" s="116"/>
      <c r="G525" s="24"/>
      <c r="H525" s="23"/>
      <c r="I525" s="23"/>
      <c r="J525" s="23"/>
      <c r="K525" s="23"/>
      <c r="L525" s="23"/>
      <c r="M525" s="119"/>
      <c r="N525" s="23"/>
      <c r="O525" s="23"/>
      <c r="P525" s="23"/>
      <c r="Q525" s="23"/>
      <c r="R525" s="23"/>
      <c r="S525" s="23"/>
      <c r="T525" s="23"/>
      <c r="U525" s="23"/>
      <c r="V525" s="22"/>
      <c r="W525" s="23"/>
      <c r="X525" s="23"/>
      <c r="Y525" s="23"/>
      <c r="Z525" s="23"/>
      <c r="AA525" s="23"/>
      <c r="AB525" s="23"/>
      <c r="AC525" s="23"/>
      <c r="AD525" s="23"/>
      <c r="AE525" s="23"/>
      <c r="AF525" s="119"/>
      <c r="AG525" s="18"/>
      <c r="AH525" s="19"/>
      <c r="AI525" s="19"/>
      <c r="AJ525" s="19"/>
      <c r="AK525" s="18"/>
      <c r="AL525" s="18"/>
      <c r="AM525" s="18"/>
      <c r="AN525" s="18"/>
      <c r="AO525" s="18"/>
      <c r="AP525" s="18"/>
      <c r="AQ525" s="18"/>
      <c r="AR525" s="18"/>
      <c r="AS525" s="18"/>
      <c r="AT525" s="18"/>
      <c r="AU525" s="18"/>
      <c r="AV525" s="18"/>
      <c r="AW525" s="18"/>
      <c r="AX525" s="18"/>
      <c r="AY525" s="18"/>
    </row>
    <row r="526" spans="1:51" ht="13" x14ac:dyDescent="0.25">
      <c r="A526" s="20"/>
      <c r="B526" s="21"/>
      <c r="C526" s="112"/>
      <c r="D526" s="113"/>
      <c r="E526" s="118"/>
      <c r="F526" s="116"/>
      <c r="G526" s="24"/>
      <c r="H526" s="23"/>
      <c r="I526" s="23"/>
      <c r="J526" s="23"/>
      <c r="K526" s="23"/>
      <c r="L526" s="23"/>
      <c r="M526" s="119"/>
      <c r="N526" s="23"/>
      <c r="O526" s="23"/>
      <c r="P526" s="23"/>
      <c r="Q526" s="23"/>
      <c r="R526" s="23"/>
      <c r="S526" s="23"/>
      <c r="T526" s="23"/>
      <c r="U526" s="23"/>
      <c r="V526" s="22"/>
      <c r="W526" s="23"/>
      <c r="X526" s="23"/>
      <c r="Y526" s="23"/>
      <c r="Z526" s="23"/>
      <c r="AA526" s="23"/>
      <c r="AB526" s="23"/>
      <c r="AC526" s="23"/>
      <c r="AD526" s="23"/>
      <c r="AE526" s="23"/>
      <c r="AF526" s="119"/>
      <c r="AG526" s="18"/>
      <c r="AH526" s="19"/>
      <c r="AI526" s="19"/>
      <c r="AJ526" s="19"/>
      <c r="AK526" s="18"/>
      <c r="AL526" s="18"/>
      <c r="AM526" s="18"/>
      <c r="AN526" s="18"/>
      <c r="AO526" s="18"/>
      <c r="AP526" s="18"/>
      <c r="AQ526" s="18"/>
      <c r="AR526" s="18"/>
      <c r="AS526" s="18"/>
      <c r="AT526" s="18"/>
      <c r="AU526" s="18"/>
      <c r="AV526" s="18"/>
      <c r="AW526" s="18"/>
      <c r="AX526" s="18"/>
      <c r="AY526" s="18"/>
    </row>
    <row r="527" spans="1:51" ht="13" x14ac:dyDescent="0.25">
      <c r="A527" s="20"/>
      <c r="B527" s="21"/>
      <c r="C527" s="112"/>
      <c r="D527" s="113"/>
      <c r="E527" s="118"/>
      <c r="F527" s="116"/>
      <c r="G527" s="24"/>
      <c r="H527" s="23"/>
      <c r="I527" s="23"/>
      <c r="J527" s="23"/>
      <c r="K527" s="23"/>
      <c r="L527" s="23"/>
      <c r="M527" s="119"/>
      <c r="N527" s="23"/>
      <c r="O527" s="23"/>
      <c r="P527" s="23"/>
      <c r="Q527" s="23"/>
      <c r="R527" s="23"/>
      <c r="S527" s="23"/>
      <c r="T527" s="23"/>
      <c r="U527" s="23"/>
      <c r="V527" s="22"/>
      <c r="W527" s="23"/>
      <c r="X527" s="23"/>
      <c r="Y527" s="23"/>
      <c r="Z527" s="23"/>
      <c r="AA527" s="23"/>
      <c r="AB527" s="23"/>
      <c r="AC527" s="23"/>
      <c r="AD527" s="23"/>
      <c r="AE527" s="23"/>
      <c r="AF527" s="119"/>
      <c r="AG527" s="18"/>
      <c r="AH527" s="19"/>
      <c r="AI527" s="19"/>
      <c r="AJ527" s="19"/>
      <c r="AK527" s="18"/>
      <c r="AL527" s="18"/>
      <c r="AM527" s="18"/>
      <c r="AN527" s="18"/>
      <c r="AO527" s="18"/>
      <c r="AP527" s="18"/>
      <c r="AQ527" s="18"/>
      <c r="AR527" s="18"/>
      <c r="AS527" s="18"/>
      <c r="AT527" s="18"/>
      <c r="AU527" s="18"/>
      <c r="AV527" s="18"/>
      <c r="AW527" s="18"/>
      <c r="AX527" s="18"/>
      <c r="AY527" s="18"/>
    </row>
    <row r="528" spans="1:51" ht="13" x14ac:dyDescent="0.25">
      <c r="A528" s="20"/>
      <c r="B528" s="21"/>
      <c r="C528" s="112"/>
      <c r="D528" s="113"/>
      <c r="E528" s="118"/>
      <c r="F528" s="116"/>
      <c r="G528" s="24"/>
      <c r="H528" s="23"/>
      <c r="I528" s="23"/>
      <c r="J528" s="23"/>
      <c r="K528" s="23"/>
      <c r="L528" s="23"/>
      <c r="M528" s="119"/>
      <c r="N528" s="23"/>
      <c r="O528" s="23"/>
      <c r="P528" s="23"/>
      <c r="Q528" s="23"/>
      <c r="R528" s="23"/>
      <c r="S528" s="23"/>
      <c r="T528" s="23"/>
      <c r="U528" s="23"/>
      <c r="V528" s="22"/>
      <c r="W528" s="23"/>
      <c r="X528" s="23"/>
      <c r="Y528" s="23"/>
      <c r="Z528" s="23"/>
      <c r="AA528" s="23"/>
      <c r="AB528" s="23"/>
      <c r="AC528" s="23"/>
      <c r="AD528" s="23"/>
      <c r="AE528" s="23"/>
      <c r="AF528" s="119"/>
      <c r="AG528" s="18"/>
      <c r="AH528" s="19"/>
      <c r="AI528" s="19"/>
      <c r="AJ528" s="19"/>
      <c r="AK528" s="18"/>
      <c r="AL528" s="18"/>
      <c r="AM528" s="18"/>
      <c r="AN528" s="18"/>
      <c r="AO528" s="18"/>
      <c r="AP528" s="18"/>
      <c r="AQ528" s="18"/>
      <c r="AR528" s="18"/>
      <c r="AS528" s="18"/>
      <c r="AT528" s="18"/>
      <c r="AU528" s="18"/>
      <c r="AV528" s="18"/>
      <c r="AW528" s="18"/>
      <c r="AX528" s="18"/>
      <c r="AY528" s="18"/>
    </row>
    <row r="529" spans="1:51" ht="13" x14ac:dyDescent="0.25">
      <c r="A529" s="20"/>
      <c r="B529" s="21"/>
      <c r="C529" s="112"/>
      <c r="D529" s="113"/>
      <c r="E529" s="118"/>
      <c r="F529" s="116"/>
      <c r="G529" s="24"/>
      <c r="H529" s="23"/>
      <c r="I529" s="23"/>
      <c r="J529" s="23"/>
      <c r="K529" s="23"/>
      <c r="L529" s="23"/>
      <c r="M529" s="119"/>
      <c r="N529" s="23"/>
      <c r="O529" s="23"/>
      <c r="P529" s="23"/>
      <c r="Q529" s="23"/>
      <c r="R529" s="23"/>
      <c r="S529" s="23"/>
      <c r="T529" s="23"/>
      <c r="U529" s="23"/>
      <c r="V529" s="22"/>
      <c r="W529" s="23"/>
      <c r="X529" s="23"/>
      <c r="Y529" s="23"/>
      <c r="Z529" s="23"/>
      <c r="AA529" s="23"/>
      <c r="AB529" s="23"/>
      <c r="AC529" s="23"/>
      <c r="AD529" s="23"/>
      <c r="AE529" s="23"/>
      <c r="AF529" s="119"/>
      <c r="AG529" s="18"/>
      <c r="AH529" s="19"/>
      <c r="AI529" s="19"/>
      <c r="AJ529" s="19"/>
      <c r="AK529" s="18"/>
      <c r="AL529" s="18"/>
      <c r="AM529" s="18"/>
      <c r="AN529" s="18"/>
      <c r="AO529" s="18"/>
      <c r="AP529" s="18"/>
      <c r="AQ529" s="18"/>
      <c r="AR529" s="18"/>
      <c r="AS529" s="18"/>
      <c r="AT529" s="18"/>
      <c r="AU529" s="18"/>
      <c r="AV529" s="18"/>
      <c r="AW529" s="18"/>
      <c r="AX529" s="18"/>
      <c r="AY529" s="18"/>
    </row>
    <row r="530" spans="1:51" ht="13" x14ac:dyDescent="0.25">
      <c r="A530" s="20"/>
      <c r="B530" s="21"/>
      <c r="C530" s="112"/>
      <c r="D530" s="113"/>
      <c r="E530" s="118"/>
      <c r="F530" s="116"/>
      <c r="G530" s="24"/>
      <c r="H530" s="23"/>
      <c r="I530" s="23"/>
      <c r="J530" s="23"/>
      <c r="K530" s="23"/>
      <c r="L530" s="23"/>
      <c r="M530" s="119"/>
      <c r="N530" s="23"/>
      <c r="O530" s="23"/>
      <c r="P530" s="23"/>
      <c r="Q530" s="23"/>
      <c r="R530" s="23"/>
      <c r="S530" s="23"/>
      <c r="T530" s="23"/>
      <c r="U530" s="23"/>
      <c r="V530" s="22"/>
      <c r="W530" s="23"/>
      <c r="X530" s="23"/>
      <c r="Y530" s="23"/>
      <c r="Z530" s="23"/>
      <c r="AA530" s="23"/>
      <c r="AB530" s="23"/>
      <c r="AC530" s="23"/>
      <c r="AD530" s="23"/>
      <c r="AE530" s="23"/>
      <c r="AF530" s="119"/>
      <c r="AG530" s="18"/>
      <c r="AH530" s="19"/>
      <c r="AI530" s="19"/>
      <c r="AJ530" s="19"/>
      <c r="AK530" s="18"/>
      <c r="AL530" s="18"/>
      <c r="AM530" s="18"/>
      <c r="AN530" s="18"/>
      <c r="AO530" s="18"/>
      <c r="AP530" s="18"/>
      <c r="AQ530" s="18"/>
      <c r="AR530" s="18"/>
      <c r="AS530" s="18"/>
      <c r="AT530" s="18"/>
      <c r="AU530" s="18"/>
      <c r="AV530" s="18"/>
      <c r="AW530" s="18"/>
      <c r="AX530" s="18"/>
      <c r="AY530" s="18"/>
    </row>
    <row r="531" spans="1:51" ht="13" x14ac:dyDescent="0.25">
      <c r="A531" s="20"/>
      <c r="B531" s="21"/>
      <c r="C531" s="112"/>
      <c r="D531" s="113"/>
      <c r="E531" s="118"/>
      <c r="F531" s="116"/>
      <c r="G531" s="24"/>
      <c r="H531" s="23"/>
      <c r="I531" s="23"/>
      <c r="J531" s="23"/>
      <c r="K531" s="23"/>
      <c r="L531" s="23"/>
      <c r="M531" s="119"/>
      <c r="N531" s="23"/>
      <c r="O531" s="23"/>
      <c r="P531" s="23"/>
      <c r="Q531" s="23"/>
      <c r="R531" s="23"/>
      <c r="S531" s="23"/>
      <c r="T531" s="23"/>
      <c r="U531" s="23"/>
      <c r="V531" s="22"/>
      <c r="W531" s="23"/>
      <c r="X531" s="23"/>
      <c r="Y531" s="23"/>
      <c r="Z531" s="23"/>
      <c r="AA531" s="23"/>
      <c r="AB531" s="23"/>
      <c r="AC531" s="23"/>
      <c r="AD531" s="23"/>
      <c r="AE531" s="23"/>
      <c r="AF531" s="119"/>
      <c r="AG531" s="18"/>
      <c r="AH531" s="19"/>
      <c r="AI531" s="19"/>
      <c r="AJ531" s="19"/>
      <c r="AK531" s="18"/>
      <c r="AL531" s="18"/>
      <c r="AM531" s="18"/>
      <c r="AN531" s="18"/>
      <c r="AO531" s="18"/>
      <c r="AP531" s="18"/>
      <c r="AQ531" s="18"/>
      <c r="AR531" s="18"/>
      <c r="AS531" s="18"/>
      <c r="AT531" s="18"/>
      <c r="AU531" s="18"/>
      <c r="AV531" s="18"/>
      <c r="AW531" s="18"/>
      <c r="AX531" s="18"/>
      <c r="AY531" s="18"/>
    </row>
    <row r="532" spans="1:51" ht="13" x14ac:dyDescent="0.25">
      <c r="A532" s="20"/>
      <c r="B532" s="21"/>
      <c r="C532" s="112"/>
      <c r="D532" s="113"/>
      <c r="E532" s="118"/>
      <c r="F532" s="116"/>
      <c r="G532" s="24"/>
      <c r="H532" s="23"/>
      <c r="I532" s="23"/>
      <c r="J532" s="23"/>
      <c r="K532" s="23"/>
      <c r="L532" s="23"/>
      <c r="M532" s="119"/>
      <c r="N532" s="23"/>
      <c r="O532" s="23"/>
      <c r="P532" s="23"/>
      <c r="Q532" s="23"/>
      <c r="R532" s="23"/>
      <c r="S532" s="23"/>
      <c r="T532" s="23"/>
      <c r="U532" s="23"/>
      <c r="V532" s="22"/>
      <c r="W532" s="23"/>
      <c r="X532" s="23"/>
      <c r="Y532" s="23"/>
      <c r="Z532" s="23"/>
      <c r="AA532" s="23"/>
      <c r="AB532" s="23"/>
      <c r="AC532" s="23"/>
      <c r="AD532" s="23"/>
      <c r="AE532" s="23"/>
      <c r="AF532" s="119"/>
      <c r="AG532" s="18"/>
      <c r="AH532" s="19"/>
      <c r="AI532" s="19"/>
      <c r="AJ532" s="19"/>
      <c r="AK532" s="18"/>
      <c r="AL532" s="18"/>
      <c r="AM532" s="18"/>
      <c r="AN532" s="18"/>
      <c r="AO532" s="18"/>
      <c r="AP532" s="18"/>
      <c r="AQ532" s="18"/>
      <c r="AR532" s="18"/>
      <c r="AS532" s="18"/>
      <c r="AT532" s="18"/>
      <c r="AU532" s="18"/>
      <c r="AV532" s="18"/>
      <c r="AW532" s="18"/>
      <c r="AX532" s="18"/>
      <c r="AY532" s="18"/>
    </row>
    <row r="533" spans="1:51" ht="13" x14ac:dyDescent="0.25">
      <c r="A533" s="20"/>
      <c r="B533" s="21"/>
      <c r="C533" s="112"/>
      <c r="D533" s="113"/>
      <c r="E533" s="118"/>
      <c r="F533" s="116"/>
      <c r="G533" s="24"/>
      <c r="H533" s="23"/>
      <c r="I533" s="23"/>
      <c r="J533" s="23"/>
      <c r="K533" s="23"/>
      <c r="L533" s="23"/>
      <c r="M533" s="119"/>
      <c r="N533" s="23"/>
      <c r="O533" s="23"/>
      <c r="P533" s="23"/>
      <c r="Q533" s="23"/>
      <c r="R533" s="23"/>
      <c r="S533" s="23"/>
      <c r="T533" s="23"/>
      <c r="U533" s="23"/>
      <c r="V533" s="22"/>
      <c r="W533" s="23"/>
      <c r="X533" s="23"/>
      <c r="Y533" s="23"/>
      <c r="Z533" s="23"/>
      <c r="AA533" s="23"/>
      <c r="AB533" s="23"/>
      <c r="AC533" s="23"/>
      <c r="AD533" s="23"/>
      <c r="AE533" s="23"/>
      <c r="AF533" s="119"/>
      <c r="AG533" s="18"/>
      <c r="AH533" s="19"/>
      <c r="AI533" s="19"/>
      <c r="AJ533" s="19"/>
      <c r="AK533" s="18"/>
      <c r="AL533" s="18"/>
      <c r="AM533" s="18"/>
      <c r="AN533" s="18"/>
      <c r="AO533" s="18"/>
      <c r="AP533" s="18"/>
      <c r="AQ533" s="18"/>
      <c r="AR533" s="18"/>
      <c r="AS533" s="18"/>
      <c r="AT533" s="18"/>
      <c r="AU533" s="18"/>
      <c r="AV533" s="18"/>
      <c r="AW533" s="18"/>
      <c r="AX533" s="18"/>
      <c r="AY533" s="18"/>
    </row>
    <row r="534" spans="1:51" ht="13" x14ac:dyDescent="0.25">
      <c r="A534" s="20"/>
      <c r="B534" s="21"/>
      <c r="C534" s="112"/>
      <c r="D534" s="113"/>
      <c r="E534" s="118"/>
      <c r="F534" s="116"/>
      <c r="G534" s="24"/>
      <c r="H534" s="23"/>
      <c r="I534" s="23"/>
      <c r="J534" s="23"/>
      <c r="K534" s="23"/>
      <c r="L534" s="23"/>
      <c r="M534" s="119"/>
      <c r="N534" s="23"/>
      <c r="O534" s="23"/>
      <c r="P534" s="23"/>
      <c r="Q534" s="23"/>
      <c r="R534" s="23"/>
      <c r="S534" s="23"/>
      <c r="T534" s="23"/>
      <c r="U534" s="23"/>
      <c r="V534" s="22"/>
      <c r="W534" s="23"/>
      <c r="X534" s="23"/>
      <c r="Y534" s="23"/>
      <c r="Z534" s="23"/>
      <c r="AA534" s="23"/>
      <c r="AB534" s="23"/>
      <c r="AC534" s="23"/>
      <c r="AD534" s="23"/>
      <c r="AE534" s="23"/>
      <c r="AF534" s="119"/>
      <c r="AG534" s="18"/>
      <c r="AH534" s="19"/>
      <c r="AI534" s="19"/>
      <c r="AJ534" s="19"/>
      <c r="AK534" s="18"/>
      <c r="AL534" s="18"/>
      <c r="AM534" s="18"/>
      <c r="AN534" s="18"/>
      <c r="AO534" s="18"/>
      <c r="AP534" s="18"/>
      <c r="AQ534" s="18"/>
      <c r="AR534" s="18"/>
      <c r="AS534" s="18"/>
      <c r="AT534" s="18"/>
      <c r="AU534" s="18"/>
      <c r="AV534" s="18"/>
      <c r="AW534" s="18"/>
      <c r="AX534" s="18"/>
      <c r="AY534" s="18"/>
    </row>
    <row r="535" spans="1:51" ht="13" x14ac:dyDescent="0.25">
      <c r="A535" s="20"/>
      <c r="B535" s="21"/>
      <c r="C535" s="112"/>
      <c r="D535" s="113"/>
      <c r="E535" s="118"/>
      <c r="F535" s="116"/>
      <c r="G535" s="24"/>
      <c r="H535" s="23"/>
      <c r="I535" s="23"/>
      <c r="J535" s="23"/>
      <c r="K535" s="23"/>
      <c r="L535" s="23"/>
      <c r="M535" s="119"/>
      <c r="N535" s="23"/>
      <c r="O535" s="23"/>
      <c r="P535" s="23"/>
      <c r="Q535" s="23"/>
      <c r="R535" s="23"/>
      <c r="S535" s="23"/>
      <c r="T535" s="23"/>
      <c r="U535" s="23"/>
      <c r="V535" s="22"/>
      <c r="W535" s="23"/>
      <c r="X535" s="23"/>
      <c r="Y535" s="23"/>
      <c r="Z535" s="23"/>
      <c r="AA535" s="23"/>
      <c r="AB535" s="23"/>
      <c r="AC535" s="23"/>
      <c r="AD535" s="23"/>
      <c r="AE535" s="23"/>
      <c r="AF535" s="119"/>
      <c r="AG535" s="18"/>
      <c r="AH535" s="19"/>
      <c r="AI535" s="19"/>
      <c r="AJ535" s="19"/>
      <c r="AK535" s="18"/>
      <c r="AL535" s="18"/>
      <c r="AM535" s="18"/>
      <c r="AN535" s="18"/>
      <c r="AO535" s="18"/>
      <c r="AP535" s="18"/>
      <c r="AQ535" s="18"/>
      <c r="AR535" s="18"/>
      <c r="AS535" s="18"/>
      <c r="AT535" s="18"/>
      <c r="AU535" s="18"/>
      <c r="AV535" s="18"/>
      <c r="AW535" s="18"/>
      <c r="AX535" s="18"/>
      <c r="AY535" s="18"/>
    </row>
    <row r="536" spans="1:51" ht="13" x14ac:dyDescent="0.25">
      <c r="A536" s="20"/>
      <c r="B536" s="21"/>
      <c r="C536" s="112"/>
      <c r="D536" s="113"/>
      <c r="E536" s="118"/>
      <c r="F536" s="116"/>
      <c r="G536" s="24"/>
      <c r="H536" s="23"/>
      <c r="I536" s="23"/>
      <c r="J536" s="23"/>
      <c r="K536" s="23"/>
      <c r="L536" s="23"/>
      <c r="M536" s="119"/>
      <c r="N536" s="23"/>
      <c r="O536" s="23"/>
      <c r="P536" s="23"/>
      <c r="Q536" s="23"/>
      <c r="R536" s="23"/>
      <c r="S536" s="23"/>
      <c r="T536" s="23"/>
      <c r="U536" s="23"/>
      <c r="V536" s="22"/>
      <c r="W536" s="23"/>
      <c r="X536" s="23"/>
      <c r="Y536" s="23"/>
      <c r="Z536" s="23"/>
      <c r="AA536" s="23"/>
      <c r="AB536" s="23"/>
      <c r="AC536" s="23"/>
      <c r="AD536" s="23"/>
      <c r="AE536" s="23"/>
      <c r="AF536" s="119"/>
      <c r="AG536" s="18"/>
      <c r="AH536" s="19"/>
      <c r="AI536" s="19"/>
      <c r="AJ536" s="19"/>
      <c r="AK536" s="18"/>
      <c r="AL536" s="18"/>
      <c r="AM536" s="18"/>
      <c r="AN536" s="18"/>
      <c r="AO536" s="18"/>
      <c r="AP536" s="18"/>
      <c r="AQ536" s="18"/>
      <c r="AR536" s="18"/>
      <c r="AS536" s="18"/>
      <c r="AT536" s="18"/>
      <c r="AU536" s="18"/>
      <c r="AV536" s="18"/>
      <c r="AW536" s="18"/>
      <c r="AX536" s="18"/>
      <c r="AY536" s="18"/>
    </row>
    <row r="537" spans="1:51" ht="13" x14ac:dyDescent="0.25">
      <c r="A537" s="20"/>
      <c r="B537" s="21"/>
      <c r="C537" s="112"/>
      <c r="D537" s="113"/>
      <c r="E537" s="118"/>
      <c r="F537" s="116"/>
      <c r="G537" s="24"/>
      <c r="H537" s="23"/>
      <c r="I537" s="23"/>
      <c r="J537" s="23"/>
      <c r="K537" s="23"/>
      <c r="L537" s="23"/>
      <c r="M537" s="119"/>
      <c r="N537" s="23"/>
      <c r="O537" s="23"/>
      <c r="P537" s="23"/>
      <c r="Q537" s="23"/>
      <c r="R537" s="23"/>
      <c r="S537" s="23"/>
      <c r="T537" s="23"/>
      <c r="U537" s="23"/>
      <c r="V537" s="22"/>
      <c r="W537" s="23"/>
      <c r="X537" s="23"/>
      <c r="Y537" s="23"/>
      <c r="Z537" s="23"/>
      <c r="AA537" s="23"/>
      <c r="AB537" s="23"/>
      <c r="AC537" s="23"/>
      <c r="AD537" s="23"/>
      <c r="AE537" s="23"/>
      <c r="AF537" s="119"/>
      <c r="AG537" s="18"/>
      <c r="AH537" s="19"/>
      <c r="AI537" s="19"/>
      <c r="AJ537" s="19"/>
      <c r="AK537" s="18"/>
      <c r="AL537" s="18"/>
      <c r="AM537" s="18"/>
      <c r="AN537" s="18"/>
      <c r="AO537" s="18"/>
      <c r="AP537" s="18"/>
      <c r="AQ537" s="18"/>
      <c r="AR537" s="18"/>
      <c r="AS537" s="18"/>
      <c r="AT537" s="18"/>
      <c r="AU537" s="18"/>
      <c r="AV537" s="18"/>
      <c r="AW537" s="18"/>
      <c r="AX537" s="18"/>
      <c r="AY537" s="18"/>
    </row>
    <row r="538" spans="1:51" ht="13" x14ac:dyDescent="0.25">
      <c r="A538" s="20"/>
      <c r="B538" s="21"/>
      <c r="C538" s="112"/>
      <c r="D538" s="113"/>
      <c r="E538" s="118"/>
      <c r="F538" s="116"/>
      <c r="G538" s="24"/>
      <c r="H538" s="23"/>
      <c r="I538" s="23"/>
      <c r="J538" s="23"/>
      <c r="K538" s="23"/>
      <c r="L538" s="23"/>
      <c r="M538" s="119"/>
      <c r="N538" s="23"/>
      <c r="O538" s="23"/>
      <c r="P538" s="23"/>
      <c r="Q538" s="23"/>
      <c r="R538" s="23"/>
      <c r="S538" s="23"/>
      <c r="T538" s="23"/>
      <c r="U538" s="23"/>
      <c r="V538" s="22"/>
      <c r="W538" s="23"/>
      <c r="X538" s="23"/>
      <c r="Y538" s="23"/>
      <c r="Z538" s="23"/>
      <c r="AA538" s="23"/>
      <c r="AB538" s="23"/>
      <c r="AC538" s="23"/>
      <c r="AD538" s="23"/>
      <c r="AE538" s="23"/>
      <c r="AF538" s="119"/>
      <c r="AG538" s="18"/>
      <c r="AH538" s="19"/>
      <c r="AI538" s="19"/>
      <c r="AJ538" s="19"/>
      <c r="AK538" s="18"/>
      <c r="AL538" s="18"/>
      <c r="AM538" s="18"/>
      <c r="AN538" s="18"/>
      <c r="AO538" s="18"/>
      <c r="AP538" s="18"/>
      <c r="AQ538" s="18"/>
      <c r="AR538" s="18"/>
      <c r="AS538" s="18"/>
      <c r="AT538" s="18"/>
      <c r="AU538" s="18"/>
      <c r="AV538" s="18"/>
      <c r="AW538" s="18"/>
      <c r="AX538" s="18"/>
      <c r="AY538" s="18"/>
    </row>
    <row r="539" spans="1:51" ht="13" x14ac:dyDescent="0.25">
      <c r="A539" s="20"/>
      <c r="B539" s="21"/>
      <c r="C539" s="112"/>
      <c r="D539" s="113"/>
      <c r="E539" s="118"/>
      <c r="F539" s="116"/>
      <c r="G539" s="24"/>
      <c r="H539" s="23"/>
      <c r="I539" s="23"/>
      <c r="J539" s="23"/>
      <c r="K539" s="23"/>
      <c r="L539" s="23"/>
      <c r="M539" s="119"/>
      <c r="N539" s="23"/>
      <c r="O539" s="23"/>
      <c r="P539" s="23"/>
      <c r="Q539" s="23"/>
      <c r="R539" s="23"/>
      <c r="S539" s="23"/>
      <c r="T539" s="23"/>
      <c r="U539" s="23"/>
      <c r="V539" s="22"/>
      <c r="W539" s="23"/>
      <c r="X539" s="23"/>
      <c r="Y539" s="23"/>
      <c r="Z539" s="23"/>
      <c r="AA539" s="23"/>
      <c r="AB539" s="23"/>
      <c r="AC539" s="23"/>
      <c r="AD539" s="23"/>
      <c r="AE539" s="23"/>
      <c r="AF539" s="119"/>
      <c r="AG539" s="18"/>
      <c r="AH539" s="19"/>
      <c r="AI539" s="19"/>
      <c r="AJ539" s="19"/>
      <c r="AK539" s="18"/>
      <c r="AL539" s="18"/>
      <c r="AM539" s="18"/>
      <c r="AN539" s="18"/>
      <c r="AO539" s="18"/>
      <c r="AP539" s="18"/>
      <c r="AQ539" s="18"/>
      <c r="AR539" s="18"/>
      <c r="AS539" s="18"/>
      <c r="AT539" s="18"/>
      <c r="AU539" s="18"/>
      <c r="AV539" s="18"/>
      <c r="AW539" s="18"/>
      <c r="AX539" s="18"/>
      <c r="AY539" s="18"/>
    </row>
    <row r="540" spans="1:51" ht="13" x14ac:dyDescent="0.25">
      <c r="A540" s="20"/>
      <c r="B540" s="21"/>
      <c r="C540" s="112"/>
      <c r="D540" s="113"/>
      <c r="E540" s="118"/>
      <c r="F540" s="116"/>
      <c r="G540" s="24"/>
      <c r="H540" s="23"/>
      <c r="I540" s="23"/>
      <c r="J540" s="23"/>
      <c r="K540" s="23"/>
      <c r="L540" s="23"/>
      <c r="M540" s="119"/>
      <c r="N540" s="23"/>
      <c r="O540" s="23"/>
      <c r="P540" s="23"/>
      <c r="Q540" s="23"/>
      <c r="R540" s="23"/>
      <c r="S540" s="23"/>
      <c r="T540" s="23"/>
      <c r="U540" s="23"/>
      <c r="V540" s="22"/>
      <c r="W540" s="23"/>
      <c r="X540" s="23"/>
      <c r="Y540" s="23"/>
      <c r="Z540" s="23"/>
      <c r="AA540" s="23"/>
      <c r="AB540" s="23"/>
      <c r="AC540" s="23"/>
      <c r="AD540" s="23"/>
      <c r="AE540" s="23"/>
      <c r="AF540" s="119"/>
      <c r="AG540" s="18"/>
      <c r="AH540" s="19"/>
      <c r="AI540" s="19"/>
      <c r="AJ540" s="19"/>
      <c r="AK540" s="18"/>
      <c r="AL540" s="18"/>
      <c r="AM540" s="18"/>
      <c r="AN540" s="18"/>
      <c r="AO540" s="18"/>
      <c r="AP540" s="18"/>
      <c r="AQ540" s="18"/>
      <c r="AR540" s="18"/>
      <c r="AS540" s="18"/>
      <c r="AT540" s="18"/>
      <c r="AU540" s="18"/>
      <c r="AV540" s="18"/>
      <c r="AW540" s="18"/>
      <c r="AX540" s="18"/>
      <c r="AY540" s="18"/>
    </row>
    <row r="541" spans="1:51" ht="13" x14ac:dyDescent="0.25">
      <c r="A541" s="20"/>
      <c r="B541" s="21"/>
      <c r="C541" s="112"/>
      <c r="D541" s="113"/>
      <c r="E541" s="118"/>
      <c r="F541" s="116"/>
      <c r="G541" s="24"/>
      <c r="H541" s="23"/>
      <c r="I541" s="23"/>
      <c r="J541" s="23"/>
      <c r="K541" s="23"/>
      <c r="L541" s="23"/>
      <c r="M541" s="119"/>
      <c r="N541" s="23"/>
      <c r="O541" s="23"/>
      <c r="P541" s="23"/>
      <c r="Q541" s="23"/>
      <c r="R541" s="23"/>
      <c r="S541" s="23"/>
      <c r="T541" s="23"/>
      <c r="U541" s="23"/>
      <c r="V541" s="22"/>
      <c r="W541" s="23"/>
      <c r="X541" s="23"/>
      <c r="Y541" s="23"/>
      <c r="Z541" s="23"/>
      <c r="AA541" s="23"/>
      <c r="AB541" s="23"/>
      <c r="AC541" s="23"/>
      <c r="AD541" s="23"/>
      <c r="AE541" s="23"/>
      <c r="AF541" s="119"/>
      <c r="AG541" s="18"/>
      <c r="AH541" s="19"/>
      <c r="AI541" s="19"/>
      <c r="AJ541" s="19"/>
      <c r="AK541" s="18"/>
      <c r="AL541" s="18"/>
      <c r="AM541" s="18"/>
      <c r="AN541" s="18"/>
      <c r="AO541" s="18"/>
      <c r="AP541" s="18"/>
      <c r="AQ541" s="18"/>
      <c r="AR541" s="18"/>
      <c r="AS541" s="18"/>
      <c r="AT541" s="18"/>
      <c r="AU541" s="18"/>
      <c r="AV541" s="18"/>
      <c r="AW541" s="18"/>
      <c r="AX541" s="18"/>
      <c r="AY541" s="18"/>
    </row>
    <row r="542" spans="1:51" ht="13" x14ac:dyDescent="0.25">
      <c r="A542" s="20"/>
      <c r="B542" s="21"/>
      <c r="C542" s="112"/>
      <c r="D542" s="113"/>
      <c r="E542" s="118"/>
      <c r="F542" s="116"/>
      <c r="G542" s="24"/>
      <c r="H542" s="23"/>
      <c r="I542" s="23"/>
      <c r="J542" s="23"/>
      <c r="K542" s="23"/>
      <c r="L542" s="23"/>
      <c r="M542" s="119"/>
      <c r="N542" s="23"/>
      <c r="O542" s="23"/>
      <c r="P542" s="23"/>
      <c r="Q542" s="23"/>
      <c r="R542" s="23"/>
      <c r="S542" s="23"/>
      <c r="T542" s="23"/>
      <c r="U542" s="23"/>
      <c r="V542" s="22"/>
      <c r="W542" s="23"/>
      <c r="X542" s="23"/>
      <c r="Y542" s="23"/>
      <c r="Z542" s="23"/>
      <c r="AA542" s="23"/>
      <c r="AB542" s="23"/>
      <c r="AC542" s="23"/>
      <c r="AD542" s="23"/>
      <c r="AE542" s="23"/>
      <c r="AF542" s="119"/>
      <c r="AG542" s="18"/>
      <c r="AH542" s="19"/>
      <c r="AI542" s="19"/>
      <c r="AJ542" s="19"/>
      <c r="AK542" s="18"/>
      <c r="AL542" s="18"/>
      <c r="AM542" s="18"/>
      <c r="AN542" s="18"/>
      <c r="AO542" s="18"/>
      <c r="AP542" s="18"/>
      <c r="AQ542" s="18"/>
      <c r="AR542" s="18"/>
      <c r="AS542" s="18"/>
      <c r="AT542" s="18"/>
      <c r="AU542" s="18"/>
      <c r="AV542" s="18"/>
      <c r="AW542" s="18"/>
      <c r="AX542" s="18"/>
      <c r="AY542" s="18"/>
    </row>
    <row r="543" spans="1:51" ht="13" x14ac:dyDescent="0.25">
      <c r="A543" s="20"/>
      <c r="B543" s="21"/>
      <c r="C543" s="112"/>
      <c r="D543" s="113"/>
      <c r="E543" s="118"/>
      <c r="F543" s="116"/>
      <c r="G543" s="24"/>
      <c r="H543" s="23"/>
      <c r="I543" s="23"/>
      <c r="J543" s="23"/>
      <c r="K543" s="23"/>
      <c r="L543" s="23"/>
      <c r="M543" s="119"/>
      <c r="N543" s="23"/>
      <c r="O543" s="23"/>
      <c r="P543" s="23"/>
      <c r="Q543" s="23"/>
      <c r="R543" s="23"/>
      <c r="S543" s="23"/>
      <c r="T543" s="23"/>
      <c r="U543" s="23"/>
      <c r="V543" s="22"/>
      <c r="W543" s="23"/>
      <c r="X543" s="23"/>
      <c r="Y543" s="23"/>
      <c r="Z543" s="23"/>
      <c r="AA543" s="23"/>
      <c r="AB543" s="23"/>
      <c r="AC543" s="23"/>
      <c r="AD543" s="23"/>
      <c r="AE543" s="23"/>
      <c r="AF543" s="119"/>
      <c r="AG543" s="18"/>
      <c r="AH543" s="19"/>
      <c r="AI543" s="19"/>
      <c r="AJ543" s="19"/>
      <c r="AK543" s="18"/>
      <c r="AL543" s="18"/>
      <c r="AM543" s="18"/>
      <c r="AN543" s="18"/>
      <c r="AO543" s="18"/>
      <c r="AP543" s="18"/>
      <c r="AQ543" s="18"/>
      <c r="AR543" s="18"/>
      <c r="AS543" s="18"/>
      <c r="AT543" s="18"/>
      <c r="AU543" s="18"/>
      <c r="AV543" s="18"/>
      <c r="AW543" s="18"/>
      <c r="AX543" s="18"/>
      <c r="AY543" s="18"/>
    </row>
    <row r="544" spans="1:51" ht="13" x14ac:dyDescent="0.25">
      <c r="A544" s="20"/>
      <c r="B544" s="21"/>
      <c r="C544" s="112"/>
      <c r="D544" s="113"/>
      <c r="E544" s="118"/>
      <c r="F544" s="116"/>
      <c r="G544" s="24"/>
      <c r="H544" s="23"/>
      <c r="I544" s="23"/>
      <c r="J544" s="23"/>
      <c r="K544" s="23"/>
      <c r="L544" s="23"/>
      <c r="M544" s="119"/>
      <c r="N544" s="23"/>
      <c r="O544" s="23"/>
      <c r="P544" s="23"/>
      <c r="Q544" s="23"/>
      <c r="R544" s="23"/>
      <c r="S544" s="23"/>
      <c r="T544" s="23"/>
      <c r="U544" s="23"/>
      <c r="V544" s="22"/>
      <c r="W544" s="23"/>
      <c r="X544" s="23"/>
      <c r="Y544" s="23"/>
      <c r="Z544" s="23"/>
      <c r="AA544" s="23"/>
      <c r="AB544" s="23"/>
      <c r="AC544" s="23"/>
      <c r="AD544" s="23"/>
      <c r="AE544" s="23"/>
      <c r="AF544" s="119"/>
      <c r="AG544" s="18"/>
      <c r="AH544" s="19"/>
      <c r="AI544" s="19"/>
      <c r="AJ544" s="19"/>
      <c r="AK544" s="18"/>
      <c r="AL544" s="18"/>
      <c r="AM544" s="18"/>
      <c r="AN544" s="18"/>
      <c r="AO544" s="18"/>
      <c r="AP544" s="18"/>
      <c r="AQ544" s="18"/>
      <c r="AR544" s="18"/>
      <c r="AS544" s="18"/>
      <c r="AT544" s="18"/>
      <c r="AU544" s="18"/>
      <c r="AV544" s="18"/>
      <c r="AW544" s="18"/>
      <c r="AX544" s="18"/>
      <c r="AY544" s="18"/>
    </row>
    <row r="545" spans="1:51" ht="13" x14ac:dyDescent="0.25">
      <c r="A545" s="20"/>
      <c r="B545" s="21"/>
      <c r="C545" s="112"/>
      <c r="D545" s="113"/>
      <c r="E545" s="118"/>
      <c r="F545" s="116"/>
      <c r="G545" s="24"/>
      <c r="H545" s="23"/>
      <c r="I545" s="23"/>
      <c r="J545" s="23"/>
      <c r="K545" s="23"/>
      <c r="L545" s="23"/>
      <c r="M545" s="119"/>
      <c r="N545" s="23"/>
      <c r="O545" s="23"/>
      <c r="P545" s="23"/>
      <c r="Q545" s="23"/>
      <c r="R545" s="23"/>
      <c r="S545" s="23"/>
      <c r="T545" s="23"/>
      <c r="U545" s="23"/>
      <c r="V545" s="22"/>
      <c r="W545" s="23"/>
      <c r="X545" s="23"/>
      <c r="Y545" s="23"/>
      <c r="Z545" s="23"/>
      <c r="AA545" s="23"/>
      <c r="AB545" s="23"/>
      <c r="AC545" s="23"/>
      <c r="AD545" s="23"/>
      <c r="AE545" s="23"/>
      <c r="AF545" s="119"/>
      <c r="AG545" s="18"/>
      <c r="AH545" s="19"/>
      <c r="AI545" s="19"/>
      <c r="AJ545" s="19"/>
      <c r="AK545" s="18"/>
      <c r="AL545" s="18"/>
      <c r="AM545" s="18"/>
      <c r="AN545" s="18"/>
      <c r="AO545" s="18"/>
      <c r="AP545" s="18"/>
      <c r="AQ545" s="18"/>
      <c r="AR545" s="18"/>
      <c r="AS545" s="18"/>
      <c r="AT545" s="18"/>
      <c r="AU545" s="18"/>
      <c r="AV545" s="18"/>
      <c r="AW545" s="18"/>
      <c r="AX545" s="18"/>
      <c r="AY545" s="18"/>
    </row>
    <row r="546" spans="1:51" ht="13" x14ac:dyDescent="0.25">
      <c r="A546" s="20"/>
      <c r="B546" s="21"/>
      <c r="C546" s="112"/>
      <c r="D546" s="113"/>
      <c r="E546" s="118"/>
      <c r="F546" s="116"/>
      <c r="G546" s="24"/>
      <c r="H546" s="23"/>
      <c r="I546" s="23"/>
      <c r="J546" s="23"/>
      <c r="K546" s="23"/>
      <c r="L546" s="23"/>
      <c r="M546" s="119"/>
      <c r="N546" s="23"/>
      <c r="O546" s="23"/>
      <c r="P546" s="23"/>
      <c r="Q546" s="23"/>
      <c r="R546" s="23"/>
      <c r="S546" s="23"/>
      <c r="T546" s="23"/>
      <c r="U546" s="23"/>
      <c r="V546" s="22"/>
      <c r="W546" s="23"/>
      <c r="X546" s="23"/>
      <c r="Y546" s="23"/>
      <c r="Z546" s="23"/>
      <c r="AA546" s="23"/>
      <c r="AB546" s="23"/>
      <c r="AC546" s="23"/>
      <c r="AD546" s="23"/>
      <c r="AE546" s="23"/>
      <c r="AF546" s="119"/>
      <c r="AG546" s="18"/>
      <c r="AH546" s="19"/>
      <c r="AI546" s="19"/>
      <c r="AJ546" s="19"/>
      <c r="AK546" s="18"/>
      <c r="AL546" s="18"/>
      <c r="AM546" s="18"/>
      <c r="AN546" s="18"/>
      <c r="AO546" s="18"/>
      <c r="AP546" s="18"/>
      <c r="AQ546" s="18"/>
      <c r="AR546" s="18"/>
      <c r="AS546" s="18"/>
      <c r="AT546" s="18"/>
      <c r="AU546" s="18"/>
      <c r="AV546" s="18"/>
      <c r="AW546" s="18"/>
      <c r="AX546" s="18"/>
      <c r="AY546" s="18"/>
    </row>
    <row r="547" spans="1:51" ht="13" x14ac:dyDescent="0.25">
      <c r="A547" s="20"/>
      <c r="B547" s="21"/>
      <c r="C547" s="112"/>
      <c r="D547" s="113"/>
      <c r="E547" s="118"/>
      <c r="F547" s="116"/>
      <c r="G547" s="24"/>
      <c r="H547" s="23"/>
      <c r="I547" s="23"/>
      <c r="J547" s="23"/>
      <c r="K547" s="23"/>
      <c r="L547" s="23"/>
      <c r="M547" s="119"/>
      <c r="N547" s="23"/>
      <c r="O547" s="23"/>
      <c r="P547" s="23"/>
      <c r="Q547" s="23"/>
      <c r="R547" s="23"/>
      <c r="S547" s="23"/>
      <c r="T547" s="23"/>
      <c r="U547" s="23"/>
      <c r="V547" s="22"/>
      <c r="W547" s="23"/>
      <c r="X547" s="23"/>
      <c r="Y547" s="23"/>
      <c r="Z547" s="23"/>
      <c r="AA547" s="23"/>
      <c r="AB547" s="23"/>
      <c r="AC547" s="23"/>
      <c r="AD547" s="23"/>
      <c r="AE547" s="23"/>
      <c r="AF547" s="119"/>
      <c r="AG547" s="18"/>
      <c r="AH547" s="19"/>
      <c r="AI547" s="19"/>
      <c r="AJ547" s="19"/>
      <c r="AK547" s="18"/>
      <c r="AL547" s="18"/>
      <c r="AM547" s="18"/>
      <c r="AN547" s="18"/>
      <c r="AO547" s="18"/>
      <c r="AP547" s="18"/>
      <c r="AQ547" s="18"/>
      <c r="AR547" s="18"/>
      <c r="AS547" s="18"/>
      <c r="AT547" s="18"/>
      <c r="AU547" s="18"/>
      <c r="AV547" s="18"/>
      <c r="AW547" s="18"/>
      <c r="AX547" s="18"/>
      <c r="AY547" s="18"/>
    </row>
    <row r="548" spans="1:51" ht="13" x14ac:dyDescent="0.25">
      <c r="A548" s="20"/>
      <c r="B548" s="21"/>
      <c r="C548" s="112"/>
      <c r="D548" s="113"/>
      <c r="E548" s="118"/>
      <c r="F548" s="116"/>
      <c r="G548" s="24"/>
      <c r="H548" s="23"/>
      <c r="I548" s="23"/>
      <c r="J548" s="23"/>
      <c r="K548" s="23"/>
      <c r="L548" s="23"/>
      <c r="M548" s="119"/>
      <c r="N548" s="23"/>
      <c r="O548" s="23"/>
      <c r="P548" s="23"/>
      <c r="Q548" s="23"/>
      <c r="R548" s="23"/>
      <c r="S548" s="23"/>
      <c r="T548" s="23"/>
      <c r="U548" s="23"/>
      <c r="V548" s="22"/>
      <c r="W548" s="23"/>
      <c r="X548" s="23"/>
      <c r="Y548" s="23"/>
      <c r="Z548" s="23"/>
      <c r="AA548" s="23"/>
      <c r="AB548" s="23"/>
      <c r="AC548" s="23"/>
      <c r="AD548" s="23"/>
      <c r="AE548" s="23"/>
      <c r="AF548" s="119"/>
      <c r="AG548" s="18"/>
      <c r="AH548" s="19"/>
      <c r="AI548" s="19"/>
      <c r="AJ548" s="19"/>
      <c r="AK548" s="18"/>
      <c r="AL548" s="18"/>
      <c r="AM548" s="18"/>
      <c r="AN548" s="18"/>
      <c r="AO548" s="18"/>
      <c r="AP548" s="18"/>
      <c r="AQ548" s="18"/>
      <c r="AR548" s="18"/>
      <c r="AS548" s="18"/>
      <c r="AT548" s="18"/>
      <c r="AU548" s="18"/>
      <c r="AV548" s="18"/>
      <c r="AW548" s="18"/>
      <c r="AX548" s="18"/>
      <c r="AY548" s="18"/>
    </row>
    <row r="549" spans="1:51" ht="13" x14ac:dyDescent="0.25">
      <c r="A549" s="20"/>
      <c r="B549" s="21"/>
      <c r="C549" s="112"/>
      <c r="D549" s="113"/>
      <c r="E549" s="118"/>
      <c r="F549" s="116"/>
      <c r="G549" s="24"/>
      <c r="H549" s="23"/>
      <c r="I549" s="23"/>
      <c r="J549" s="23"/>
      <c r="K549" s="23"/>
      <c r="L549" s="23"/>
      <c r="M549" s="119"/>
      <c r="N549" s="23"/>
      <c r="O549" s="23"/>
      <c r="P549" s="23"/>
      <c r="Q549" s="23"/>
      <c r="R549" s="23"/>
      <c r="S549" s="23"/>
      <c r="T549" s="23"/>
      <c r="U549" s="23"/>
      <c r="V549" s="22"/>
      <c r="W549" s="23"/>
      <c r="X549" s="23"/>
      <c r="Y549" s="23"/>
      <c r="Z549" s="23"/>
      <c r="AA549" s="23"/>
      <c r="AB549" s="23"/>
      <c r="AC549" s="23"/>
      <c r="AD549" s="23"/>
      <c r="AE549" s="23"/>
      <c r="AF549" s="119"/>
      <c r="AG549" s="18"/>
      <c r="AH549" s="19"/>
      <c r="AI549" s="19"/>
      <c r="AJ549" s="19"/>
      <c r="AK549" s="18"/>
      <c r="AL549" s="18"/>
      <c r="AM549" s="18"/>
      <c r="AN549" s="18"/>
      <c r="AO549" s="18"/>
      <c r="AP549" s="18"/>
      <c r="AQ549" s="18"/>
      <c r="AR549" s="18"/>
      <c r="AS549" s="18"/>
      <c r="AT549" s="18"/>
      <c r="AU549" s="18"/>
      <c r="AV549" s="18"/>
      <c r="AW549" s="18"/>
      <c r="AX549" s="18"/>
      <c r="AY549" s="18"/>
    </row>
    <row r="550" spans="1:51" ht="13" x14ac:dyDescent="0.25">
      <c r="A550" s="20"/>
      <c r="B550" s="21"/>
      <c r="C550" s="112"/>
      <c r="D550" s="113"/>
      <c r="E550" s="118"/>
      <c r="F550" s="116"/>
      <c r="G550" s="24"/>
      <c r="H550" s="23"/>
      <c r="I550" s="23"/>
      <c r="J550" s="23"/>
      <c r="K550" s="23"/>
      <c r="L550" s="23"/>
      <c r="M550" s="119"/>
      <c r="N550" s="23"/>
      <c r="O550" s="23"/>
      <c r="P550" s="23"/>
      <c r="Q550" s="23"/>
      <c r="R550" s="23"/>
      <c r="S550" s="23"/>
      <c r="T550" s="23"/>
      <c r="U550" s="23"/>
      <c r="V550" s="22"/>
      <c r="W550" s="23"/>
      <c r="X550" s="23"/>
      <c r="Y550" s="23"/>
      <c r="Z550" s="23"/>
      <c r="AA550" s="23"/>
      <c r="AB550" s="23"/>
      <c r="AC550" s="23"/>
      <c r="AD550" s="23"/>
      <c r="AE550" s="23"/>
      <c r="AF550" s="119"/>
      <c r="AG550" s="18"/>
      <c r="AH550" s="19"/>
      <c r="AI550" s="19"/>
      <c r="AJ550" s="19"/>
      <c r="AK550" s="18"/>
      <c r="AL550" s="18"/>
      <c r="AM550" s="18"/>
      <c r="AN550" s="18"/>
      <c r="AO550" s="18"/>
      <c r="AP550" s="18"/>
      <c r="AQ550" s="18"/>
      <c r="AR550" s="18"/>
      <c r="AS550" s="18"/>
      <c r="AT550" s="18"/>
      <c r="AU550" s="18"/>
      <c r="AV550" s="18"/>
      <c r="AW550" s="18"/>
      <c r="AX550" s="18"/>
      <c r="AY550" s="18"/>
    </row>
    <row r="551" spans="1:51" ht="13" x14ac:dyDescent="0.25">
      <c r="A551" s="20"/>
      <c r="B551" s="21"/>
      <c r="C551" s="112"/>
      <c r="D551" s="113"/>
      <c r="E551" s="118"/>
      <c r="F551" s="116"/>
      <c r="G551" s="24"/>
      <c r="H551" s="23"/>
      <c r="I551" s="23"/>
      <c r="J551" s="23"/>
      <c r="K551" s="23"/>
      <c r="L551" s="23"/>
      <c r="M551" s="119"/>
      <c r="N551" s="23"/>
      <c r="O551" s="23"/>
      <c r="P551" s="23"/>
      <c r="Q551" s="23"/>
      <c r="R551" s="23"/>
      <c r="S551" s="23"/>
      <c r="T551" s="23"/>
      <c r="U551" s="23"/>
      <c r="V551" s="22"/>
      <c r="W551" s="23"/>
      <c r="X551" s="23"/>
      <c r="Y551" s="23"/>
      <c r="Z551" s="23"/>
      <c r="AA551" s="23"/>
      <c r="AB551" s="23"/>
      <c r="AC551" s="23"/>
      <c r="AD551" s="23"/>
      <c r="AE551" s="23"/>
      <c r="AF551" s="119"/>
      <c r="AG551" s="18"/>
      <c r="AH551" s="19"/>
      <c r="AI551" s="19"/>
      <c r="AJ551" s="19"/>
      <c r="AK551" s="18"/>
      <c r="AL551" s="18"/>
      <c r="AM551" s="18"/>
      <c r="AN551" s="18"/>
      <c r="AO551" s="18"/>
      <c r="AP551" s="18"/>
      <c r="AQ551" s="18"/>
      <c r="AR551" s="18"/>
      <c r="AS551" s="18"/>
      <c r="AT551" s="18"/>
      <c r="AU551" s="18"/>
      <c r="AV551" s="18"/>
      <c r="AW551" s="18"/>
      <c r="AX551" s="18"/>
      <c r="AY551" s="18"/>
    </row>
    <row r="552" spans="1:51" ht="13" x14ac:dyDescent="0.25">
      <c r="A552" s="20"/>
      <c r="B552" s="21"/>
      <c r="C552" s="112"/>
      <c r="D552" s="113"/>
      <c r="E552" s="118"/>
      <c r="F552" s="116"/>
      <c r="G552" s="24"/>
      <c r="H552" s="23"/>
      <c r="I552" s="23"/>
      <c r="J552" s="23"/>
      <c r="K552" s="23"/>
      <c r="L552" s="23"/>
      <c r="M552" s="119"/>
      <c r="N552" s="23"/>
      <c r="O552" s="23"/>
      <c r="P552" s="23"/>
      <c r="Q552" s="23"/>
      <c r="R552" s="23"/>
      <c r="S552" s="23"/>
      <c r="T552" s="23"/>
      <c r="U552" s="23"/>
      <c r="V552" s="22"/>
      <c r="W552" s="23"/>
      <c r="X552" s="23"/>
      <c r="Y552" s="23"/>
      <c r="Z552" s="23"/>
      <c r="AA552" s="23"/>
      <c r="AB552" s="23"/>
      <c r="AC552" s="23"/>
      <c r="AD552" s="23"/>
      <c r="AE552" s="23"/>
      <c r="AF552" s="119"/>
      <c r="AG552" s="18"/>
      <c r="AH552" s="19"/>
      <c r="AI552" s="19"/>
      <c r="AJ552" s="19"/>
      <c r="AK552" s="18"/>
      <c r="AL552" s="18"/>
      <c r="AM552" s="18"/>
      <c r="AN552" s="18"/>
      <c r="AO552" s="18"/>
      <c r="AP552" s="18"/>
      <c r="AQ552" s="18"/>
      <c r="AR552" s="18"/>
      <c r="AS552" s="18"/>
      <c r="AT552" s="18"/>
      <c r="AU552" s="18"/>
      <c r="AV552" s="18"/>
      <c r="AW552" s="18"/>
      <c r="AX552" s="18"/>
      <c r="AY552" s="18"/>
    </row>
    <row r="553" spans="1:51" ht="13" x14ac:dyDescent="0.25">
      <c r="A553" s="20"/>
      <c r="B553" s="21"/>
      <c r="C553" s="112"/>
      <c r="D553" s="113"/>
      <c r="E553" s="118"/>
      <c r="F553" s="116"/>
      <c r="G553" s="24"/>
      <c r="H553" s="23"/>
      <c r="I553" s="23"/>
      <c r="J553" s="23"/>
      <c r="K553" s="23"/>
      <c r="L553" s="23"/>
      <c r="M553" s="119"/>
      <c r="N553" s="23"/>
      <c r="O553" s="23"/>
      <c r="P553" s="23"/>
      <c r="Q553" s="23"/>
      <c r="R553" s="23"/>
      <c r="S553" s="23"/>
      <c r="T553" s="23"/>
      <c r="U553" s="23"/>
      <c r="V553" s="22"/>
      <c r="W553" s="23"/>
      <c r="X553" s="23"/>
      <c r="Y553" s="23"/>
      <c r="Z553" s="23"/>
      <c r="AA553" s="23"/>
      <c r="AB553" s="23"/>
      <c r="AC553" s="23"/>
      <c r="AD553" s="23"/>
      <c r="AE553" s="23"/>
      <c r="AF553" s="119"/>
      <c r="AG553" s="18"/>
      <c r="AH553" s="19"/>
      <c r="AI553" s="19"/>
      <c r="AJ553" s="19"/>
      <c r="AK553" s="18"/>
      <c r="AL553" s="18"/>
      <c r="AM553" s="18"/>
      <c r="AN553" s="18"/>
      <c r="AO553" s="18"/>
      <c r="AP553" s="18"/>
      <c r="AQ553" s="18"/>
      <c r="AR553" s="18"/>
      <c r="AS553" s="18"/>
      <c r="AT553" s="18"/>
      <c r="AU553" s="18"/>
      <c r="AV553" s="18"/>
      <c r="AW553" s="18"/>
      <c r="AX553" s="18"/>
      <c r="AY553" s="18"/>
    </row>
    <row r="554" spans="1:51" ht="13" x14ac:dyDescent="0.25">
      <c r="A554" s="20"/>
      <c r="B554" s="21"/>
      <c r="C554" s="112"/>
      <c r="D554" s="113"/>
      <c r="E554" s="118"/>
      <c r="F554" s="116"/>
      <c r="G554" s="24"/>
      <c r="H554" s="23"/>
      <c r="I554" s="23"/>
      <c r="J554" s="23"/>
      <c r="K554" s="23"/>
      <c r="L554" s="23"/>
      <c r="M554" s="119"/>
      <c r="N554" s="23"/>
      <c r="O554" s="23"/>
      <c r="P554" s="23"/>
      <c r="Q554" s="23"/>
      <c r="R554" s="23"/>
      <c r="S554" s="23"/>
      <c r="T554" s="23"/>
      <c r="U554" s="23"/>
      <c r="V554" s="22"/>
      <c r="W554" s="23"/>
      <c r="X554" s="23"/>
      <c r="Y554" s="23"/>
      <c r="Z554" s="23"/>
      <c r="AA554" s="23"/>
      <c r="AB554" s="23"/>
      <c r="AC554" s="23"/>
      <c r="AD554" s="23"/>
      <c r="AE554" s="23"/>
      <c r="AF554" s="119"/>
      <c r="AG554" s="18"/>
      <c r="AH554" s="19"/>
      <c r="AI554" s="19"/>
      <c r="AJ554" s="19"/>
      <c r="AK554" s="18"/>
      <c r="AL554" s="18"/>
      <c r="AM554" s="18"/>
      <c r="AN554" s="18"/>
      <c r="AO554" s="18"/>
      <c r="AP554" s="18"/>
      <c r="AQ554" s="18"/>
      <c r="AR554" s="18"/>
      <c r="AS554" s="18"/>
      <c r="AT554" s="18"/>
      <c r="AU554" s="18"/>
      <c r="AV554" s="18"/>
      <c r="AW554" s="18"/>
      <c r="AX554" s="18"/>
      <c r="AY554" s="18"/>
    </row>
    <row r="555" spans="1:51" ht="13" x14ac:dyDescent="0.25">
      <c r="A555" s="20"/>
      <c r="B555" s="21"/>
      <c r="C555" s="112"/>
      <c r="D555" s="113"/>
      <c r="E555" s="118"/>
      <c r="F555" s="116"/>
      <c r="G555" s="24"/>
      <c r="H555" s="23"/>
      <c r="I555" s="23"/>
      <c r="J555" s="23"/>
      <c r="K555" s="23"/>
      <c r="L555" s="23"/>
      <c r="M555" s="119"/>
      <c r="N555" s="23"/>
      <c r="O555" s="23"/>
      <c r="P555" s="23"/>
      <c r="Q555" s="23"/>
      <c r="R555" s="23"/>
      <c r="S555" s="23"/>
      <c r="T555" s="23"/>
      <c r="U555" s="23"/>
      <c r="V555" s="22"/>
      <c r="W555" s="23"/>
      <c r="X555" s="23"/>
      <c r="Y555" s="23"/>
      <c r="Z555" s="23"/>
      <c r="AA555" s="23"/>
      <c r="AB555" s="23"/>
      <c r="AC555" s="23"/>
      <c r="AD555" s="23"/>
      <c r="AE555" s="23"/>
      <c r="AF555" s="119"/>
      <c r="AG555" s="18"/>
      <c r="AH555" s="19"/>
      <c r="AI555" s="19"/>
      <c r="AJ555" s="19"/>
      <c r="AK555" s="18"/>
      <c r="AL555" s="18"/>
      <c r="AM555" s="18"/>
      <c r="AN555" s="18"/>
      <c r="AO555" s="18"/>
      <c r="AP555" s="18"/>
      <c r="AQ555" s="18"/>
      <c r="AR555" s="18"/>
      <c r="AS555" s="18"/>
      <c r="AT555" s="18"/>
      <c r="AU555" s="18"/>
      <c r="AV555" s="18"/>
      <c r="AW555" s="18"/>
      <c r="AX555" s="18"/>
      <c r="AY555" s="18"/>
    </row>
    <row r="556" spans="1:51" ht="13" x14ac:dyDescent="0.25">
      <c r="A556" s="20"/>
      <c r="B556" s="21"/>
      <c r="C556" s="112"/>
      <c r="D556" s="113"/>
      <c r="E556" s="118"/>
      <c r="F556" s="116"/>
      <c r="G556" s="24"/>
      <c r="H556" s="23"/>
      <c r="I556" s="23"/>
      <c r="J556" s="23"/>
      <c r="K556" s="23"/>
      <c r="L556" s="23"/>
      <c r="M556" s="119"/>
      <c r="N556" s="23"/>
      <c r="O556" s="23"/>
      <c r="P556" s="23"/>
      <c r="Q556" s="23"/>
      <c r="R556" s="23"/>
      <c r="S556" s="23"/>
      <c r="T556" s="23"/>
      <c r="U556" s="23"/>
      <c r="V556" s="22"/>
      <c r="W556" s="23"/>
      <c r="X556" s="23"/>
      <c r="Y556" s="23"/>
      <c r="Z556" s="23"/>
      <c r="AA556" s="23"/>
      <c r="AB556" s="23"/>
      <c r="AC556" s="23"/>
      <c r="AD556" s="23"/>
      <c r="AE556" s="23"/>
      <c r="AF556" s="119"/>
      <c r="AG556" s="18"/>
      <c r="AH556" s="19"/>
      <c r="AI556" s="19"/>
      <c r="AJ556" s="19"/>
      <c r="AK556" s="18"/>
      <c r="AL556" s="18"/>
      <c r="AM556" s="18"/>
      <c r="AN556" s="18"/>
      <c r="AO556" s="18"/>
      <c r="AP556" s="18"/>
      <c r="AQ556" s="18"/>
      <c r="AR556" s="18"/>
      <c r="AS556" s="18"/>
      <c r="AT556" s="18"/>
      <c r="AU556" s="18"/>
      <c r="AV556" s="18"/>
      <c r="AW556" s="18"/>
      <c r="AX556" s="18"/>
      <c r="AY556" s="18"/>
    </row>
    <row r="557" spans="1:51" ht="13" x14ac:dyDescent="0.25">
      <c r="A557" s="20"/>
      <c r="B557" s="21"/>
      <c r="C557" s="112"/>
      <c r="D557" s="113"/>
      <c r="E557" s="118"/>
      <c r="F557" s="116"/>
      <c r="G557" s="24"/>
      <c r="H557" s="23"/>
      <c r="I557" s="23"/>
      <c r="J557" s="23"/>
      <c r="K557" s="23"/>
      <c r="L557" s="23"/>
      <c r="M557" s="119"/>
      <c r="N557" s="23"/>
      <c r="O557" s="23"/>
      <c r="P557" s="23"/>
      <c r="Q557" s="23"/>
      <c r="R557" s="23"/>
      <c r="S557" s="23"/>
      <c r="T557" s="23"/>
      <c r="U557" s="23"/>
      <c r="V557" s="22"/>
      <c r="W557" s="23"/>
      <c r="X557" s="23"/>
      <c r="Y557" s="23"/>
      <c r="Z557" s="23"/>
      <c r="AA557" s="23"/>
      <c r="AB557" s="23"/>
      <c r="AC557" s="23"/>
      <c r="AD557" s="23"/>
      <c r="AE557" s="23"/>
      <c r="AF557" s="119"/>
      <c r="AG557" s="18"/>
      <c r="AH557" s="19"/>
      <c r="AI557" s="19"/>
      <c r="AJ557" s="19"/>
      <c r="AK557" s="18"/>
      <c r="AL557" s="18"/>
      <c r="AM557" s="18"/>
      <c r="AN557" s="18"/>
      <c r="AO557" s="18"/>
      <c r="AP557" s="18"/>
      <c r="AQ557" s="18"/>
      <c r="AR557" s="18"/>
      <c r="AS557" s="18"/>
      <c r="AT557" s="18"/>
      <c r="AU557" s="18"/>
      <c r="AV557" s="18"/>
      <c r="AW557" s="18"/>
      <c r="AX557" s="18"/>
      <c r="AY557" s="18"/>
    </row>
    <row r="558" spans="1:51" ht="13" x14ac:dyDescent="0.25">
      <c r="A558" s="20"/>
      <c r="B558" s="21"/>
      <c r="C558" s="112"/>
      <c r="D558" s="113"/>
      <c r="E558" s="118"/>
      <c r="F558" s="116"/>
      <c r="G558" s="24"/>
      <c r="H558" s="23"/>
      <c r="I558" s="23"/>
      <c r="J558" s="23"/>
      <c r="K558" s="23"/>
      <c r="L558" s="23"/>
      <c r="M558" s="119"/>
      <c r="N558" s="23"/>
      <c r="O558" s="23"/>
      <c r="P558" s="23"/>
      <c r="Q558" s="23"/>
      <c r="R558" s="23"/>
      <c r="S558" s="23"/>
      <c r="T558" s="23"/>
      <c r="U558" s="23"/>
      <c r="V558" s="22"/>
      <c r="W558" s="23"/>
      <c r="X558" s="23"/>
      <c r="Y558" s="23"/>
      <c r="Z558" s="23"/>
      <c r="AA558" s="23"/>
      <c r="AB558" s="23"/>
      <c r="AC558" s="23"/>
      <c r="AD558" s="23"/>
      <c r="AE558" s="23"/>
      <c r="AF558" s="119"/>
      <c r="AG558" s="18"/>
      <c r="AH558" s="19"/>
      <c r="AI558" s="19"/>
      <c r="AJ558" s="19"/>
      <c r="AK558" s="18"/>
      <c r="AL558" s="18"/>
      <c r="AM558" s="18"/>
      <c r="AN558" s="18"/>
      <c r="AO558" s="18"/>
      <c r="AP558" s="18"/>
      <c r="AQ558" s="18"/>
      <c r="AR558" s="18"/>
      <c r="AS558" s="18"/>
      <c r="AT558" s="18"/>
      <c r="AU558" s="18"/>
      <c r="AV558" s="18"/>
      <c r="AW558" s="18"/>
      <c r="AX558" s="18"/>
      <c r="AY558" s="18"/>
    </row>
    <row r="559" spans="1:51" ht="13" x14ac:dyDescent="0.25">
      <c r="A559" s="20"/>
      <c r="B559" s="21"/>
      <c r="C559" s="112"/>
      <c r="D559" s="113"/>
      <c r="E559" s="118"/>
      <c r="F559" s="116"/>
      <c r="G559" s="24"/>
      <c r="H559" s="23"/>
      <c r="I559" s="23"/>
      <c r="J559" s="23"/>
      <c r="K559" s="23"/>
      <c r="L559" s="23"/>
      <c r="M559" s="119"/>
      <c r="N559" s="23"/>
      <c r="O559" s="23"/>
      <c r="P559" s="23"/>
      <c r="Q559" s="23"/>
      <c r="R559" s="23"/>
      <c r="S559" s="23"/>
      <c r="T559" s="23"/>
      <c r="U559" s="23"/>
      <c r="V559" s="22"/>
      <c r="W559" s="23"/>
      <c r="X559" s="23"/>
      <c r="Y559" s="23"/>
      <c r="Z559" s="23"/>
      <c r="AA559" s="23"/>
      <c r="AB559" s="23"/>
      <c r="AC559" s="23"/>
      <c r="AD559" s="23"/>
      <c r="AE559" s="23"/>
      <c r="AF559" s="119"/>
      <c r="AG559" s="18"/>
      <c r="AH559" s="19"/>
      <c r="AI559" s="19"/>
      <c r="AJ559" s="19"/>
      <c r="AK559" s="18"/>
      <c r="AL559" s="18"/>
      <c r="AM559" s="18"/>
      <c r="AN559" s="18"/>
      <c r="AO559" s="18"/>
      <c r="AP559" s="18"/>
      <c r="AQ559" s="18"/>
      <c r="AR559" s="18"/>
      <c r="AS559" s="18"/>
      <c r="AT559" s="18"/>
      <c r="AU559" s="18"/>
      <c r="AV559" s="18"/>
      <c r="AW559" s="18"/>
      <c r="AX559" s="18"/>
      <c r="AY559" s="18"/>
    </row>
    <row r="560" spans="1:51" ht="13" x14ac:dyDescent="0.25">
      <c r="A560" s="20"/>
      <c r="B560" s="21"/>
      <c r="C560" s="112"/>
      <c r="D560" s="113"/>
      <c r="E560" s="118"/>
      <c r="F560" s="116"/>
      <c r="G560" s="24"/>
      <c r="H560" s="23"/>
      <c r="I560" s="23"/>
      <c r="J560" s="23"/>
      <c r="K560" s="23"/>
      <c r="L560" s="23"/>
      <c r="M560" s="119"/>
      <c r="N560" s="23"/>
      <c r="O560" s="23"/>
      <c r="P560" s="23"/>
      <c r="Q560" s="23"/>
      <c r="R560" s="23"/>
      <c r="S560" s="23"/>
      <c r="T560" s="23"/>
      <c r="U560" s="23"/>
      <c r="V560" s="22"/>
      <c r="W560" s="23"/>
      <c r="X560" s="23"/>
      <c r="Y560" s="23"/>
      <c r="Z560" s="23"/>
      <c r="AA560" s="23"/>
      <c r="AB560" s="23"/>
      <c r="AC560" s="23"/>
      <c r="AD560" s="23"/>
      <c r="AE560" s="23"/>
      <c r="AF560" s="119"/>
      <c r="AG560" s="18"/>
      <c r="AH560" s="19"/>
      <c r="AI560" s="19"/>
      <c r="AJ560" s="19"/>
      <c r="AK560" s="18"/>
      <c r="AL560" s="18"/>
      <c r="AM560" s="18"/>
      <c r="AN560" s="18"/>
      <c r="AO560" s="18"/>
      <c r="AP560" s="18"/>
      <c r="AQ560" s="18"/>
      <c r="AR560" s="18"/>
      <c r="AS560" s="18"/>
      <c r="AT560" s="18"/>
      <c r="AU560" s="18"/>
      <c r="AV560" s="18"/>
      <c r="AW560" s="18"/>
      <c r="AX560" s="18"/>
      <c r="AY560" s="18"/>
    </row>
    <row r="561" spans="1:51" ht="13" x14ac:dyDescent="0.25">
      <c r="A561" s="20"/>
      <c r="B561" s="21"/>
      <c r="C561" s="112"/>
      <c r="D561" s="113"/>
      <c r="E561" s="118"/>
      <c r="F561" s="116"/>
      <c r="G561" s="24"/>
      <c r="H561" s="23"/>
      <c r="I561" s="23"/>
      <c r="J561" s="23"/>
      <c r="K561" s="23"/>
      <c r="L561" s="23"/>
      <c r="M561" s="119"/>
      <c r="N561" s="23"/>
      <c r="O561" s="23"/>
      <c r="P561" s="23"/>
      <c r="Q561" s="23"/>
      <c r="R561" s="23"/>
      <c r="S561" s="23"/>
      <c r="T561" s="23"/>
      <c r="U561" s="23"/>
      <c r="V561" s="22"/>
      <c r="W561" s="23"/>
      <c r="X561" s="23"/>
      <c r="Y561" s="23"/>
      <c r="Z561" s="23"/>
      <c r="AA561" s="23"/>
      <c r="AB561" s="23"/>
      <c r="AC561" s="23"/>
      <c r="AD561" s="23"/>
      <c r="AE561" s="23"/>
      <c r="AF561" s="119"/>
      <c r="AG561" s="18"/>
      <c r="AH561" s="19"/>
      <c r="AI561" s="19"/>
      <c r="AJ561" s="19"/>
      <c r="AK561" s="18"/>
      <c r="AL561" s="18"/>
      <c r="AM561" s="18"/>
      <c r="AN561" s="18"/>
      <c r="AO561" s="18"/>
      <c r="AP561" s="18"/>
      <c r="AQ561" s="18"/>
      <c r="AR561" s="18"/>
      <c r="AS561" s="18"/>
      <c r="AT561" s="18"/>
      <c r="AU561" s="18"/>
      <c r="AV561" s="18"/>
      <c r="AW561" s="18"/>
      <c r="AX561" s="18"/>
      <c r="AY561" s="18"/>
    </row>
    <row r="562" spans="1:51" ht="13" x14ac:dyDescent="0.25">
      <c r="A562" s="20"/>
      <c r="B562" s="21"/>
      <c r="C562" s="112"/>
      <c r="D562" s="113"/>
      <c r="E562" s="118"/>
      <c r="F562" s="116"/>
      <c r="G562" s="24"/>
      <c r="H562" s="23"/>
      <c r="I562" s="23"/>
      <c r="J562" s="23"/>
      <c r="K562" s="23"/>
      <c r="L562" s="23"/>
      <c r="M562" s="119"/>
      <c r="N562" s="23"/>
      <c r="O562" s="23"/>
      <c r="P562" s="23"/>
      <c r="Q562" s="23"/>
      <c r="R562" s="23"/>
      <c r="S562" s="23"/>
      <c r="T562" s="23"/>
      <c r="U562" s="23"/>
      <c r="V562" s="22"/>
      <c r="W562" s="23"/>
      <c r="X562" s="23"/>
      <c r="Y562" s="23"/>
      <c r="Z562" s="23"/>
      <c r="AA562" s="23"/>
      <c r="AB562" s="23"/>
      <c r="AC562" s="23"/>
      <c r="AD562" s="23"/>
      <c r="AE562" s="23"/>
      <c r="AF562" s="119"/>
      <c r="AG562" s="18"/>
      <c r="AH562" s="19"/>
      <c r="AI562" s="19"/>
      <c r="AJ562" s="19"/>
      <c r="AK562" s="18"/>
      <c r="AL562" s="18"/>
      <c r="AM562" s="18"/>
      <c r="AN562" s="18"/>
      <c r="AO562" s="18"/>
      <c r="AP562" s="18"/>
      <c r="AQ562" s="18"/>
      <c r="AR562" s="18"/>
      <c r="AS562" s="18"/>
      <c r="AT562" s="18"/>
      <c r="AU562" s="18"/>
      <c r="AV562" s="18"/>
      <c r="AW562" s="18"/>
      <c r="AX562" s="18"/>
      <c r="AY562" s="18"/>
    </row>
    <row r="563" spans="1:51" ht="13" x14ac:dyDescent="0.25">
      <c r="A563" s="20"/>
      <c r="B563" s="21"/>
      <c r="C563" s="112"/>
      <c r="D563" s="113"/>
      <c r="E563" s="118"/>
      <c r="F563" s="116"/>
      <c r="G563" s="24"/>
      <c r="H563" s="23"/>
      <c r="I563" s="23"/>
      <c r="J563" s="23"/>
      <c r="K563" s="23"/>
      <c r="L563" s="23"/>
      <c r="M563" s="119"/>
      <c r="N563" s="23"/>
      <c r="O563" s="23"/>
      <c r="P563" s="23"/>
      <c r="Q563" s="23"/>
      <c r="R563" s="23"/>
      <c r="S563" s="23"/>
      <c r="T563" s="23"/>
      <c r="U563" s="23"/>
      <c r="V563" s="22"/>
      <c r="W563" s="23"/>
      <c r="X563" s="23"/>
      <c r="Y563" s="23"/>
      <c r="Z563" s="23"/>
      <c r="AA563" s="23"/>
      <c r="AB563" s="23"/>
      <c r="AC563" s="23"/>
      <c r="AD563" s="23"/>
      <c r="AE563" s="23"/>
      <c r="AF563" s="119"/>
      <c r="AG563" s="18"/>
      <c r="AH563" s="19"/>
      <c r="AI563" s="19"/>
      <c r="AJ563" s="19"/>
      <c r="AK563" s="18"/>
      <c r="AL563" s="18"/>
      <c r="AM563" s="18"/>
      <c r="AN563" s="18"/>
      <c r="AO563" s="18"/>
      <c r="AP563" s="18"/>
      <c r="AQ563" s="18"/>
      <c r="AR563" s="18"/>
      <c r="AS563" s="18"/>
      <c r="AT563" s="18"/>
      <c r="AU563" s="18"/>
      <c r="AV563" s="18"/>
      <c r="AW563" s="18"/>
      <c r="AX563" s="18"/>
      <c r="AY563" s="18"/>
    </row>
    <row r="564" spans="1:51" ht="13" x14ac:dyDescent="0.25">
      <c r="A564" s="20"/>
      <c r="B564" s="21"/>
      <c r="C564" s="112"/>
      <c r="D564" s="113"/>
      <c r="E564" s="118"/>
      <c r="F564" s="116"/>
      <c r="G564" s="24"/>
      <c r="H564" s="23"/>
      <c r="I564" s="23"/>
      <c r="J564" s="23"/>
      <c r="K564" s="23"/>
      <c r="L564" s="23"/>
      <c r="M564" s="119"/>
      <c r="N564" s="23"/>
      <c r="O564" s="23"/>
      <c r="P564" s="23"/>
      <c r="Q564" s="23"/>
      <c r="R564" s="23"/>
      <c r="S564" s="23"/>
      <c r="T564" s="23"/>
      <c r="U564" s="23"/>
      <c r="V564" s="22"/>
      <c r="W564" s="23"/>
      <c r="X564" s="23"/>
      <c r="Y564" s="23"/>
      <c r="Z564" s="23"/>
      <c r="AA564" s="23"/>
      <c r="AB564" s="23"/>
      <c r="AC564" s="23"/>
      <c r="AD564" s="23"/>
      <c r="AE564" s="23"/>
      <c r="AF564" s="119"/>
      <c r="AG564" s="18"/>
      <c r="AH564" s="19"/>
      <c r="AI564" s="19"/>
      <c r="AJ564" s="19"/>
      <c r="AK564" s="18"/>
      <c r="AL564" s="18"/>
      <c r="AM564" s="18"/>
      <c r="AN564" s="18"/>
      <c r="AO564" s="18"/>
      <c r="AP564" s="18"/>
      <c r="AQ564" s="18"/>
      <c r="AR564" s="18"/>
      <c r="AS564" s="18"/>
      <c r="AT564" s="18"/>
      <c r="AU564" s="18"/>
      <c r="AV564" s="18"/>
      <c r="AW564" s="18"/>
      <c r="AX564" s="18"/>
      <c r="AY564" s="18"/>
    </row>
    <row r="565" spans="1:51" ht="13" x14ac:dyDescent="0.25">
      <c r="A565" s="20"/>
      <c r="B565" s="21"/>
      <c r="C565" s="112"/>
      <c r="D565" s="113"/>
      <c r="E565" s="118"/>
      <c r="F565" s="116"/>
      <c r="G565" s="24"/>
      <c r="H565" s="23"/>
      <c r="I565" s="23"/>
      <c r="J565" s="23"/>
      <c r="K565" s="23"/>
      <c r="L565" s="23"/>
      <c r="M565" s="119"/>
      <c r="N565" s="23"/>
      <c r="O565" s="23"/>
      <c r="P565" s="23"/>
      <c r="Q565" s="23"/>
      <c r="R565" s="23"/>
      <c r="S565" s="23"/>
      <c r="T565" s="23"/>
      <c r="U565" s="23"/>
      <c r="V565" s="22"/>
      <c r="W565" s="23"/>
      <c r="X565" s="23"/>
      <c r="Y565" s="23"/>
      <c r="Z565" s="23"/>
      <c r="AA565" s="23"/>
      <c r="AB565" s="23"/>
      <c r="AC565" s="23"/>
      <c r="AD565" s="23"/>
      <c r="AE565" s="23"/>
      <c r="AF565" s="119"/>
      <c r="AG565" s="18"/>
      <c r="AH565" s="19"/>
      <c r="AI565" s="19"/>
      <c r="AJ565" s="19"/>
      <c r="AK565" s="18"/>
      <c r="AL565" s="18"/>
      <c r="AM565" s="18"/>
      <c r="AN565" s="18"/>
      <c r="AO565" s="18"/>
      <c r="AP565" s="18"/>
      <c r="AQ565" s="18"/>
      <c r="AR565" s="18"/>
      <c r="AS565" s="18"/>
      <c r="AT565" s="18"/>
      <c r="AU565" s="18"/>
      <c r="AV565" s="18"/>
      <c r="AW565" s="18"/>
      <c r="AX565" s="18"/>
      <c r="AY565" s="18"/>
    </row>
    <row r="566" spans="1:51" ht="13" x14ac:dyDescent="0.25">
      <c r="A566" s="20"/>
      <c r="B566" s="21"/>
      <c r="C566" s="112"/>
      <c r="D566" s="113"/>
      <c r="E566" s="118"/>
      <c r="F566" s="116"/>
      <c r="G566" s="24"/>
      <c r="H566" s="23"/>
      <c r="I566" s="23"/>
      <c r="J566" s="23"/>
      <c r="K566" s="23"/>
      <c r="L566" s="23"/>
      <c r="M566" s="119"/>
      <c r="N566" s="23"/>
      <c r="O566" s="23"/>
      <c r="P566" s="23"/>
      <c r="Q566" s="23"/>
      <c r="R566" s="23"/>
      <c r="S566" s="23"/>
      <c r="T566" s="23"/>
      <c r="U566" s="23"/>
      <c r="V566" s="22"/>
      <c r="W566" s="23"/>
      <c r="X566" s="23"/>
      <c r="Y566" s="23"/>
      <c r="Z566" s="23"/>
      <c r="AA566" s="23"/>
      <c r="AB566" s="23"/>
      <c r="AC566" s="23"/>
      <c r="AD566" s="23"/>
      <c r="AE566" s="23"/>
      <c r="AF566" s="119"/>
      <c r="AG566" s="18"/>
      <c r="AH566" s="19"/>
      <c r="AI566" s="19"/>
      <c r="AJ566" s="19"/>
      <c r="AK566" s="18"/>
      <c r="AL566" s="18"/>
      <c r="AM566" s="18"/>
      <c r="AN566" s="18"/>
      <c r="AO566" s="18"/>
      <c r="AP566" s="18"/>
      <c r="AQ566" s="18"/>
      <c r="AR566" s="18"/>
      <c r="AS566" s="18"/>
      <c r="AT566" s="18"/>
      <c r="AU566" s="18"/>
      <c r="AV566" s="18"/>
      <c r="AW566" s="18"/>
      <c r="AX566" s="18"/>
      <c r="AY566" s="18"/>
    </row>
    <row r="567" spans="1:51" ht="13" x14ac:dyDescent="0.25">
      <c r="A567" s="20"/>
      <c r="B567" s="21"/>
      <c r="C567" s="112"/>
      <c r="D567" s="113"/>
      <c r="E567" s="118"/>
      <c r="F567" s="116"/>
      <c r="G567" s="24"/>
      <c r="H567" s="23"/>
      <c r="I567" s="23"/>
      <c r="J567" s="23"/>
      <c r="K567" s="23"/>
      <c r="L567" s="23"/>
      <c r="M567" s="119"/>
      <c r="N567" s="23"/>
      <c r="O567" s="23"/>
      <c r="P567" s="23"/>
      <c r="Q567" s="23"/>
      <c r="R567" s="23"/>
      <c r="S567" s="23"/>
      <c r="T567" s="23"/>
      <c r="U567" s="23"/>
      <c r="V567" s="22"/>
      <c r="W567" s="23"/>
      <c r="X567" s="23"/>
      <c r="Y567" s="23"/>
      <c r="Z567" s="23"/>
      <c r="AA567" s="23"/>
      <c r="AB567" s="23"/>
      <c r="AC567" s="23"/>
      <c r="AD567" s="23"/>
      <c r="AE567" s="23"/>
      <c r="AF567" s="119"/>
      <c r="AG567" s="18"/>
      <c r="AH567" s="19"/>
      <c r="AI567" s="19"/>
      <c r="AJ567" s="19"/>
      <c r="AK567" s="18"/>
      <c r="AL567" s="18"/>
      <c r="AM567" s="18"/>
      <c r="AN567" s="18"/>
      <c r="AO567" s="18"/>
      <c r="AP567" s="18"/>
      <c r="AQ567" s="18"/>
      <c r="AR567" s="18"/>
      <c r="AS567" s="18"/>
      <c r="AT567" s="18"/>
      <c r="AU567" s="18"/>
      <c r="AV567" s="18"/>
      <c r="AW567" s="18"/>
      <c r="AX567" s="18"/>
      <c r="AY567" s="18"/>
    </row>
    <row r="568" spans="1:51" ht="13" x14ac:dyDescent="0.25">
      <c r="A568" s="20"/>
      <c r="B568" s="21"/>
      <c r="C568" s="112"/>
      <c r="D568" s="113"/>
      <c r="E568" s="118"/>
      <c r="F568" s="116"/>
      <c r="G568" s="24"/>
      <c r="H568" s="23"/>
      <c r="I568" s="23"/>
      <c r="J568" s="23"/>
      <c r="K568" s="23"/>
      <c r="L568" s="23"/>
      <c r="M568" s="119"/>
      <c r="N568" s="23"/>
      <c r="O568" s="23"/>
      <c r="P568" s="23"/>
      <c r="Q568" s="23"/>
      <c r="R568" s="23"/>
      <c r="S568" s="23"/>
      <c r="T568" s="23"/>
      <c r="U568" s="23"/>
      <c r="V568" s="22"/>
      <c r="W568" s="23"/>
      <c r="X568" s="23"/>
      <c r="Y568" s="23"/>
      <c r="Z568" s="23"/>
      <c r="AA568" s="23"/>
      <c r="AB568" s="23"/>
      <c r="AC568" s="23"/>
      <c r="AD568" s="23"/>
      <c r="AE568" s="23"/>
      <c r="AF568" s="119"/>
      <c r="AG568" s="18"/>
      <c r="AH568" s="19"/>
      <c r="AI568" s="19"/>
      <c r="AJ568" s="19"/>
      <c r="AK568" s="18"/>
      <c r="AL568" s="18"/>
      <c r="AM568" s="18"/>
      <c r="AN568" s="18"/>
      <c r="AO568" s="18"/>
      <c r="AP568" s="18"/>
      <c r="AQ568" s="18"/>
      <c r="AR568" s="18"/>
      <c r="AS568" s="18"/>
      <c r="AT568" s="18"/>
      <c r="AU568" s="18"/>
      <c r="AV568" s="18"/>
      <c r="AW568" s="18"/>
      <c r="AX568" s="18"/>
      <c r="AY568" s="18"/>
    </row>
    <row r="569" spans="1:51" ht="13" x14ac:dyDescent="0.25">
      <c r="A569" s="20"/>
      <c r="B569" s="21"/>
      <c r="C569" s="112"/>
      <c r="D569" s="113"/>
      <c r="E569" s="118"/>
      <c r="F569" s="116"/>
      <c r="G569" s="24"/>
      <c r="H569" s="23"/>
      <c r="I569" s="23"/>
      <c r="J569" s="23"/>
      <c r="K569" s="23"/>
      <c r="L569" s="23"/>
      <c r="M569" s="119"/>
      <c r="N569" s="23"/>
      <c r="O569" s="23"/>
      <c r="P569" s="23"/>
      <c r="Q569" s="23"/>
      <c r="R569" s="23"/>
      <c r="S569" s="23"/>
      <c r="T569" s="23"/>
      <c r="U569" s="23"/>
      <c r="V569" s="22"/>
      <c r="W569" s="23"/>
      <c r="X569" s="23"/>
      <c r="Y569" s="23"/>
      <c r="Z569" s="23"/>
      <c r="AA569" s="23"/>
      <c r="AB569" s="23"/>
      <c r="AC569" s="23"/>
      <c r="AD569" s="23"/>
      <c r="AE569" s="23"/>
      <c r="AF569" s="119"/>
      <c r="AG569" s="18"/>
      <c r="AH569" s="19"/>
      <c r="AI569" s="19"/>
      <c r="AJ569" s="19"/>
      <c r="AK569" s="18"/>
      <c r="AL569" s="18"/>
      <c r="AM569" s="18"/>
      <c r="AN569" s="18"/>
      <c r="AO569" s="18"/>
      <c r="AP569" s="18"/>
      <c r="AQ569" s="18"/>
      <c r="AR569" s="18"/>
      <c r="AS569" s="18"/>
      <c r="AT569" s="18"/>
      <c r="AU569" s="18"/>
      <c r="AV569" s="18"/>
      <c r="AW569" s="18"/>
      <c r="AX569" s="18"/>
      <c r="AY569" s="18"/>
    </row>
    <row r="570" spans="1:51" ht="13" x14ac:dyDescent="0.25">
      <c r="A570" s="20"/>
      <c r="B570" s="21"/>
      <c r="C570" s="112"/>
      <c r="D570" s="113"/>
      <c r="E570" s="118"/>
      <c r="F570" s="116"/>
      <c r="G570" s="24"/>
      <c r="H570" s="23"/>
      <c r="I570" s="23"/>
      <c r="J570" s="23"/>
      <c r="K570" s="23"/>
      <c r="L570" s="23"/>
      <c r="M570" s="119"/>
      <c r="N570" s="23"/>
      <c r="O570" s="23"/>
      <c r="P570" s="23"/>
      <c r="Q570" s="23"/>
      <c r="R570" s="23"/>
      <c r="S570" s="23"/>
      <c r="T570" s="23"/>
      <c r="U570" s="23"/>
      <c r="V570" s="22"/>
      <c r="W570" s="23"/>
      <c r="X570" s="23"/>
      <c r="Y570" s="23"/>
      <c r="Z570" s="23"/>
      <c r="AA570" s="23"/>
      <c r="AB570" s="23"/>
      <c r="AC570" s="23"/>
      <c r="AD570" s="23"/>
      <c r="AE570" s="23"/>
      <c r="AF570" s="119"/>
      <c r="AG570" s="18"/>
      <c r="AH570" s="19"/>
      <c r="AI570" s="19"/>
      <c r="AJ570" s="19"/>
      <c r="AK570" s="18"/>
      <c r="AL570" s="18"/>
      <c r="AM570" s="18"/>
      <c r="AN570" s="18"/>
      <c r="AO570" s="18"/>
      <c r="AP570" s="18"/>
      <c r="AQ570" s="18"/>
      <c r="AR570" s="18"/>
      <c r="AS570" s="18"/>
      <c r="AT570" s="18"/>
      <c r="AU570" s="18"/>
      <c r="AV570" s="18"/>
      <c r="AW570" s="18"/>
      <c r="AX570" s="18"/>
      <c r="AY570" s="18"/>
    </row>
    <row r="571" spans="1:51" ht="13" x14ac:dyDescent="0.25">
      <c r="A571" s="20"/>
      <c r="B571" s="21"/>
      <c r="C571" s="112"/>
      <c r="D571" s="113"/>
      <c r="E571" s="118"/>
      <c r="F571" s="116"/>
      <c r="G571" s="24"/>
      <c r="H571" s="23"/>
      <c r="I571" s="23"/>
      <c r="J571" s="23"/>
      <c r="K571" s="23"/>
      <c r="L571" s="23"/>
      <c r="M571" s="119"/>
      <c r="N571" s="23"/>
      <c r="O571" s="23"/>
      <c r="P571" s="23"/>
      <c r="Q571" s="23"/>
      <c r="R571" s="23"/>
      <c r="S571" s="23"/>
      <c r="T571" s="23"/>
      <c r="U571" s="23"/>
      <c r="V571" s="22"/>
      <c r="W571" s="23"/>
      <c r="X571" s="23"/>
      <c r="Y571" s="23"/>
      <c r="Z571" s="23"/>
      <c r="AA571" s="23"/>
      <c r="AB571" s="23"/>
      <c r="AC571" s="23"/>
      <c r="AD571" s="23"/>
      <c r="AE571" s="23"/>
      <c r="AF571" s="119"/>
      <c r="AG571" s="18"/>
      <c r="AH571" s="19"/>
      <c r="AI571" s="19"/>
      <c r="AJ571" s="19"/>
      <c r="AK571" s="18"/>
      <c r="AL571" s="18"/>
      <c r="AM571" s="18"/>
      <c r="AN571" s="18"/>
      <c r="AO571" s="18"/>
      <c r="AP571" s="18"/>
      <c r="AQ571" s="18"/>
      <c r="AR571" s="18"/>
      <c r="AS571" s="18"/>
      <c r="AT571" s="18"/>
      <c r="AU571" s="18"/>
      <c r="AV571" s="18"/>
      <c r="AW571" s="18"/>
      <c r="AX571" s="18"/>
      <c r="AY571" s="18"/>
    </row>
    <row r="572" spans="1:51" ht="13" x14ac:dyDescent="0.25">
      <c r="A572" s="20"/>
      <c r="B572" s="21"/>
      <c r="C572" s="112"/>
      <c r="D572" s="113"/>
      <c r="E572" s="118"/>
      <c r="F572" s="116"/>
      <c r="G572" s="24"/>
      <c r="H572" s="23"/>
      <c r="I572" s="23"/>
      <c r="J572" s="23"/>
      <c r="K572" s="23"/>
      <c r="L572" s="23"/>
      <c r="M572" s="119"/>
      <c r="N572" s="23"/>
      <c r="O572" s="23"/>
      <c r="P572" s="23"/>
      <c r="Q572" s="23"/>
      <c r="R572" s="23"/>
      <c r="S572" s="23"/>
      <c r="T572" s="23"/>
      <c r="U572" s="23"/>
      <c r="V572" s="22"/>
      <c r="W572" s="23"/>
      <c r="X572" s="23"/>
      <c r="Y572" s="23"/>
      <c r="Z572" s="23"/>
      <c r="AA572" s="23"/>
      <c r="AB572" s="23"/>
      <c r="AC572" s="23"/>
      <c r="AD572" s="23"/>
      <c r="AE572" s="23"/>
      <c r="AF572" s="119"/>
      <c r="AG572" s="18"/>
      <c r="AH572" s="19"/>
      <c r="AI572" s="19"/>
      <c r="AJ572" s="19"/>
      <c r="AK572" s="18"/>
      <c r="AL572" s="18"/>
      <c r="AM572" s="18"/>
      <c r="AN572" s="18"/>
      <c r="AO572" s="18"/>
      <c r="AP572" s="18"/>
      <c r="AQ572" s="18"/>
      <c r="AR572" s="18"/>
      <c r="AS572" s="18"/>
      <c r="AT572" s="18"/>
      <c r="AU572" s="18"/>
      <c r="AV572" s="18"/>
      <c r="AW572" s="18"/>
      <c r="AX572" s="18"/>
      <c r="AY572" s="18"/>
    </row>
    <row r="573" spans="1:51" ht="13" x14ac:dyDescent="0.25">
      <c r="A573" s="20"/>
      <c r="B573" s="21"/>
      <c r="C573" s="112"/>
      <c r="D573" s="113"/>
      <c r="E573" s="118"/>
      <c r="F573" s="116"/>
      <c r="G573" s="24"/>
      <c r="H573" s="23"/>
      <c r="I573" s="23"/>
      <c r="J573" s="23"/>
      <c r="K573" s="23"/>
      <c r="L573" s="23"/>
      <c r="M573" s="119"/>
      <c r="N573" s="23"/>
      <c r="O573" s="23"/>
      <c r="P573" s="23"/>
      <c r="Q573" s="23"/>
      <c r="R573" s="23"/>
      <c r="S573" s="23"/>
      <c r="T573" s="23"/>
      <c r="U573" s="23"/>
      <c r="V573" s="22"/>
      <c r="W573" s="23"/>
      <c r="X573" s="23"/>
      <c r="Y573" s="23"/>
      <c r="Z573" s="23"/>
      <c r="AA573" s="23"/>
      <c r="AB573" s="23"/>
      <c r="AC573" s="23"/>
      <c r="AD573" s="23"/>
      <c r="AE573" s="23"/>
      <c r="AF573" s="119"/>
      <c r="AG573" s="18"/>
      <c r="AH573" s="19"/>
      <c r="AI573" s="19"/>
      <c r="AJ573" s="19"/>
      <c r="AK573" s="18"/>
      <c r="AL573" s="18"/>
      <c r="AM573" s="18"/>
      <c r="AN573" s="18"/>
      <c r="AO573" s="18"/>
      <c r="AP573" s="18"/>
      <c r="AQ573" s="18"/>
      <c r="AR573" s="18"/>
      <c r="AS573" s="18"/>
      <c r="AT573" s="18"/>
      <c r="AU573" s="18"/>
      <c r="AV573" s="18"/>
      <c r="AW573" s="18"/>
      <c r="AX573" s="18"/>
      <c r="AY573" s="18"/>
    </row>
    <row r="574" spans="1:51" ht="13" x14ac:dyDescent="0.25">
      <c r="A574" s="20"/>
      <c r="B574" s="21"/>
      <c r="C574" s="112"/>
      <c r="D574" s="113"/>
      <c r="E574" s="118"/>
      <c r="F574" s="116"/>
      <c r="G574" s="24"/>
      <c r="H574" s="23"/>
      <c r="I574" s="23"/>
      <c r="J574" s="23"/>
      <c r="K574" s="23"/>
      <c r="L574" s="23"/>
      <c r="M574" s="119"/>
      <c r="N574" s="23"/>
      <c r="O574" s="23"/>
      <c r="P574" s="23"/>
      <c r="Q574" s="23"/>
      <c r="R574" s="23"/>
      <c r="S574" s="23"/>
      <c r="T574" s="23"/>
      <c r="U574" s="23"/>
      <c r="V574" s="22"/>
      <c r="W574" s="23"/>
      <c r="X574" s="23"/>
      <c r="Y574" s="23"/>
      <c r="Z574" s="23"/>
      <c r="AA574" s="23"/>
      <c r="AB574" s="23"/>
      <c r="AC574" s="23"/>
      <c r="AD574" s="23"/>
      <c r="AE574" s="23"/>
      <c r="AF574" s="119"/>
      <c r="AG574" s="18"/>
      <c r="AH574" s="19"/>
      <c r="AI574" s="19"/>
      <c r="AJ574" s="19"/>
      <c r="AK574" s="18"/>
      <c r="AL574" s="18"/>
      <c r="AM574" s="18"/>
      <c r="AN574" s="18"/>
      <c r="AO574" s="18"/>
      <c r="AP574" s="18"/>
      <c r="AQ574" s="18"/>
      <c r="AR574" s="18"/>
      <c r="AS574" s="18"/>
      <c r="AT574" s="18"/>
      <c r="AU574" s="18"/>
      <c r="AV574" s="18"/>
      <c r="AW574" s="18"/>
      <c r="AX574" s="18"/>
      <c r="AY574" s="18"/>
    </row>
    <row r="575" spans="1:51" ht="13" x14ac:dyDescent="0.25">
      <c r="A575" s="20"/>
      <c r="B575" s="21"/>
      <c r="C575" s="112"/>
      <c r="D575" s="113"/>
      <c r="E575" s="118"/>
      <c r="F575" s="116"/>
      <c r="G575" s="24"/>
      <c r="H575" s="23"/>
      <c r="I575" s="23"/>
      <c r="J575" s="23"/>
      <c r="K575" s="23"/>
      <c r="L575" s="23"/>
      <c r="M575" s="119"/>
      <c r="N575" s="23"/>
      <c r="O575" s="23"/>
      <c r="P575" s="23"/>
      <c r="Q575" s="23"/>
      <c r="R575" s="23"/>
      <c r="S575" s="23"/>
      <c r="T575" s="23"/>
      <c r="U575" s="23"/>
      <c r="V575" s="22"/>
      <c r="W575" s="23"/>
      <c r="X575" s="23"/>
      <c r="Y575" s="23"/>
      <c r="Z575" s="23"/>
      <c r="AA575" s="23"/>
      <c r="AB575" s="23"/>
      <c r="AC575" s="23"/>
      <c r="AD575" s="23"/>
      <c r="AE575" s="23"/>
      <c r="AF575" s="119"/>
      <c r="AG575" s="18"/>
      <c r="AH575" s="19"/>
      <c r="AI575" s="19"/>
      <c r="AJ575" s="19"/>
      <c r="AK575" s="18"/>
      <c r="AL575" s="18"/>
      <c r="AM575" s="18"/>
      <c r="AN575" s="18"/>
      <c r="AO575" s="18"/>
      <c r="AP575" s="18"/>
      <c r="AQ575" s="18"/>
      <c r="AR575" s="18"/>
      <c r="AS575" s="18"/>
      <c r="AT575" s="18"/>
      <c r="AU575" s="18"/>
      <c r="AV575" s="18"/>
      <c r="AW575" s="18"/>
      <c r="AX575" s="18"/>
      <c r="AY575" s="18"/>
    </row>
    <row r="576" spans="1:51" ht="13" x14ac:dyDescent="0.25">
      <c r="A576" s="20"/>
      <c r="B576" s="21"/>
      <c r="C576" s="112"/>
      <c r="D576" s="113"/>
      <c r="E576" s="118"/>
      <c r="F576" s="116"/>
      <c r="G576" s="24"/>
      <c r="H576" s="23"/>
      <c r="I576" s="23"/>
      <c r="J576" s="23"/>
      <c r="K576" s="23"/>
      <c r="L576" s="23"/>
      <c r="M576" s="119"/>
      <c r="N576" s="23"/>
      <c r="O576" s="23"/>
      <c r="P576" s="23"/>
      <c r="Q576" s="23"/>
      <c r="R576" s="23"/>
      <c r="S576" s="23"/>
      <c r="T576" s="23"/>
      <c r="U576" s="23"/>
      <c r="V576" s="22"/>
      <c r="W576" s="23"/>
      <c r="X576" s="23"/>
      <c r="Y576" s="23"/>
      <c r="Z576" s="23"/>
      <c r="AA576" s="23"/>
      <c r="AB576" s="23"/>
      <c r="AC576" s="23"/>
      <c r="AD576" s="23"/>
      <c r="AE576" s="23"/>
      <c r="AF576" s="119"/>
      <c r="AG576" s="18"/>
      <c r="AH576" s="19"/>
      <c r="AI576" s="19"/>
      <c r="AJ576" s="19"/>
      <c r="AK576" s="18"/>
      <c r="AL576" s="18"/>
      <c r="AM576" s="18"/>
      <c r="AN576" s="18"/>
      <c r="AO576" s="18"/>
      <c r="AP576" s="18"/>
      <c r="AQ576" s="18"/>
      <c r="AR576" s="18"/>
      <c r="AS576" s="18"/>
      <c r="AT576" s="18"/>
      <c r="AU576" s="18"/>
      <c r="AV576" s="18"/>
      <c r="AW576" s="18"/>
      <c r="AX576" s="18"/>
      <c r="AY576" s="18"/>
    </row>
    <row r="577" spans="1:51" ht="13" x14ac:dyDescent="0.25">
      <c r="A577" s="20"/>
      <c r="B577" s="21"/>
      <c r="C577" s="112"/>
      <c r="D577" s="113"/>
      <c r="E577" s="118"/>
      <c r="F577" s="116"/>
      <c r="G577" s="24"/>
      <c r="H577" s="23"/>
      <c r="I577" s="23"/>
      <c r="J577" s="23"/>
      <c r="K577" s="23"/>
      <c r="L577" s="23"/>
      <c r="M577" s="119"/>
      <c r="N577" s="23"/>
      <c r="O577" s="23"/>
      <c r="P577" s="23"/>
      <c r="Q577" s="23"/>
      <c r="R577" s="23"/>
      <c r="S577" s="23"/>
      <c r="T577" s="23"/>
      <c r="U577" s="23"/>
      <c r="V577" s="22"/>
      <c r="W577" s="23"/>
      <c r="X577" s="23"/>
      <c r="Y577" s="23"/>
      <c r="Z577" s="23"/>
      <c r="AA577" s="23"/>
      <c r="AB577" s="23"/>
      <c r="AC577" s="23"/>
      <c r="AD577" s="23"/>
      <c r="AE577" s="23"/>
      <c r="AF577" s="119"/>
      <c r="AG577" s="18"/>
      <c r="AH577" s="19"/>
      <c r="AI577" s="19"/>
      <c r="AJ577" s="19"/>
      <c r="AK577" s="18"/>
      <c r="AL577" s="18"/>
      <c r="AM577" s="18"/>
      <c r="AN577" s="18"/>
      <c r="AO577" s="18"/>
      <c r="AP577" s="18"/>
      <c r="AQ577" s="18"/>
      <c r="AR577" s="18"/>
      <c r="AS577" s="18"/>
      <c r="AT577" s="18"/>
      <c r="AU577" s="18"/>
      <c r="AV577" s="18"/>
      <c r="AW577" s="18"/>
      <c r="AX577" s="18"/>
      <c r="AY577" s="18"/>
    </row>
    <row r="578" spans="1:51" ht="13" x14ac:dyDescent="0.25">
      <c r="A578" s="20"/>
      <c r="B578" s="21"/>
      <c r="C578" s="112"/>
      <c r="D578" s="113"/>
      <c r="E578" s="118"/>
      <c r="F578" s="116"/>
      <c r="G578" s="24"/>
      <c r="H578" s="23"/>
      <c r="I578" s="23"/>
      <c r="J578" s="23"/>
      <c r="K578" s="23"/>
      <c r="L578" s="23"/>
      <c r="M578" s="119"/>
      <c r="N578" s="23"/>
      <c r="O578" s="23"/>
      <c r="P578" s="23"/>
      <c r="Q578" s="23"/>
      <c r="R578" s="23"/>
      <c r="S578" s="23"/>
      <c r="T578" s="23"/>
      <c r="U578" s="23"/>
      <c r="V578" s="22"/>
      <c r="W578" s="23"/>
      <c r="X578" s="23"/>
      <c r="Y578" s="23"/>
      <c r="Z578" s="23"/>
      <c r="AA578" s="23"/>
      <c r="AB578" s="23"/>
      <c r="AC578" s="23"/>
      <c r="AD578" s="23"/>
      <c r="AE578" s="23"/>
      <c r="AF578" s="119"/>
      <c r="AG578" s="18"/>
      <c r="AH578" s="19"/>
      <c r="AI578" s="19"/>
      <c r="AJ578" s="19"/>
      <c r="AK578" s="18"/>
      <c r="AL578" s="18"/>
      <c r="AM578" s="18"/>
      <c r="AN578" s="18"/>
      <c r="AO578" s="18"/>
      <c r="AP578" s="18"/>
      <c r="AQ578" s="18"/>
      <c r="AR578" s="18"/>
      <c r="AS578" s="18"/>
      <c r="AT578" s="18"/>
      <c r="AU578" s="18"/>
      <c r="AV578" s="18"/>
      <c r="AW578" s="18"/>
      <c r="AX578" s="18"/>
      <c r="AY578" s="18"/>
    </row>
    <row r="579" spans="1:51" ht="13" x14ac:dyDescent="0.25">
      <c r="A579" s="20"/>
      <c r="B579" s="21"/>
      <c r="C579" s="112"/>
      <c r="D579" s="113"/>
      <c r="E579" s="118"/>
      <c r="F579" s="116"/>
      <c r="G579" s="24"/>
      <c r="H579" s="23"/>
      <c r="I579" s="23"/>
      <c r="J579" s="23"/>
      <c r="K579" s="23"/>
      <c r="L579" s="23"/>
      <c r="M579" s="119"/>
      <c r="N579" s="23"/>
      <c r="O579" s="23"/>
      <c r="P579" s="23"/>
      <c r="Q579" s="23"/>
      <c r="R579" s="23"/>
      <c r="S579" s="23"/>
      <c r="T579" s="23"/>
      <c r="U579" s="23"/>
      <c r="V579" s="22"/>
      <c r="W579" s="23"/>
      <c r="X579" s="23"/>
      <c r="Y579" s="23"/>
      <c r="Z579" s="23"/>
      <c r="AA579" s="23"/>
      <c r="AB579" s="23"/>
      <c r="AC579" s="23"/>
      <c r="AD579" s="23"/>
      <c r="AE579" s="23"/>
      <c r="AF579" s="119"/>
      <c r="AG579" s="18"/>
      <c r="AH579" s="19"/>
      <c r="AI579" s="19"/>
      <c r="AJ579" s="19"/>
      <c r="AK579" s="18"/>
      <c r="AL579" s="18"/>
      <c r="AM579" s="18"/>
      <c r="AN579" s="18"/>
      <c r="AO579" s="18"/>
      <c r="AP579" s="18"/>
      <c r="AQ579" s="18"/>
      <c r="AR579" s="18"/>
      <c r="AS579" s="18"/>
      <c r="AT579" s="18"/>
      <c r="AU579" s="18"/>
      <c r="AV579" s="18"/>
      <c r="AW579" s="18"/>
      <c r="AX579" s="18"/>
      <c r="AY579" s="18"/>
    </row>
    <row r="580" spans="1:51" ht="13" x14ac:dyDescent="0.25">
      <c r="A580" s="20"/>
      <c r="B580" s="21"/>
      <c r="C580" s="112"/>
      <c r="D580" s="113"/>
      <c r="E580" s="118"/>
      <c r="F580" s="116"/>
      <c r="G580" s="24"/>
      <c r="H580" s="23"/>
      <c r="I580" s="23"/>
      <c r="J580" s="23"/>
      <c r="K580" s="23"/>
      <c r="L580" s="23"/>
      <c r="M580" s="119"/>
      <c r="N580" s="23"/>
      <c r="O580" s="23"/>
      <c r="P580" s="23"/>
      <c r="Q580" s="23"/>
      <c r="R580" s="23"/>
      <c r="S580" s="23"/>
      <c r="T580" s="23"/>
      <c r="U580" s="23"/>
      <c r="V580" s="22"/>
      <c r="W580" s="23"/>
      <c r="X580" s="23"/>
      <c r="Y580" s="23"/>
      <c r="Z580" s="23"/>
      <c r="AA580" s="23"/>
      <c r="AB580" s="23"/>
      <c r="AC580" s="23"/>
      <c r="AD580" s="23"/>
      <c r="AE580" s="23"/>
      <c r="AF580" s="119"/>
      <c r="AG580" s="18"/>
      <c r="AH580" s="19"/>
      <c r="AI580" s="19"/>
      <c r="AJ580" s="19"/>
      <c r="AK580" s="18"/>
      <c r="AL580" s="18"/>
      <c r="AM580" s="18"/>
      <c r="AN580" s="18"/>
      <c r="AO580" s="18"/>
      <c r="AP580" s="18"/>
      <c r="AQ580" s="18"/>
      <c r="AR580" s="18"/>
      <c r="AS580" s="18"/>
      <c r="AT580" s="18"/>
      <c r="AU580" s="18"/>
      <c r="AV580" s="18"/>
      <c r="AW580" s="18"/>
      <c r="AX580" s="18"/>
      <c r="AY580" s="18"/>
    </row>
    <row r="581" spans="1:51" ht="13" x14ac:dyDescent="0.25">
      <c r="A581" s="20"/>
      <c r="B581" s="21"/>
      <c r="C581" s="112"/>
      <c r="D581" s="113"/>
      <c r="E581" s="118"/>
      <c r="F581" s="116"/>
      <c r="G581" s="24"/>
      <c r="H581" s="23"/>
      <c r="I581" s="23"/>
      <c r="J581" s="23"/>
      <c r="K581" s="23"/>
      <c r="L581" s="23"/>
      <c r="M581" s="119"/>
      <c r="N581" s="23"/>
      <c r="O581" s="23"/>
      <c r="P581" s="23"/>
      <c r="Q581" s="23"/>
      <c r="R581" s="23"/>
      <c r="S581" s="23"/>
      <c r="T581" s="23"/>
      <c r="U581" s="23"/>
      <c r="V581" s="22"/>
      <c r="W581" s="23"/>
      <c r="X581" s="23"/>
      <c r="Y581" s="23"/>
      <c r="Z581" s="23"/>
      <c r="AA581" s="23"/>
      <c r="AB581" s="23"/>
      <c r="AC581" s="23"/>
      <c r="AD581" s="23"/>
      <c r="AE581" s="23"/>
      <c r="AF581" s="119"/>
      <c r="AG581" s="18"/>
      <c r="AH581" s="19"/>
      <c r="AI581" s="19"/>
      <c r="AJ581" s="19"/>
      <c r="AK581" s="18"/>
      <c r="AL581" s="18"/>
      <c r="AM581" s="18"/>
      <c r="AN581" s="18"/>
      <c r="AO581" s="18"/>
      <c r="AP581" s="18"/>
      <c r="AQ581" s="18"/>
      <c r="AR581" s="18"/>
      <c r="AS581" s="18"/>
      <c r="AT581" s="18"/>
      <c r="AU581" s="18"/>
      <c r="AV581" s="18"/>
      <c r="AW581" s="18"/>
      <c r="AX581" s="18"/>
      <c r="AY581" s="18"/>
    </row>
    <row r="582" spans="1:51" ht="13" x14ac:dyDescent="0.25">
      <c r="A582" s="20"/>
      <c r="B582" s="21"/>
      <c r="C582" s="112"/>
      <c r="D582" s="113"/>
      <c r="E582" s="118"/>
      <c r="F582" s="116"/>
      <c r="G582" s="24"/>
      <c r="H582" s="23"/>
      <c r="I582" s="23"/>
      <c r="J582" s="23"/>
      <c r="K582" s="23"/>
      <c r="L582" s="23"/>
      <c r="M582" s="119"/>
      <c r="N582" s="23"/>
      <c r="O582" s="23"/>
      <c r="P582" s="23"/>
      <c r="Q582" s="23"/>
      <c r="R582" s="23"/>
      <c r="S582" s="23"/>
      <c r="T582" s="23"/>
      <c r="U582" s="23"/>
      <c r="V582" s="22"/>
      <c r="W582" s="23"/>
      <c r="X582" s="23"/>
      <c r="Y582" s="23"/>
      <c r="Z582" s="23"/>
      <c r="AA582" s="23"/>
      <c r="AB582" s="23"/>
      <c r="AC582" s="23"/>
      <c r="AD582" s="23"/>
      <c r="AE582" s="23"/>
      <c r="AF582" s="119"/>
      <c r="AG582" s="18"/>
      <c r="AH582" s="19"/>
      <c r="AI582" s="19"/>
      <c r="AJ582" s="19"/>
      <c r="AK582" s="18"/>
      <c r="AL582" s="18"/>
      <c r="AM582" s="18"/>
      <c r="AN582" s="18"/>
      <c r="AO582" s="18"/>
      <c r="AP582" s="18"/>
      <c r="AQ582" s="18"/>
      <c r="AR582" s="18"/>
      <c r="AS582" s="18"/>
      <c r="AT582" s="18"/>
      <c r="AU582" s="18"/>
      <c r="AV582" s="18"/>
      <c r="AW582" s="18"/>
      <c r="AX582" s="18"/>
      <c r="AY582" s="18"/>
    </row>
    <row r="583" spans="1:51" ht="13" x14ac:dyDescent="0.25">
      <c r="A583" s="20"/>
      <c r="B583" s="21"/>
      <c r="C583" s="112"/>
      <c r="D583" s="113"/>
      <c r="E583" s="118"/>
      <c r="F583" s="116"/>
      <c r="G583" s="24"/>
      <c r="H583" s="23"/>
      <c r="I583" s="23"/>
      <c r="J583" s="23"/>
      <c r="K583" s="23"/>
      <c r="L583" s="23"/>
      <c r="M583" s="119"/>
      <c r="N583" s="23"/>
      <c r="O583" s="23"/>
      <c r="P583" s="23"/>
      <c r="Q583" s="23"/>
      <c r="R583" s="23"/>
      <c r="S583" s="23"/>
      <c r="T583" s="23"/>
      <c r="U583" s="23"/>
      <c r="V583" s="22"/>
      <c r="W583" s="23"/>
      <c r="X583" s="23"/>
      <c r="Y583" s="23"/>
      <c r="Z583" s="23"/>
      <c r="AA583" s="23"/>
      <c r="AB583" s="23"/>
      <c r="AC583" s="23"/>
      <c r="AD583" s="23"/>
      <c r="AE583" s="23"/>
      <c r="AF583" s="119"/>
      <c r="AG583" s="18"/>
      <c r="AH583" s="19"/>
      <c r="AI583" s="19"/>
      <c r="AJ583" s="19"/>
      <c r="AK583" s="18"/>
      <c r="AL583" s="18"/>
      <c r="AM583" s="18"/>
      <c r="AN583" s="18"/>
      <c r="AO583" s="18"/>
      <c r="AP583" s="18"/>
      <c r="AQ583" s="18"/>
      <c r="AR583" s="18"/>
      <c r="AS583" s="18"/>
      <c r="AT583" s="18"/>
      <c r="AU583" s="18"/>
      <c r="AV583" s="18"/>
      <c r="AW583" s="18"/>
      <c r="AX583" s="18"/>
      <c r="AY583" s="18"/>
    </row>
    <row r="584" spans="1:51" ht="13" x14ac:dyDescent="0.25">
      <c r="A584" s="20"/>
      <c r="B584" s="21"/>
      <c r="C584" s="112"/>
      <c r="D584" s="113"/>
      <c r="E584" s="118"/>
      <c r="F584" s="116"/>
      <c r="G584" s="24"/>
      <c r="H584" s="23"/>
      <c r="I584" s="23"/>
      <c r="J584" s="23"/>
      <c r="K584" s="23"/>
      <c r="L584" s="23"/>
      <c r="M584" s="119"/>
      <c r="N584" s="23"/>
      <c r="O584" s="23"/>
      <c r="P584" s="23"/>
      <c r="Q584" s="23"/>
      <c r="R584" s="23"/>
      <c r="S584" s="23"/>
      <c r="T584" s="23"/>
      <c r="U584" s="23"/>
      <c r="V584" s="22"/>
      <c r="W584" s="23"/>
      <c r="X584" s="23"/>
      <c r="Y584" s="23"/>
      <c r="Z584" s="23"/>
      <c r="AA584" s="23"/>
      <c r="AB584" s="23"/>
      <c r="AC584" s="23"/>
      <c r="AD584" s="23"/>
      <c r="AE584" s="23"/>
      <c r="AF584" s="119"/>
      <c r="AG584" s="18"/>
      <c r="AH584" s="19"/>
      <c r="AI584" s="19"/>
      <c r="AJ584" s="19"/>
      <c r="AK584" s="18"/>
      <c r="AL584" s="18"/>
      <c r="AM584" s="18"/>
      <c r="AN584" s="18"/>
      <c r="AO584" s="18"/>
      <c r="AP584" s="18"/>
      <c r="AQ584" s="18"/>
      <c r="AR584" s="18"/>
      <c r="AS584" s="18"/>
      <c r="AT584" s="18"/>
      <c r="AU584" s="18"/>
      <c r="AV584" s="18"/>
      <c r="AW584" s="18"/>
      <c r="AX584" s="18"/>
      <c r="AY584" s="18"/>
    </row>
    <row r="585" spans="1:51" ht="13" x14ac:dyDescent="0.25">
      <c r="A585" s="20"/>
      <c r="B585" s="21"/>
      <c r="C585" s="112"/>
      <c r="D585" s="113"/>
      <c r="E585" s="118"/>
      <c r="F585" s="116"/>
      <c r="G585" s="24"/>
      <c r="H585" s="23"/>
      <c r="I585" s="23"/>
      <c r="J585" s="23"/>
      <c r="K585" s="23"/>
      <c r="L585" s="23"/>
      <c r="M585" s="119"/>
      <c r="N585" s="23"/>
      <c r="O585" s="23"/>
      <c r="P585" s="23"/>
      <c r="Q585" s="23"/>
      <c r="R585" s="23"/>
      <c r="S585" s="23"/>
      <c r="T585" s="23"/>
      <c r="U585" s="23"/>
      <c r="V585" s="22"/>
      <c r="W585" s="23"/>
      <c r="X585" s="23"/>
      <c r="Y585" s="23"/>
      <c r="Z585" s="23"/>
      <c r="AA585" s="23"/>
      <c r="AB585" s="23"/>
      <c r="AC585" s="23"/>
      <c r="AD585" s="23"/>
      <c r="AE585" s="23"/>
      <c r="AF585" s="119"/>
      <c r="AG585" s="18"/>
      <c r="AH585" s="19"/>
      <c r="AI585" s="19"/>
      <c r="AJ585" s="19"/>
      <c r="AK585" s="18"/>
      <c r="AL585" s="18"/>
      <c r="AM585" s="18"/>
      <c r="AN585" s="18"/>
      <c r="AO585" s="18"/>
      <c r="AP585" s="18"/>
      <c r="AQ585" s="18"/>
      <c r="AR585" s="18"/>
      <c r="AS585" s="18"/>
      <c r="AT585" s="18"/>
      <c r="AU585" s="18"/>
      <c r="AV585" s="18"/>
      <c r="AW585" s="18"/>
      <c r="AX585" s="18"/>
      <c r="AY585" s="18"/>
    </row>
    <row r="586" spans="1:51" ht="13" x14ac:dyDescent="0.25">
      <c r="A586" s="20"/>
      <c r="B586" s="21"/>
      <c r="C586" s="112"/>
      <c r="D586" s="113"/>
      <c r="E586" s="118"/>
      <c r="F586" s="116"/>
      <c r="G586" s="24"/>
      <c r="H586" s="23"/>
      <c r="I586" s="23"/>
      <c r="J586" s="23"/>
      <c r="K586" s="23"/>
      <c r="L586" s="23"/>
      <c r="M586" s="119"/>
      <c r="N586" s="23"/>
      <c r="O586" s="23"/>
      <c r="P586" s="23"/>
      <c r="Q586" s="23"/>
      <c r="R586" s="23"/>
      <c r="S586" s="23"/>
      <c r="T586" s="23"/>
      <c r="U586" s="23"/>
      <c r="V586" s="22"/>
      <c r="W586" s="23"/>
      <c r="X586" s="23"/>
      <c r="Y586" s="23"/>
      <c r="Z586" s="23"/>
      <c r="AA586" s="23"/>
      <c r="AB586" s="23"/>
      <c r="AC586" s="23"/>
      <c r="AD586" s="23"/>
      <c r="AE586" s="23"/>
      <c r="AF586" s="119"/>
      <c r="AG586" s="18"/>
      <c r="AH586" s="19"/>
      <c r="AI586" s="19"/>
      <c r="AJ586" s="19"/>
      <c r="AK586" s="18"/>
      <c r="AL586" s="18"/>
      <c r="AM586" s="18"/>
      <c r="AN586" s="18"/>
      <c r="AO586" s="18"/>
      <c r="AP586" s="18"/>
      <c r="AQ586" s="18"/>
      <c r="AR586" s="18"/>
      <c r="AS586" s="18"/>
      <c r="AT586" s="18"/>
      <c r="AU586" s="18"/>
      <c r="AV586" s="18"/>
      <c r="AW586" s="18"/>
      <c r="AX586" s="18"/>
      <c r="AY586" s="18"/>
    </row>
    <row r="587" spans="1:51" ht="13" x14ac:dyDescent="0.25">
      <c r="A587" s="20"/>
      <c r="B587" s="21"/>
      <c r="C587" s="112"/>
      <c r="D587" s="113"/>
      <c r="E587" s="118"/>
      <c r="F587" s="116"/>
      <c r="G587" s="24"/>
      <c r="H587" s="23"/>
      <c r="I587" s="23"/>
      <c r="J587" s="23"/>
      <c r="K587" s="23"/>
      <c r="L587" s="23"/>
      <c r="M587" s="119"/>
      <c r="N587" s="23"/>
      <c r="O587" s="23"/>
      <c r="P587" s="23"/>
      <c r="Q587" s="23"/>
      <c r="R587" s="23"/>
      <c r="S587" s="23"/>
      <c r="T587" s="23"/>
      <c r="U587" s="23"/>
      <c r="V587" s="22"/>
      <c r="W587" s="23"/>
      <c r="X587" s="23"/>
      <c r="Y587" s="23"/>
      <c r="Z587" s="23"/>
      <c r="AA587" s="23"/>
      <c r="AB587" s="23"/>
      <c r="AC587" s="23"/>
      <c r="AD587" s="23"/>
      <c r="AE587" s="23"/>
      <c r="AF587" s="119"/>
      <c r="AG587" s="18"/>
      <c r="AH587" s="19"/>
      <c r="AI587" s="19"/>
      <c r="AJ587" s="19"/>
      <c r="AK587" s="18"/>
      <c r="AL587" s="18"/>
      <c r="AM587" s="18"/>
      <c r="AN587" s="18"/>
      <c r="AO587" s="18"/>
      <c r="AP587" s="18"/>
      <c r="AQ587" s="18"/>
      <c r="AR587" s="18"/>
      <c r="AS587" s="18"/>
      <c r="AT587" s="18"/>
      <c r="AU587" s="18"/>
      <c r="AV587" s="18"/>
      <c r="AW587" s="18"/>
      <c r="AX587" s="18"/>
      <c r="AY587" s="18"/>
    </row>
    <row r="588" spans="1:51" ht="13" x14ac:dyDescent="0.25">
      <c r="A588" s="20"/>
      <c r="B588" s="21"/>
      <c r="C588" s="112"/>
      <c r="D588" s="113"/>
      <c r="E588" s="118"/>
      <c r="F588" s="116"/>
      <c r="G588" s="24"/>
      <c r="H588" s="23"/>
      <c r="I588" s="23"/>
      <c r="J588" s="23"/>
      <c r="K588" s="23"/>
      <c r="L588" s="23"/>
      <c r="M588" s="119"/>
      <c r="N588" s="23"/>
      <c r="O588" s="23"/>
      <c r="P588" s="23"/>
      <c r="Q588" s="23"/>
      <c r="R588" s="23"/>
      <c r="S588" s="23"/>
      <c r="T588" s="23"/>
      <c r="U588" s="23"/>
      <c r="V588" s="22"/>
      <c r="W588" s="23"/>
      <c r="X588" s="23"/>
      <c r="Y588" s="23"/>
      <c r="Z588" s="23"/>
      <c r="AA588" s="23"/>
      <c r="AB588" s="23"/>
      <c r="AC588" s="23"/>
      <c r="AD588" s="23"/>
      <c r="AE588" s="23"/>
      <c r="AF588" s="119"/>
      <c r="AG588" s="18"/>
      <c r="AH588" s="19"/>
      <c r="AI588" s="19"/>
      <c r="AJ588" s="19"/>
      <c r="AK588" s="18"/>
      <c r="AL588" s="18"/>
      <c r="AM588" s="18"/>
      <c r="AN588" s="18"/>
      <c r="AO588" s="18"/>
      <c r="AP588" s="18"/>
      <c r="AQ588" s="18"/>
      <c r="AR588" s="18"/>
      <c r="AS588" s="18"/>
      <c r="AT588" s="18"/>
      <c r="AU588" s="18"/>
      <c r="AV588" s="18"/>
      <c r="AW588" s="18"/>
      <c r="AX588" s="18"/>
      <c r="AY588" s="18"/>
    </row>
    <row r="589" spans="1:51" ht="13" x14ac:dyDescent="0.25">
      <c r="A589" s="20"/>
      <c r="B589" s="21"/>
      <c r="C589" s="112"/>
      <c r="D589" s="113"/>
      <c r="E589" s="118"/>
      <c r="F589" s="116"/>
      <c r="G589" s="24"/>
      <c r="H589" s="23"/>
      <c r="I589" s="23"/>
      <c r="J589" s="23"/>
      <c r="K589" s="23"/>
      <c r="L589" s="23"/>
      <c r="M589" s="119"/>
      <c r="N589" s="23"/>
      <c r="O589" s="23"/>
      <c r="P589" s="23"/>
      <c r="Q589" s="23"/>
      <c r="R589" s="23"/>
      <c r="S589" s="23"/>
      <c r="T589" s="23"/>
      <c r="U589" s="23"/>
      <c r="V589" s="22"/>
      <c r="W589" s="23"/>
      <c r="X589" s="23"/>
      <c r="Y589" s="23"/>
      <c r="Z589" s="23"/>
      <c r="AA589" s="23"/>
      <c r="AB589" s="23"/>
      <c r="AC589" s="23"/>
      <c r="AD589" s="23"/>
      <c r="AE589" s="23"/>
      <c r="AF589" s="119"/>
      <c r="AG589" s="18"/>
      <c r="AH589" s="19"/>
      <c r="AI589" s="19"/>
      <c r="AJ589" s="19"/>
      <c r="AK589" s="18"/>
      <c r="AL589" s="18"/>
      <c r="AM589" s="18"/>
      <c r="AN589" s="18"/>
      <c r="AO589" s="18"/>
      <c r="AP589" s="18"/>
      <c r="AQ589" s="18"/>
      <c r="AR589" s="18"/>
      <c r="AS589" s="18"/>
      <c r="AT589" s="18"/>
      <c r="AU589" s="18"/>
      <c r="AV589" s="18"/>
      <c r="AW589" s="18"/>
      <c r="AX589" s="18"/>
      <c r="AY589" s="18"/>
    </row>
    <row r="590" spans="1:51" ht="13" x14ac:dyDescent="0.25">
      <c r="A590" s="20"/>
      <c r="B590" s="21"/>
      <c r="C590" s="112"/>
      <c r="D590" s="113"/>
      <c r="E590" s="118"/>
      <c r="F590" s="116"/>
      <c r="G590" s="24"/>
      <c r="H590" s="23"/>
      <c r="I590" s="23"/>
      <c r="J590" s="23"/>
      <c r="K590" s="23"/>
      <c r="L590" s="23"/>
      <c r="M590" s="119"/>
      <c r="N590" s="23"/>
      <c r="O590" s="23"/>
      <c r="P590" s="23"/>
      <c r="Q590" s="23"/>
      <c r="R590" s="23"/>
      <c r="S590" s="23"/>
      <c r="T590" s="23"/>
      <c r="U590" s="23"/>
      <c r="V590" s="22"/>
      <c r="W590" s="23"/>
      <c r="X590" s="23"/>
      <c r="Y590" s="23"/>
      <c r="Z590" s="23"/>
      <c r="AA590" s="23"/>
      <c r="AB590" s="23"/>
      <c r="AC590" s="23"/>
      <c r="AD590" s="23"/>
      <c r="AE590" s="23"/>
      <c r="AF590" s="119"/>
      <c r="AG590" s="18"/>
      <c r="AH590" s="19"/>
      <c r="AI590" s="19"/>
      <c r="AJ590" s="19"/>
      <c r="AK590" s="18"/>
      <c r="AL590" s="18"/>
      <c r="AM590" s="18"/>
      <c r="AN590" s="18"/>
      <c r="AO590" s="18"/>
      <c r="AP590" s="18"/>
      <c r="AQ590" s="18"/>
      <c r="AR590" s="18"/>
      <c r="AS590" s="18"/>
      <c r="AT590" s="18"/>
      <c r="AU590" s="18"/>
      <c r="AV590" s="18"/>
      <c r="AW590" s="18"/>
      <c r="AX590" s="18"/>
      <c r="AY590" s="18"/>
    </row>
    <row r="591" spans="1:51" ht="13" x14ac:dyDescent="0.25">
      <c r="A591" s="20"/>
      <c r="B591" s="21"/>
      <c r="C591" s="112"/>
      <c r="D591" s="113"/>
      <c r="E591" s="118"/>
      <c r="F591" s="116"/>
      <c r="G591" s="24"/>
      <c r="H591" s="23"/>
      <c r="I591" s="23"/>
      <c r="J591" s="23"/>
      <c r="K591" s="23"/>
      <c r="L591" s="23"/>
      <c r="M591" s="119"/>
      <c r="N591" s="23"/>
      <c r="O591" s="23"/>
      <c r="P591" s="23"/>
      <c r="Q591" s="23"/>
      <c r="R591" s="23"/>
      <c r="S591" s="23"/>
      <c r="T591" s="23"/>
      <c r="U591" s="23"/>
      <c r="V591" s="22"/>
      <c r="W591" s="23"/>
      <c r="X591" s="23"/>
      <c r="Y591" s="23"/>
      <c r="Z591" s="23"/>
      <c r="AA591" s="23"/>
      <c r="AB591" s="23"/>
      <c r="AC591" s="23"/>
      <c r="AD591" s="23"/>
      <c r="AE591" s="23"/>
      <c r="AF591" s="119"/>
      <c r="AG591" s="18"/>
      <c r="AH591" s="19"/>
      <c r="AI591" s="19"/>
      <c r="AJ591" s="19"/>
      <c r="AK591" s="18"/>
      <c r="AL591" s="18"/>
      <c r="AM591" s="18"/>
      <c r="AN591" s="18"/>
      <c r="AO591" s="18"/>
      <c r="AP591" s="18"/>
      <c r="AQ591" s="18"/>
      <c r="AR591" s="18"/>
      <c r="AS591" s="18"/>
      <c r="AT591" s="18"/>
      <c r="AU591" s="18"/>
      <c r="AV591" s="18"/>
      <c r="AW591" s="18"/>
      <c r="AX591" s="18"/>
      <c r="AY591" s="18"/>
    </row>
    <row r="592" spans="1:51" ht="13" x14ac:dyDescent="0.25">
      <c r="A592" s="20"/>
      <c r="B592" s="21"/>
      <c r="C592" s="112"/>
      <c r="D592" s="113"/>
      <c r="E592" s="118"/>
      <c r="F592" s="116"/>
      <c r="G592" s="24"/>
      <c r="H592" s="23"/>
      <c r="I592" s="23"/>
      <c r="J592" s="23"/>
      <c r="K592" s="23"/>
      <c r="L592" s="23"/>
      <c r="M592" s="119"/>
      <c r="N592" s="23"/>
      <c r="O592" s="23"/>
      <c r="P592" s="23"/>
      <c r="Q592" s="23"/>
      <c r="R592" s="23"/>
      <c r="S592" s="23"/>
      <c r="T592" s="23"/>
      <c r="U592" s="23"/>
      <c r="V592" s="22"/>
      <c r="W592" s="23"/>
      <c r="X592" s="23"/>
      <c r="Y592" s="23"/>
      <c r="Z592" s="23"/>
      <c r="AA592" s="23"/>
      <c r="AB592" s="23"/>
      <c r="AC592" s="23"/>
      <c r="AD592" s="23"/>
      <c r="AE592" s="23"/>
      <c r="AF592" s="119"/>
      <c r="AG592" s="18"/>
      <c r="AH592" s="19"/>
      <c r="AI592" s="19"/>
      <c r="AJ592" s="19"/>
      <c r="AK592" s="18"/>
      <c r="AL592" s="18"/>
      <c r="AM592" s="18"/>
      <c r="AN592" s="18"/>
      <c r="AO592" s="18"/>
      <c r="AP592" s="18"/>
      <c r="AQ592" s="18"/>
      <c r="AR592" s="18"/>
      <c r="AS592" s="18"/>
      <c r="AT592" s="18"/>
      <c r="AU592" s="18"/>
      <c r="AV592" s="18"/>
      <c r="AW592" s="18"/>
      <c r="AX592" s="18"/>
      <c r="AY592" s="18"/>
    </row>
    <row r="593" spans="1:51" ht="13" x14ac:dyDescent="0.25">
      <c r="A593" s="20"/>
      <c r="B593" s="21"/>
      <c r="C593" s="112"/>
      <c r="D593" s="113"/>
      <c r="E593" s="118"/>
      <c r="F593" s="116"/>
      <c r="G593" s="24"/>
      <c r="H593" s="23"/>
      <c r="I593" s="23"/>
      <c r="J593" s="23"/>
      <c r="K593" s="23"/>
      <c r="L593" s="23"/>
      <c r="M593" s="119"/>
      <c r="N593" s="23"/>
      <c r="O593" s="23"/>
      <c r="P593" s="23"/>
      <c r="Q593" s="23"/>
      <c r="R593" s="23"/>
      <c r="S593" s="23"/>
      <c r="T593" s="23"/>
      <c r="U593" s="23"/>
      <c r="V593" s="22"/>
      <c r="W593" s="23"/>
      <c r="X593" s="23"/>
      <c r="Y593" s="23"/>
      <c r="Z593" s="23"/>
      <c r="AA593" s="23"/>
      <c r="AB593" s="23"/>
      <c r="AC593" s="23"/>
      <c r="AD593" s="23"/>
      <c r="AE593" s="23"/>
      <c r="AF593" s="119"/>
      <c r="AG593" s="18"/>
      <c r="AH593" s="19"/>
      <c r="AI593" s="19"/>
      <c r="AJ593" s="19"/>
      <c r="AK593" s="18"/>
      <c r="AL593" s="18"/>
      <c r="AM593" s="18"/>
      <c r="AN593" s="18"/>
      <c r="AO593" s="18"/>
      <c r="AP593" s="18"/>
      <c r="AQ593" s="18"/>
      <c r="AR593" s="18"/>
      <c r="AS593" s="18"/>
      <c r="AT593" s="18"/>
      <c r="AU593" s="18"/>
      <c r="AV593" s="18"/>
      <c r="AW593" s="18"/>
      <c r="AX593" s="18"/>
      <c r="AY593" s="18"/>
    </row>
    <row r="594" spans="1:51" ht="13" x14ac:dyDescent="0.25">
      <c r="A594" s="20"/>
      <c r="B594" s="21"/>
      <c r="C594" s="112"/>
      <c r="D594" s="113"/>
      <c r="E594" s="118"/>
      <c r="F594" s="116"/>
      <c r="G594" s="24"/>
      <c r="H594" s="23"/>
      <c r="I594" s="23"/>
      <c r="J594" s="23"/>
      <c r="K594" s="23"/>
      <c r="L594" s="23"/>
      <c r="M594" s="119"/>
      <c r="N594" s="23"/>
      <c r="O594" s="23"/>
      <c r="P594" s="23"/>
      <c r="Q594" s="23"/>
      <c r="R594" s="23"/>
      <c r="S594" s="23"/>
      <c r="T594" s="23"/>
      <c r="U594" s="23"/>
      <c r="V594" s="22"/>
      <c r="W594" s="23"/>
      <c r="X594" s="23"/>
      <c r="Y594" s="23"/>
      <c r="Z594" s="23"/>
      <c r="AA594" s="23"/>
      <c r="AB594" s="23"/>
      <c r="AC594" s="23"/>
      <c r="AD594" s="23"/>
      <c r="AE594" s="23"/>
      <c r="AF594" s="119"/>
      <c r="AG594" s="18"/>
      <c r="AH594" s="19"/>
      <c r="AI594" s="19"/>
      <c r="AJ594" s="19"/>
      <c r="AK594" s="18"/>
      <c r="AL594" s="18"/>
      <c r="AM594" s="18"/>
      <c r="AN594" s="18"/>
      <c r="AO594" s="18"/>
      <c r="AP594" s="18"/>
      <c r="AQ594" s="18"/>
      <c r="AR594" s="18"/>
      <c r="AS594" s="18"/>
      <c r="AT594" s="18"/>
      <c r="AU594" s="18"/>
      <c r="AV594" s="18"/>
      <c r="AW594" s="18"/>
      <c r="AX594" s="18"/>
      <c r="AY594" s="18"/>
    </row>
    <row r="595" spans="1:51" ht="13" x14ac:dyDescent="0.25">
      <c r="A595" s="20"/>
      <c r="B595" s="21"/>
      <c r="C595" s="112"/>
      <c r="D595" s="113"/>
      <c r="E595" s="118"/>
      <c r="F595" s="116"/>
      <c r="G595" s="24"/>
      <c r="H595" s="23"/>
      <c r="I595" s="23"/>
      <c r="J595" s="23"/>
      <c r="K595" s="23"/>
      <c r="L595" s="23"/>
      <c r="M595" s="119"/>
      <c r="N595" s="23"/>
      <c r="O595" s="23"/>
      <c r="P595" s="23"/>
      <c r="Q595" s="23"/>
      <c r="R595" s="23"/>
      <c r="S595" s="23"/>
      <c r="T595" s="23"/>
      <c r="U595" s="23"/>
      <c r="V595" s="22"/>
      <c r="W595" s="23"/>
      <c r="X595" s="23"/>
      <c r="Y595" s="23"/>
      <c r="Z595" s="23"/>
      <c r="AA595" s="23"/>
      <c r="AB595" s="23"/>
      <c r="AC595" s="23"/>
      <c r="AD595" s="23"/>
      <c r="AE595" s="23"/>
      <c r="AF595" s="119"/>
      <c r="AG595" s="18"/>
      <c r="AH595" s="19"/>
      <c r="AI595" s="19"/>
      <c r="AJ595" s="19"/>
      <c r="AK595" s="18"/>
      <c r="AL595" s="18"/>
      <c r="AM595" s="18"/>
      <c r="AN595" s="18"/>
      <c r="AO595" s="18"/>
      <c r="AP595" s="18"/>
      <c r="AQ595" s="18"/>
      <c r="AR595" s="18"/>
      <c r="AS595" s="18"/>
      <c r="AT595" s="18"/>
      <c r="AU595" s="18"/>
      <c r="AV595" s="18"/>
      <c r="AW595" s="18"/>
      <c r="AX595" s="18"/>
      <c r="AY595" s="18"/>
    </row>
    <row r="596" spans="1:51" ht="13" x14ac:dyDescent="0.25">
      <c r="A596" s="20"/>
      <c r="B596" s="21"/>
      <c r="C596" s="112"/>
      <c r="D596" s="113"/>
      <c r="E596" s="118"/>
      <c r="F596" s="116"/>
      <c r="G596" s="24"/>
      <c r="H596" s="23"/>
      <c r="I596" s="23"/>
      <c r="J596" s="23"/>
      <c r="K596" s="23"/>
      <c r="L596" s="23"/>
      <c r="M596" s="119"/>
      <c r="N596" s="23"/>
      <c r="O596" s="23"/>
      <c r="P596" s="23"/>
      <c r="Q596" s="23"/>
      <c r="R596" s="23"/>
      <c r="S596" s="23"/>
      <c r="T596" s="23"/>
      <c r="U596" s="23"/>
      <c r="V596" s="22"/>
      <c r="W596" s="23"/>
      <c r="X596" s="23"/>
      <c r="Y596" s="23"/>
      <c r="Z596" s="23"/>
      <c r="AA596" s="23"/>
      <c r="AB596" s="23"/>
      <c r="AC596" s="23"/>
      <c r="AD596" s="23"/>
      <c r="AE596" s="23"/>
      <c r="AF596" s="119"/>
      <c r="AG596" s="18"/>
      <c r="AH596" s="19"/>
      <c r="AI596" s="19"/>
      <c r="AJ596" s="19"/>
      <c r="AK596" s="18"/>
      <c r="AL596" s="18"/>
      <c r="AM596" s="18"/>
      <c r="AN596" s="18"/>
      <c r="AO596" s="18"/>
      <c r="AP596" s="18"/>
      <c r="AQ596" s="18"/>
      <c r="AR596" s="18"/>
      <c r="AS596" s="18"/>
      <c r="AT596" s="18"/>
      <c r="AU596" s="18"/>
      <c r="AV596" s="18"/>
      <c r="AW596" s="18"/>
      <c r="AX596" s="18"/>
      <c r="AY596" s="18"/>
    </row>
    <row r="597" spans="1:51" ht="13" x14ac:dyDescent="0.25">
      <c r="A597" s="20"/>
      <c r="B597" s="21"/>
      <c r="C597" s="112"/>
      <c r="D597" s="113"/>
      <c r="E597" s="118"/>
      <c r="F597" s="116"/>
      <c r="G597" s="24"/>
      <c r="H597" s="23"/>
      <c r="I597" s="23"/>
      <c r="J597" s="23"/>
      <c r="K597" s="23"/>
      <c r="L597" s="23"/>
      <c r="M597" s="119"/>
      <c r="N597" s="23"/>
      <c r="O597" s="23"/>
      <c r="P597" s="23"/>
      <c r="Q597" s="23"/>
      <c r="R597" s="23"/>
      <c r="S597" s="23"/>
      <c r="T597" s="23"/>
      <c r="U597" s="23"/>
      <c r="V597" s="22"/>
      <c r="W597" s="23"/>
      <c r="X597" s="23"/>
      <c r="Y597" s="23"/>
      <c r="Z597" s="23"/>
      <c r="AA597" s="23"/>
      <c r="AB597" s="23"/>
      <c r="AC597" s="23"/>
      <c r="AD597" s="23"/>
      <c r="AE597" s="23"/>
      <c r="AF597" s="119"/>
      <c r="AG597" s="18"/>
      <c r="AH597" s="19"/>
      <c r="AI597" s="19"/>
      <c r="AJ597" s="19"/>
      <c r="AK597" s="18"/>
      <c r="AL597" s="18"/>
      <c r="AM597" s="18"/>
      <c r="AN597" s="18"/>
      <c r="AO597" s="18"/>
      <c r="AP597" s="18"/>
      <c r="AQ597" s="18"/>
      <c r="AR597" s="18"/>
      <c r="AS597" s="18"/>
      <c r="AT597" s="18"/>
      <c r="AU597" s="18"/>
      <c r="AV597" s="18"/>
      <c r="AW597" s="18"/>
      <c r="AX597" s="18"/>
      <c r="AY597" s="18"/>
    </row>
    <row r="598" spans="1:51" ht="13" x14ac:dyDescent="0.25">
      <c r="A598" s="20"/>
      <c r="B598" s="21"/>
      <c r="C598" s="112"/>
      <c r="D598" s="113"/>
      <c r="E598" s="118"/>
      <c r="F598" s="116"/>
      <c r="G598" s="24"/>
      <c r="H598" s="23"/>
      <c r="I598" s="23"/>
      <c r="J598" s="23"/>
      <c r="K598" s="23"/>
      <c r="L598" s="23"/>
      <c r="M598" s="119"/>
      <c r="N598" s="23"/>
      <c r="O598" s="23"/>
      <c r="P598" s="23"/>
      <c r="Q598" s="23"/>
      <c r="R598" s="23"/>
      <c r="S598" s="23"/>
      <c r="T598" s="23"/>
      <c r="U598" s="23"/>
      <c r="V598" s="22"/>
      <c r="W598" s="23"/>
      <c r="X598" s="23"/>
      <c r="Y598" s="23"/>
      <c r="Z598" s="23"/>
      <c r="AA598" s="23"/>
      <c r="AB598" s="23"/>
      <c r="AC598" s="23"/>
      <c r="AD598" s="23"/>
      <c r="AE598" s="23"/>
      <c r="AF598" s="119"/>
      <c r="AG598" s="18"/>
      <c r="AH598" s="19"/>
      <c r="AI598" s="19"/>
      <c r="AJ598" s="19"/>
      <c r="AK598" s="18"/>
      <c r="AL598" s="18"/>
      <c r="AM598" s="18"/>
      <c r="AN598" s="18"/>
      <c r="AO598" s="18"/>
      <c r="AP598" s="18"/>
      <c r="AQ598" s="18"/>
      <c r="AR598" s="18"/>
      <c r="AS598" s="18"/>
      <c r="AT598" s="18"/>
      <c r="AU598" s="18"/>
      <c r="AV598" s="18"/>
      <c r="AW598" s="18"/>
      <c r="AX598" s="18"/>
      <c r="AY598" s="18"/>
    </row>
    <row r="599" spans="1:51" ht="13" x14ac:dyDescent="0.25">
      <c r="A599" s="20"/>
      <c r="B599" s="21"/>
      <c r="C599" s="112"/>
      <c r="D599" s="113"/>
      <c r="E599" s="118"/>
      <c r="F599" s="116"/>
      <c r="G599" s="24"/>
      <c r="H599" s="23"/>
      <c r="I599" s="23"/>
      <c r="J599" s="23"/>
      <c r="K599" s="23"/>
      <c r="L599" s="23"/>
      <c r="M599" s="119"/>
      <c r="N599" s="23"/>
      <c r="O599" s="23"/>
      <c r="P599" s="23"/>
      <c r="Q599" s="23"/>
      <c r="R599" s="23"/>
      <c r="S599" s="23"/>
      <c r="T599" s="23"/>
      <c r="U599" s="23"/>
      <c r="V599" s="22"/>
      <c r="W599" s="23"/>
      <c r="X599" s="23"/>
      <c r="Y599" s="23"/>
      <c r="Z599" s="23"/>
      <c r="AA599" s="23"/>
      <c r="AB599" s="23"/>
      <c r="AC599" s="23"/>
      <c r="AD599" s="23"/>
      <c r="AE599" s="23"/>
      <c r="AF599" s="119"/>
      <c r="AG599" s="18"/>
      <c r="AH599" s="19"/>
      <c r="AI599" s="19"/>
      <c r="AJ599" s="19"/>
      <c r="AK599" s="18"/>
      <c r="AL599" s="18"/>
      <c r="AM599" s="18"/>
      <c r="AN599" s="18"/>
      <c r="AO599" s="18"/>
      <c r="AP599" s="18"/>
      <c r="AQ599" s="18"/>
      <c r="AR599" s="18"/>
      <c r="AS599" s="18"/>
      <c r="AT599" s="18"/>
      <c r="AU599" s="18"/>
      <c r="AV599" s="18"/>
      <c r="AW599" s="18"/>
      <c r="AX599" s="18"/>
      <c r="AY599" s="18"/>
    </row>
    <row r="600" spans="1:51" ht="13" x14ac:dyDescent="0.25">
      <c r="A600" s="20"/>
      <c r="B600" s="21"/>
      <c r="C600" s="112"/>
      <c r="D600" s="113"/>
      <c r="E600" s="118"/>
      <c r="F600" s="116"/>
      <c r="G600" s="24"/>
      <c r="H600" s="23"/>
      <c r="I600" s="23"/>
      <c r="J600" s="23"/>
      <c r="K600" s="23"/>
      <c r="L600" s="23"/>
      <c r="M600" s="119"/>
      <c r="N600" s="23"/>
      <c r="O600" s="23"/>
      <c r="P600" s="23"/>
      <c r="Q600" s="23"/>
      <c r="R600" s="23"/>
      <c r="S600" s="23"/>
      <c r="T600" s="23"/>
      <c r="U600" s="23"/>
      <c r="V600" s="22"/>
      <c r="W600" s="23"/>
      <c r="X600" s="23"/>
      <c r="Y600" s="23"/>
      <c r="Z600" s="23"/>
      <c r="AA600" s="23"/>
      <c r="AB600" s="23"/>
      <c r="AC600" s="23"/>
      <c r="AD600" s="23"/>
      <c r="AE600" s="23"/>
      <c r="AF600" s="119"/>
      <c r="AG600" s="18"/>
      <c r="AH600" s="19"/>
      <c r="AI600" s="19"/>
      <c r="AJ600" s="19"/>
      <c r="AK600" s="18"/>
      <c r="AL600" s="18"/>
      <c r="AM600" s="18"/>
      <c r="AN600" s="18"/>
      <c r="AO600" s="18"/>
      <c r="AP600" s="18"/>
      <c r="AQ600" s="18"/>
      <c r="AR600" s="18"/>
      <c r="AS600" s="18"/>
      <c r="AT600" s="18"/>
      <c r="AU600" s="18"/>
      <c r="AV600" s="18"/>
      <c r="AW600" s="18"/>
      <c r="AX600" s="18"/>
      <c r="AY600" s="18"/>
    </row>
    <row r="601" spans="1:51" ht="13" x14ac:dyDescent="0.25">
      <c r="A601" s="20"/>
      <c r="B601" s="21"/>
      <c r="C601" s="112"/>
      <c r="D601" s="113"/>
      <c r="E601" s="118"/>
      <c r="F601" s="116"/>
      <c r="G601" s="24"/>
      <c r="H601" s="23"/>
      <c r="I601" s="23"/>
      <c r="J601" s="23"/>
      <c r="K601" s="23"/>
      <c r="L601" s="23"/>
      <c r="M601" s="119"/>
      <c r="N601" s="23"/>
      <c r="O601" s="23"/>
      <c r="P601" s="23"/>
      <c r="Q601" s="23"/>
      <c r="R601" s="23"/>
      <c r="S601" s="23"/>
      <c r="T601" s="23"/>
      <c r="U601" s="23"/>
      <c r="V601" s="22"/>
      <c r="W601" s="23"/>
      <c r="X601" s="23"/>
      <c r="Y601" s="23"/>
      <c r="Z601" s="23"/>
      <c r="AA601" s="23"/>
      <c r="AB601" s="23"/>
      <c r="AC601" s="23"/>
      <c r="AD601" s="23"/>
      <c r="AE601" s="23"/>
      <c r="AF601" s="119"/>
      <c r="AG601" s="18"/>
      <c r="AH601" s="19"/>
      <c r="AI601" s="19"/>
      <c r="AJ601" s="19"/>
      <c r="AK601" s="18"/>
      <c r="AL601" s="18"/>
      <c r="AM601" s="18"/>
      <c r="AN601" s="18"/>
      <c r="AO601" s="18"/>
      <c r="AP601" s="18"/>
      <c r="AQ601" s="18"/>
      <c r="AR601" s="18"/>
      <c r="AS601" s="18"/>
      <c r="AT601" s="18"/>
      <c r="AU601" s="18"/>
      <c r="AV601" s="18"/>
      <c r="AW601" s="18"/>
      <c r="AX601" s="18"/>
      <c r="AY601" s="18"/>
    </row>
    <row r="602" spans="1:51" ht="13" x14ac:dyDescent="0.25">
      <c r="A602" s="20"/>
      <c r="B602" s="21"/>
      <c r="C602" s="112"/>
      <c r="D602" s="113"/>
      <c r="E602" s="118"/>
      <c r="F602" s="116"/>
      <c r="G602" s="24"/>
      <c r="H602" s="23"/>
      <c r="I602" s="23"/>
      <c r="J602" s="23"/>
      <c r="K602" s="23"/>
      <c r="L602" s="23"/>
      <c r="M602" s="119"/>
      <c r="N602" s="23"/>
      <c r="O602" s="23"/>
      <c r="P602" s="23"/>
      <c r="Q602" s="23"/>
      <c r="R602" s="23"/>
      <c r="S602" s="23"/>
      <c r="T602" s="23"/>
      <c r="U602" s="23"/>
      <c r="V602" s="22"/>
      <c r="W602" s="23"/>
      <c r="X602" s="23"/>
      <c r="Y602" s="23"/>
      <c r="Z602" s="23"/>
      <c r="AA602" s="23"/>
      <c r="AB602" s="23"/>
      <c r="AC602" s="23"/>
      <c r="AD602" s="23"/>
      <c r="AE602" s="23"/>
      <c r="AF602" s="119"/>
      <c r="AG602" s="18"/>
      <c r="AH602" s="19"/>
      <c r="AI602" s="19"/>
      <c r="AJ602" s="19"/>
      <c r="AK602" s="18"/>
      <c r="AL602" s="18"/>
      <c r="AM602" s="18"/>
      <c r="AN602" s="18"/>
      <c r="AO602" s="18"/>
      <c r="AP602" s="18"/>
      <c r="AQ602" s="18"/>
      <c r="AR602" s="18"/>
      <c r="AS602" s="18"/>
      <c r="AT602" s="18"/>
      <c r="AU602" s="18"/>
      <c r="AV602" s="18"/>
      <c r="AW602" s="18"/>
      <c r="AX602" s="18"/>
      <c r="AY602" s="18"/>
    </row>
    <row r="603" spans="1:51" ht="13" x14ac:dyDescent="0.25">
      <c r="A603" s="20"/>
      <c r="B603" s="21"/>
      <c r="C603" s="112"/>
      <c r="D603" s="113"/>
      <c r="E603" s="118"/>
      <c r="F603" s="116"/>
      <c r="G603" s="24"/>
      <c r="H603" s="23"/>
      <c r="I603" s="23"/>
      <c r="J603" s="23"/>
      <c r="K603" s="23"/>
      <c r="L603" s="23"/>
      <c r="M603" s="119"/>
      <c r="N603" s="23"/>
      <c r="O603" s="23"/>
      <c r="P603" s="23"/>
      <c r="Q603" s="23"/>
      <c r="R603" s="23"/>
      <c r="S603" s="23"/>
      <c r="T603" s="23"/>
      <c r="U603" s="23"/>
      <c r="V603" s="22"/>
      <c r="W603" s="23"/>
      <c r="X603" s="23"/>
      <c r="Y603" s="23"/>
      <c r="Z603" s="23"/>
      <c r="AA603" s="23"/>
      <c r="AB603" s="23"/>
      <c r="AC603" s="23"/>
      <c r="AD603" s="23"/>
      <c r="AE603" s="23"/>
      <c r="AF603" s="119"/>
      <c r="AG603" s="18"/>
      <c r="AH603" s="19"/>
      <c r="AI603" s="19"/>
      <c r="AJ603" s="19"/>
      <c r="AK603" s="18"/>
      <c r="AL603" s="18"/>
      <c r="AM603" s="18"/>
      <c r="AN603" s="18"/>
      <c r="AO603" s="18"/>
      <c r="AP603" s="18"/>
      <c r="AQ603" s="18"/>
      <c r="AR603" s="18"/>
      <c r="AS603" s="18"/>
      <c r="AT603" s="18"/>
      <c r="AU603" s="18"/>
      <c r="AV603" s="18"/>
      <c r="AW603" s="18"/>
      <c r="AX603" s="18"/>
      <c r="AY603" s="18"/>
    </row>
    <row r="604" spans="1:51" ht="13" x14ac:dyDescent="0.25">
      <c r="A604" s="20"/>
      <c r="B604" s="21"/>
      <c r="C604" s="112"/>
      <c r="D604" s="113"/>
      <c r="E604" s="118"/>
      <c r="F604" s="116"/>
      <c r="G604" s="24"/>
      <c r="H604" s="23"/>
      <c r="I604" s="23"/>
      <c r="J604" s="23"/>
      <c r="K604" s="23"/>
      <c r="L604" s="23"/>
      <c r="M604" s="119"/>
      <c r="N604" s="23"/>
      <c r="O604" s="23"/>
      <c r="P604" s="23"/>
      <c r="Q604" s="23"/>
      <c r="R604" s="23"/>
      <c r="S604" s="23"/>
      <c r="T604" s="23"/>
      <c r="U604" s="23"/>
      <c r="V604" s="22"/>
      <c r="W604" s="23"/>
      <c r="X604" s="23"/>
      <c r="Y604" s="23"/>
      <c r="Z604" s="23"/>
      <c r="AA604" s="23"/>
      <c r="AB604" s="23"/>
      <c r="AC604" s="23"/>
      <c r="AD604" s="23"/>
      <c r="AE604" s="23"/>
      <c r="AF604" s="119"/>
      <c r="AG604" s="18"/>
      <c r="AH604" s="19"/>
      <c r="AI604" s="19"/>
      <c r="AJ604" s="19"/>
      <c r="AK604" s="18"/>
      <c r="AL604" s="18"/>
      <c r="AM604" s="18"/>
      <c r="AN604" s="18"/>
      <c r="AO604" s="18"/>
      <c r="AP604" s="18"/>
      <c r="AQ604" s="18"/>
      <c r="AR604" s="18"/>
      <c r="AS604" s="18"/>
      <c r="AT604" s="18"/>
      <c r="AU604" s="18"/>
      <c r="AV604" s="18"/>
      <c r="AW604" s="18"/>
      <c r="AX604" s="18"/>
      <c r="AY604" s="18"/>
    </row>
    <row r="605" spans="1:51" ht="13" x14ac:dyDescent="0.25">
      <c r="A605" s="20"/>
      <c r="B605" s="21"/>
      <c r="C605" s="112"/>
      <c r="D605" s="113"/>
      <c r="E605" s="118"/>
      <c r="F605" s="116"/>
      <c r="G605" s="24"/>
      <c r="H605" s="23"/>
      <c r="I605" s="23"/>
      <c r="J605" s="23"/>
      <c r="K605" s="23"/>
      <c r="L605" s="23"/>
      <c r="M605" s="119"/>
      <c r="N605" s="23"/>
      <c r="O605" s="23"/>
      <c r="P605" s="23"/>
      <c r="Q605" s="23"/>
      <c r="R605" s="23"/>
      <c r="S605" s="23"/>
      <c r="T605" s="23"/>
      <c r="U605" s="23"/>
      <c r="V605" s="22"/>
      <c r="W605" s="23"/>
      <c r="X605" s="23"/>
      <c r="Y605" s="23"/>
      <c r="Z605" s="23"/>
      <c r="AA605" s="23"/>
      <c r="AB605" s="23"/>
      <c r="AC605" s="23"/>
      <c r="AD605" s="23"/>
      <c r="AE605" s="23"/>
      <c r="AF605" s="119"/>
      <c r="AG605" s="18"/>
      <c r="AH605" s="19"/>
      <c r="AI605" s="19"/>
      <c r="AJ605" s="19"/>
      <c r="AK605" s="18"/>
      <c r="AL605" s="18"/>
      <c r="AM605" s="18"/>
      <c r="AN605" s="18"/>
      <c r="AO605" s="18"/>
      <c r="AP605" s="18"/>
      <c r="AQ605" s="18"/>
      <c r="AR605" s="18"/>
      <c r="AS605" s="18"/>
      <c r="AT605" s="18"/>
      <c r="AU605" s="18"/>
      <c r="AV605" s="18"/>
      <c r="AW605" s="18"/>
      <c r="AX605" s="18"/>
      <c r="AY605" s="18"/>
    </row>
    <row r="606" spans="1:51" ht="13" x14ac:dyDescent="0.25">
      <c r="A606" s="20"/>
      <c r="B606" s="21"/>
      <c r="C606" s="112"/>
      <c r="D606" s="113"/>
      <c r="E606" s="118"/>
      <c r="F606" s="116"/>
      <c r="G606" s="24"/>
      <c r="H606" s="23"/>
      <c r="I606" s="23"/>
      <c r="J606" s="23"/>
      <c r="K606" s="23"/>
      <c r="L606" s="23"/>
      <c r="M606" s="119"/>
      <c r="N606" s="23"/>
      <c r="O606" s="23"/>
      <c r="P606" s="23"/>
      <c r="Q606" s="23"/>
      <c r="R606" s="23"/>
      <c r="S606" s="23"/>
      <c r="T606" s="23"/>
      <c r="U606" s="23"/>
      <c r="V606" s="22"/>
      <c r="W606" s="23"/>
      <c r="X606" s="23"/>
      <c r="Y606" s="23"/>
      <c r="Z606" s="23"/>
      <c r="AA606" s="23"/>
      <c r="AB606" s="23"/>
      <c r="AC606" s="23"/>
      <c r="AD606" s="23"/>
      <c r="AE606" s="23"/>
      <c r="AF606" s="119"/>
      <c r="AG606" s="18"/>
      <c r="AH606" s="19"/>
      <c r="AI606" s="19"/>
      <c r="AJ606" s="19"/>
      <c r="AK606" s="18"/>
      <c r="AL606" s="18"/>
      <c r="AM606" s="18"/>
      <c r="AN606" s="18"/>
      <c r="AO606" s="18"/>
      <c r="AP606" s="18"/>
      <c r="AQ606" s="18"/>
      <c r="AR606" s="18"/>
      <c r="AS606" s="18"/>
      <c r="AT606" s="18"/>
      <c r="AU606" s="18"/>
      <c r="AV606" s="18"/>
      <c r="AW606" s="18"/>
      <c r="AX606" s="18"/>
      <c r="AY606" s="18"/>
    </row>
    <row r="607" spans="1:51" ht="13" x14ac:dyDescent="0.25">
      <c r="A607" s="20"/>
      <c r="B607" s="21"/>
      <c r="C607" s="112"/>
      <c r="D607" s="113"/>
      <c r="E607" s="118"/>
      <c r="F607" s="116"/>
      <c r="G607" s="24"/>
      <c r="H607" s="23"/>
      <c r="I607" s="23"/>
      <c r="J607" s="23"/>
      <c r="K607" s="23"/>
      <c r="L607" s="23"/>
      <c r="M607" s="119"/>
      <c r="N607" s="23"/>
      <c r="O607" s="23"/>
      <c r="P607" s="23"/>
      <c r="Q607" s="23"/>
      <c r="R607" s="23"/>
      <c r="S607" s="23"/>
      <c r="T607" s="23"/>
      <c r="U607" s="23"/>
      <c r="V607" s="22"/>
      <c r="W607" s="23"/>
      <c r="X607" s="23"/>
      <c r="Y607" s="23"/>
      <c r="Z607" s="23"/>
      <c r="AA607" s="23"/>
      <c r="AB607" s="23"/>
      <c r="AC607" s="23"/>
      <c r="AD607" s="23"/>
      <c r="AE607" s="23"/>
      <c r="AF607" s="119"/>
      <c r="AG607" s="18"/>
      <c r="AH607" s="19"/>
      <c r="AI607" s="19"/>
      <c r="AJ607" s="19"/>
      <c r="AK607" s="18"/>
      <c r="AL607" s="18"/>
      <c r="AM607" s="18"/>
      <c r="AN607" s="18"/>
      <c r="AO607" s="18"/>
      <c r="AP607" s="18"/>
      <c r="AQ607" s="18"/>
      <c r="AR607" s="18"/>
      <c r="AS607" s="18"/>
      <c r="AT607" s="18"/>
      <c r="AU607" s="18"/>
      <c r="AV607" s="18"/>
      <c r="AW607" s="18"/>
      <c r="AX607" s="18"/>
      <c r="AY607" s="18"/>
    </row>
    <row r="608" spans="1:51" ht="13" x14ac:dyDescent="0.25">
      <c r="A608" s="20"/>
      <c r="B608" s="21"/>
      <c r="C608" s="112"/>
      <c r="D608" s="113"/>
      <c r="E608" s="118"/>
      <c r="F608" s="116"/>
      <c r="G608" s="24"/>
      <c r="H608" s="23"/>
      <c r="I608" s="23"/>
      <c r="J608" s="23"/>
      <c r="K608" s="23"/>
      <c r="L608" s="23"/>
      <c r="M608" s="119"/>
      <c r="N608" s="23"/>
      <c r="O608" s="23"/>
      <c r="P608" s="23"/>
      <c r="Q608" s="23"/>
      <c r="R608" s="23"/>
      <c r="S608" s="23"/>
      <c r="T608" s="23"/>
      <c r="U608" s="23"/>
      <c r="V608" s="22"/>
      <c r="W608" s="23"/>
      <c r="X608" s="23"/>
      <c r="Y608" s="23"/>
      <c r="Z608" s="23"/>
      <c r="AA608" s="23"/>
      <c r="AB608" s="23"/>
      <c r="AC608" s="23"/>
      <c r="AD608" s="23"/>
      <c r="AE608" s="23"/>
      <c r="AF608" s="119"/>
      <c r="AG608" s="18"/>
      <c r="AH608" s="19"/>
      <c r="AI608" s="19"/>
      <c r="AJ608" s="19"/>
      <c r="AK608" s="18"/>
      <c r="AL608" s="18"/>
      <c r="AM608" s="18"/>
      <c r="AN608" s="18"/>
      <c r="AO608" s="18"/>
      <c r="AP608" s="18"/>
      <c r="AQ608" s="18"/>
      <c r="AR608" s="18"/>
      <c r="AS608" s="18"/>
      <c r="AT608" s="18"/>
      <c r="AU608" s="18"/>
      <c r="AV608" s="18"/>
      <c r="AW608" s="18"/>
      <c r="AX608" s="18"/>
      <c r="AY608" s="18"/>
    </row>
    <row r="609" spans="1:51" ht="13" x14ac:dyDescent="0.25">
      <c r="A609" s="20"/>
      <c r="B609" s="21"/>
      <c r="C609" s="112"/>
      <c r="D609" s="113"/>
      <c r="E609" s="118"/>
      <c r="F609" s="116"/>
      <c r="G609" s="24"/>
      <c r="H609" s="23"/>
      <c r="I609" s="23"/>
      <c r="J609" s="23"/>
      <c r="K609" s="23"/>
      <c r="L609" s="23"/>
      <c r="M609" s="119"/>
      <c r="N609" s="23"/>
      <c r="O609" s="23"/>
      <c r="P609" s="23"/>
      <c r="Q609" s="23"/>
      <c r="R609" s="23"/>
      <c r="S609" s="23"/>
      <c r="T609" s="23"/>
      <c r="U609" s="23"/>
      <c r="V609" s="22"/>
      <c r="W609" s="23"/>
      <c r="X609" s="23"/>
      <c r="Y609" s="23"/>
      <c r="Z609" s="23"/>
      <c r="AA609" s="23"/>
      <c r="AB609" s="23"/>
      <c r="AC609" s="23"/>
      <c r="AD609" s="23"/>
      <c r="AE609" s="23"/>
      <c r="AF609" s="119"/>
      <c r="AG609" s="18"/>
      <c r="AH609" s="19"/>
      <c r="AI609" s="19"/>
      <c r="AJ609" s="19"/>
      <c r="AK609" s="18"/>
      <c r="AL609" s="18"/>
      <c r="AM609" s="18"/>
      <c r="AN609" s="18"/>
      <c r="AO609" s="18"/>
      <c r="AP609" s="18"/>
      <c r="AQ609" s="18"/>
      <c r="AR609" s="18"/>
      <c r="AS609" s="18"/>
      <c r="AT609" s="18"/>
      <c r="AU609" s="18"/>
      <c r="AV609" s="18"/>
      <c r="AW609" s="18"/>
      <c r="AX609" s="18"/>
      <c r="AY609" s="18"/>
    </row>
    <row r="610" spans="1:51" ht="13" x14ac:dyDescent="0.25">
      <c r="A610" s="20"/>
      <c r="B610" s="21"/>
      <c r="C610" s="112"/>
      <c r="D610" s="113"/>
      <c r="E610" s="118"/>
      <c r="F610" s="116"/>
      <c r="G610" s="24"/>
      <c r="H610" s="23"/>
      <c r="I610" s="23"/>
      <c r="J610" s="23"/>
      <c r="K610" s="23"/>
      <c r="L610" s="23"/>
      <c r="M610" s="119"/>
      <c r="N610" s="23"/>
      <c r="O610" s="23"/>
      <c r="P610" s="23"/>
      <c r="Q610" s="23"/>
      <c r="R610" s="23"/>
      <c r="S610" s="23"/>
      <c r="T610" s="23"/>
      <c r="U610" s="23"/>
      <c r="V610" s="22"/>
      <c r="W610" s="23"/>
      <c r="X610" s="23"/>
      <c r="Y610" s="23"/>
      <c r="Z610" s="23"/>
      <c r="AA610" s="23"/>
      <c r="AB610" s="23"/>
      <c r="AC610" s="23"/>
      <c r="AD610" s="23"/>
      <c r="AE610" s="23"/>
      <c r="AF610" s="119"/>
      <c r="AG610" s="18"/>
      <c r="AH610" s="19"/>
      <c r="AI610" s="19"/>
      <c r="AJ610" s="19"/>
      <c r="AK610" s="18"/>
      <c r="AL610" s="18"/>
      <c r="AM610" s="18"/>
      <c r="AN610" s="18"/>
      <c r="AO610" s="18"/>
      <c r="AP610" s="18"/>
      <c r="AQ610" s="18"/>
      <c r="AR610" s="18"/>
      <c r="AS610" s="18"/>
      <c r="AT610" s="18"/>
      <c r="AU610" s="18"/>
      <c r="AV610" s="18"/>
      <c r="AW610" s="18"/>
      <c r="AX610" s="18"/>
      <c r="AY610" s="18"/>
    </row>
    <row r="611" spans="1:51" ht="13" x14ac:dyDescent="0.25">
      <c r="A611" s="20"/>
      <c r="B611" s="21"/>
      <c r="C611" s="112"/>
      <c r="D611" s="113"/>
      <c r="E611" s="118"/>
      <c r="F611" s="116"/>
      <c r="G611" s="24"/>
      <c r="H611" s="23"/>
      <c r="I611" s="23"/>
      <c r="J611" s="23"/>
      <c r="K611" s="23"/>
      <c r="L611" s="23"/>
      <c r="M611" s="119"/>
      <c r="N611" s="23"/>
      <c r="O611" s="23"/>
      <c r="P611" s="23"/>
      <c r="Q611" s="23"/>
      <c r="R611" s="23"/>
      <c r="S611" s="23"/>
      <c r="T611" s="23"/>
      <c r="U611" s="23"/>
      <c r="V611" s="22"/>
      <c r="W611" s="23"/>
      <c r="X611" s="23"/>
      <c r="Y611" s="23"/>
      <c r="Z611" s="23"/>
      <c r="AA611" s="23"/>
      <c r="AB611" s="23"/>
      <c r="AC611" s="23"/>
      <c r="AD611" s="23"/>
      <c r="AE611" s="23"/>
      <c r="AF611" s="119"/>
      <c r="AG611" s="18"/>
      <c r="AH611" s="19"/>
      <c r="AI611" s="19"/>
      <c r="AJ611" s="19"/>
      <c r="AK611" s="18"/>
      <c r="AL611" s="18"/>
      <c r="AM611" s="18"/>
      <c r="AN611" s="18"/>
      <c r="AO611" s="18"/>
      <c r="AP611" s="18"/>
      <c r="AQ611" s="18"/>
      <c r="AR611" s="18"/>
      <c r="AS611" s="18"/>
      <c r="AT611" s="18"/>
      <c r="AU611" s="18"/>
      <c r="AV611" s="18"/>
      <c r="AW611" s="18"/>
      <c r="AX611" s="18"/>
      <c r="AY611" s="18"/>
    </row>
    <row r="612" spans="1:51" ht="13" x14ac:dyDescent="0.25">
      <c r="A612" s="20"/>
      <c r="B612" s="21"/>
      <c r="C612" s="112"/>
      <c r="D612" s="113"/>
      <c r="E612" s="118"/>
      <c r="F612" s="116"/>
      <c r="G612" s="24"/>
      <c r="H612" s="23"/>
      <c r="I612" s="23"/>
      <c r="J612" s="23"/>
      <c r="K612" s="23"/>
      <c r="L612" s="23"/>
      <c r="M612" s="119"/>
      <c r="N612" s="23"/>
      <c r="O612" s="23"/>
      <c r="P612" s="23"/>
      <c r="Q612" s="23"/>
      <c r="R612" s="23"/>
      <c r="S612" s="23"/>
      <c r="T612" s="23"/>
      <c r="U612" s="23"/>
      <c r="V612" s="22"/>
      <c r="W612" s="23"/>
      <c r="X612" s="23"/>
      <c r="Y612" s="23"/>
      <c r="Z612" s="23"/>
      <c r="AA612" s="23"/>
      <c r="AB612" s="23"/>
      <c r="AC612" s="23"/>
      <c r="AD612" s="23"/>
      <c r="AE612" s="23"/>
      <c r="AF612" s="119"/>
      <c r="AG612" s="18"/>
      <c r="AH612" s="19"/>
      <c r="AI612" s="19"/>
      <c r="AJ612" s="19"/>
      <c r="AK612" s="18"/>
      <c r="AL612" s="18"/>
      <c r="AM612" s="18"/>
      <c r="AN612" s="18"/>
      <c r="AO612" s="18"/>
      <c r="AP612" s="18"/>
      <c r="AQ612" s="18"/>
      <c r="AR612" s="18"/>
      <c r="AS612" s="18"/>
      <c r="AT612" s="18"/>
      <c r="AU612" s="18"/>
      <c r="AV612" s="18"/>
      <c r="AW612" s="18"/>
      <c r="AX612" s="18"/>
      <c r="AY612" s="18"/>
    </row>
    <row r="613" spans="1:51" ht="13" x14ac:dyDescent="0.25">
      <c r="A613" s="20"/>
      <c r="B613" s="21"/>
      <c r="C613" s="112"/>
      <c r="D613" s="113"/>
      <c r="E613" s="118"/>
      <c r="F613" s="116"/>
      <c r="G613" s="24"/>
      <c r="H613" s="23"/>
      <c r="I613" s="23"/>
      <c r="J613" s="23"/>
      <c r="K613" s="23"/>
      <c r="L613" s="23"/>
      <c r="M613" s="119"/>
      <c r="N613" s="23"/>
      <c r="O613" s="23"/>
      <c r="P613" s="23"/>
      <c r="Q613" s="23"/>
      <c r="R613" s="23"/>
      <c r="S613" s="23"/>
      <c r="T613" s="23"/>
      <c r="U613" s="23"/>
      <c r="V613" s="22"/>
      <c r="W613" s="23"/>
      <c r="X613" s="23"/>
      <c r="Y613" s="23"/>
      <c r="Z613" s="23"/>
      <c r="AA613" s="23"/>
      <c r="AB613" s="23"/>
      <c r="AC613" s="23"/>
      <c r="AD613" s="23"/>
      <c r="AE613" s="23"/>
      <c r="AF613" s="119"/>
      <c r="AG613" s="18"/>
      <c r="AH613" s="19"/>
      <c r="AI613" s="19"/>
      <c r="AJ613" s="19"/>
      <c r="AK613" s="18"/>
      <c r="AL613" s="18"/>
      <c r="AM613" s="18"/>
      <c r="AN613" s="18"/>
      <c r="AO613" s="18"/>
      <c r="AP613" s="18"/>
      <c r="AQ613" s="18"/>
      <c r="AR613" s="18"/>
      <c r="AS613" s="18"/>
      <c r="AT613" s="18"/>
      <c r="AU613" s="18"/>
      <c r="AV613" s="18"/>
      <c r="AW613" s="18"/>
      <c r="AX613" s="18"/>
      <c r="AY613" s="18"/>
    </row>
    <row r="614" spans="1:51" ht="13" x14ac:dyDescent="0.25">
      <c r="A614" s="20"/>
      <c r="B614" s="21"/>
      <c r="C614" s="112"/>
      <c r="D614" s="113"/>
      <c r="E614" s="118"/>
      <c r="F614" s="116"/>
      <c r="G614" s="24"/>
      <c r="H614" s="23"/>
      <c r="I614" s="23"/>
      <c r="J614" s="23"/>
      <c r="K614" s="23"/>
      <c r="L614" s="23"/>
      <c r="M614" s="119"/>
      <c r="N614" s="23"/>
      <c r="O614" s="23"/>
      <c r="P614" s="23"/>
      <c r="Q614" s="23"/>
      <c r="R614" s="23"/>
      <c r="S614" s="23"/>
      <c r="T614" s="23"/>
      <c r="U614" s="23"/>
      <c r="V614" s="22"/>
      <c r="W614" s="23"/>
      <c r="X614" s="23"/>
      <c r="Y614" s="23"/>
      <c r="Z614" s="23"/>
      <c r="AA614" s="23"/>
      <c r="AB614" s="23"/>
      <c r="AC614" s="23"/>
      <c r="AD614" s="23"/>
      <c r="AE614" s="23"/>
      <c r="AF614" s="119"/>
      <c r="AG614" s="18"/>
      <c r="AH614" s="19"/>
      <c r="AI614" s="19"/>
      <c r="AJ614" s="19"/>
      <c r="AK614" s="18"/>
      <c r="AL614" s="18"/>
      <c r="AM614" s="18"/>
      <c r="AN614" s="18"/>
      <c r="AO614" s="18"/>
      <c r="AP614" s="18"/>
      <c r="AQ614" s="18"/>
      <c r="AR614" s="18"/>
      <c r="AS614" s="18"/>
      <c r="AT614" s="18"/>
      <c r="AU614" s="18"/>
      <c r="AV614" s="18"/>
      <c r="AW614" s="18"/>
      <c r="AX614" s="18"/>
      <c r="AY614" s="18"/>
    </row>
    <row r="615" spans="1:51" ht="13" x14ac:dyDescent="0.25">
      <c r="A615" s="20"/>
      <c r="B615" s="21"/>
      <c r="C615" s="112"/>
      <c r="D615" s="113"/>
      <c r="E615" s="118"/>
      <c r="F615" s="116"/>
      <c r="G615" s="24"/>
      <c r="H615" s="23"/>
      <c r="I615" s="23"/>
      <c r="J615" s="23"/>
      <c r="K615" s="23"/>
      <c r="L615" s="23"/>
      <c r="M615" s="119"/>
      <c r="N615" s="23"/>
      <c r="O615" s="23"/>
      <c r="P615" s="23"/>
      <c r="Q615" s="23"/>
      <c r="R615" s="23"/>
      <c r="S615" s="23"/>
      <c r="T615" s="23"/>
      <c r="U615" s="23"/>
      <c r="V615" s="22"/>
      <c r="W615" s="23"/>
      <c r="X615" s="23"/>
      <c r="Y615" s="23"/>
      <c r="Z615" s="23"/>
      <c r="AA615" s="23"/>
      <c r="AB615" s="23"/>
      <c r="AC615" s="23"/>
      <c r="AD615" s="23"/>
      <c r="AE615" s="23"/>
      <c r="AF615" s="119"/>
      <c r="AG615" s="18"/>
      <c r="AH615" s="19"/>
      <c r="AI615" s="19"/>
      <c r="AJ615" s="19"/>
      <c r="AK615" s="18"/>
      <c r="AL615" s="18"/>
      <c r="AM615" s="18"/>
      <c r="AN615" s="18"/>
      <c r="AO615" s="18"/>
      <c r="AP615" s="18"/>
      <c r="AQ615" s="18"/>
      <c r="AR615" s="18"/>
      <c r="AS615" s="18"/>
      <c r="AT615" s="18"/>
      <c r="AU615" s="18"/>
      <c r="AV615" s="18"/>
      <c r="AW615" s="18"/>
      <c r="AX615" s="18"/>
      <c r="AY615" s="18"/>
    </row>
    <row r="616" spans="1:51" ht="13" x14ac:dyDescent="0.25">
      <c r="A616" s="20"/>
      <c r="B616" s="21"/>
      <c r="C616" s="112"/>
      <c r="D616" s="113"/>
      <c r="E616" s="118"/>
      <c r="F616" s="116"/>
      <c r="G616" s="24"/>
      <c r="H616" s="23"/>
      <c r="I616" s="23"/>
      <c r="J616" s="23"/>
      <c r="K616" s="23"/>
      <c r="L616" s="23"/>
      <c r="M616" s="119"/>
      <c r="N616" s="23"/>
      <c r="O616" s="23"/>
      <c r="P616" s="23"/>
      <c r="Q616" s="23"/>
      <c r="R616" s="23"/>
      <c r="S616" s="23"/>
      <c r="T616" s="23"/>
      <c r="U616" s="23"/>
      <c r="V616" s="22"/>
      <c r="W616" s="23"/>
      <c r="X616" s="23"/>
      <c r="Y616" s="23"/>
      <c r="Z616" s="23"/>
      <c r="AA616" s="23"/>
      <c r="AB616" s="23"/>
      <c r="AC616" s="23"/>
      <c r="AD616" s="23"/>
      <c r="AE616" s="23"/>
      <c r="AF616" s="119"/>
      <c r="AG616" s="18"/>
      <c r="AH616" s="19"/>
      <c r="AI616" s="19"/>
      <c r="AJ616" s="19"/>
      <c r="AK616" s="18"/>
      <c r="AL616" s="18"/>
      <c r="AM616" s="18"/>
      <c r="AN616" s="18"/>
      <c r="AO616" s="18"/>
      <c r="AP616" s="18"/>
      <c r="AQ616" s="18"/>
      <c r="AR616" s="18"/>
      <c r="AS616" s="18"/>
      <c r="AT616" s="18"/>
      <c r="AU616" s="18"/>
      <c r="AV616" s="18"/>
      <c r="AW616" s="18"/>
      <c r="AX616" s="18"/>
      <c r="AY616" s="18"/>
    </row>
    <row r="617" spans="1:51" ht="13" x14ac:dyDescent="0.25">
      <c r="A617" s="20"/>
      <c r="B617" s="21"/>
      <c r="C617" s="112"/>
      <c r="D617" s="113"/>
      <c r="E617" s="118"/>
      <c r="F617" s="116"/>
      <c r="G617" s="24"/>
      <c r="H617" s="23"/>
      <c r="I617" s="23"/>
      <c r="J617" s="23"/>
      <c r="K617" s="23"/>
      <c r="L617" s="23"/>
      <c r="M617" s="119"/>
      <c r="N617" s="23"/>
      <c r="O617" s="23"/>
      <c r="P617" s="23"/>
      <c r="Q617" s="23"/>
      <c r="R617" s="23"/>
      <c r="S617" s="23"/>
      <c r="T617" s="23"/>
      <c r="U617" s="23"/>
      <c r="V617" s="22"/>
      <c r="W617" s="23"/>
      <c r="X617" s="23"/>
      <c r="Y617" s="23"/>
      <c r="Z617" s="23"/>
      <c r="AA617" s="23"/>
      <c r="AB617" s="23"/>
      <c r="AC617" s="23"/>
      <c r="AD617" s="23"/>
      <c r="AE617" s="23"/>
      <c r="AF617" s="119"/>
      <c r="AG617" s="18"/>
      <c r="AH617" s="19"/>
      <c r="AI617" s="19"/>
      <c r="AJ617" s="19"/>
      <c r="AK617" s="18"/>
      <c r="AL617" s="18"/>
      <c r="AM617" s="18"/>
      <c r="AN617" s="18"/>
      <c r="AO617" s="18"/>
      <c r="AP617" s="18"/>
      <c r="AQ617" s="18"/>
      <c r="AR617" s="18"/>
      <c r="AS617" s="18"/>
      <c r="AT617" s="18"/>
      <c r="AU617" s="18"/>
      <c r="AV617" s="18"/>
      <c r="AW617" s="18"/>
      <c r="AX617" s="18"/>
      <c r="AY617" s="18"/>
    </row>
    <row r="618" spans="1:51" ht="13" x14ac:dyDescent="0.25">
      <c r="A618" s="20"/>
      <c r="B618" s="21"/>
      <c r="C618" s="112"/>
      <c r="D618" s="113"/>
      <c r="E618" s="118"/>
      <c r="F618" s="116"/>
      <c r="G618" s="24"/>
      <c r="H618" s="23"/>
      <c r="I618" s="23"/>
      <c r="J618" s="23"/>
      <c r="K618" s="23"/>
      <c r="L618" s="23"/>
      <c r="M618" s="119"/>
      <c r="N618" s="23"/>
      <c r="O618" s="23"/>
      <c r="P618" s="23"/>
      <c r="Q618" s="23"/>
      <c r="R618" s="23"/>
      <c r="S618" s="23"/>
      <c r="T618" s="23"/>
      <c r="U618" s="23"/>
      <c r="V618" s="22"/>
      <c r="W618" s="23"/>
      <c r="X618" s="23"/>
      <c r="Y618" s="23"/>
      <c r="Z618" s="23"/>
      <c r="AA618" s="23"/>
      <c r="AB618" s="23"/>
      <c r="AC618" s="23"/>
      <c r="AD618" s="23"/>
      <c r="AE618" s="23"/>
      <c r="AF618" s="119"/>
      <c r="AG618" s="18"/>
      <c r="AH618" s="19"/>
      <c r="AI618" s="19"/>
      <c r="AJ618" s="19"/>
      <c r="AK618" s="18"/>
      <c r="AL618" s="18"/>
      <c r="AM618" s="18"/>
      <c r="AN618" s="18"/>
      <c r="AO618" s="18"/>
      <c r="AP618" s="18"/>
      <c r="AQ618" s="18"/>
      <c r="AR618" s="18"/>
      <c r="AS618" s="18"/>
      <c r="AT618" s="18"/>
      <c r="AU618" s="18"/>
      <c r="AV618" s="18"/>
      <c r="AW618" s="18"/>
      <c r="AX618" s="18"/>
      <c r="AY618" s="18"/>
    </row>
    <row r="619" spans="1:51" ht="13" x14ac:dyDescent="0.25">
      <c r="A619" s="20"/>
      <c r="B619" s="21"/>
      <c r="C619" s="112"/>
      <c r="D619" s="113"/>
      <c r="E619" s="118"/>
      <c r="F619" s="116"/>
      <c r="G619" s="24"/>
      <c r="H619" s="23"/>
      <c r="I619" s="23"/>
      <c r="J619" s="23"/>
      <c r="K619" s="23"/>
      <c r="L619" s="23"/>
      <c r="M619" s="119"/>
      <c r="N619" s="23"/>
      <c r="O619" s="23"/>
      <c r="P619" s="23"/>
      <c r="Q619" s="23"/>
      <c r="R619" s="23"/>
      <c r="S619" s="23"/>
      <c r="T619" s="23"/>
      <c r="U619" s="23"/>
      <c r="V619" s="22"/>
      <c r="W619" s="23"/>
      <c r="X619" s="23"/>
      <c r="Y619" s="23"/>
      <c r="Z619" s="23"/>
      <c r="AA619" s="23"/>
      <c r="AB619" s="23"/>
      <c r="AC619" s="23"/>
      <c r="AD619" s="23"/>
      <c r="AE619" s="23"/>
      <c r="AF619" s="119"/>
      <c r="AG619" s="18"/>
      <c r="AH619" s="19"/>
      <c r="AI619" s="19"/>
      <c r="AJ619" s="19"/>
      <c r="AK619" s="18"/>
      <c r="AL619" s="18"/>
      <c r="AM619" s="18"/>
      <c r="AN619" s="18"/>
      <c r="AO619" s="18"/>
      <c r="AP619" s="18"/>
      <c r="AQ619" s="18"/>
      <c r="AR619" s="18"/>
      <c r="AS619" s="18"/>
      <c r="AT619" s="18"/>
      <c r="AU619" s="18"/>
      <c r="AV619" s="18"/>
      <c r="AW619" s="18"/>
      <c r="AX619" s="18"/>
      <c r="AY619" s="18"/>
    </row>
    <row r="620" spans="1:51" ht="13" x14ac:dyDescent="0.25">
      <c r="A620" s="20"/>
      <c r="B620" s="21"/>
      <c r="C620" s="112"/>
      <c r="D620" s="113"/>
      <c r="E620" s="118"/>
      <c r="F620" s="116"/>
      <c r="G620" s="24"/>
      <c r="H620" s="23"/>
      <c r="I620" s="23"/>
      <c r="J620" s="23"/>
      <c r="K620" s="23"/>
      <c r="L620" s="23"/>
      <c r="M620" s="119"/>
      <c r="N620" s="23"/>
      <c r="O620" s="23"/>
      <c r="P620" s="23"/>
      <c r="Q620" s="23"/>
      <c r="R620" s="23"/>
      <c r="S620" s="23"/>
      <c r="T620" s="23"/>
      <c r="U620" s="23"/>
      <c r="V620" s="22"/>
      <c r="W620" s="23"/>
      <c r="X620" s="23"/>
      <c r="Y620" s="23"/>
      <c r="Z620" s="23"/>
      <c r="AA620" s="23"/>
      <c r="AB620" s="23"/>
      <c r="AC620" s="23"/>
      <c r="AD620" s="23"/>
      <c r="AE620" s="23"/>
      <c r="AF620" s="119"/>
      <c r="AG620" s="18"/>
      <c r="AH620" s="19"/>
      <c r="AI620" s="19"/>
      <c r="AJ620" s="19"/>
      <c r="AK620" s="18"/>
      <c r="AL620" s="18"/>
      <c r="AM620" s="18"/>
      <c r="AN620" s="18"/>
      <c r="AO620" s="18"/>
      <c r="AP620" s="18"/>
      <c r="AQ620" s="18"/>
      <c r="AR620" s="18"/>
      <c r="AS620" s="18"/>
      <c r="AT620" s="18"/>
      <c r="AU620" s="18"/>
      <c r="AV620" s="18"/>
      <c r="AW620" s="18"/>
      <c r="AX620" s="18"/>
      <c r="AY620" s="18"/>
    </row>
    <row r="621" spans="1:51" ht="13" x14ac:dyDescent="0.25">
      <c r="A621" s="20"/>
      <c r="B621" s="21"/>
      <c r="C621" s="112"/>
      <c r="D621" s="113"/>
      <c r="E621" s="118"/>
      <c r="F621" s="116"/>
      <c r="G621" s="24"/>
      <c r="H621" s="23"/>
      <c r="I621" s="23"/>
      <c r="J621" s="23"/>
      <c r="K621" s="23"/>
      <c r="L621" s="23"/>
      <c r="M621" s="119"/>
      <c r="N621" s="23"/>
      <c r="O621" s="23"/>
      <c r="P621" s="23"/>
      <c r="Q621" s="23"/>
      <c r="R621" s="23"/>
      <c r="S621" s="23"/>
      <c r="T621" s="23"/>
      <c r="U621" s="23"/>
      <c r="V621" s="22"/>
      <c r="W621" s="23"/>
      <c r="X621" s="23"/>
      <c r="Y621" s="23"/>
      <c r="Z621" s="23"/>
      <c r="AA621" s="23"/>
      <c r="AB621" s="23"/>
      <c r="AC621" s="23"/>
      <c r="AD621" s="23"/>
      <c r="AE621" s="23"/>
      <c r="AF621" s="119"/>
      <c r="AG621" s="18"/>
      <c r="AH621" s="19"/>
      <c r="AI621" s="19"/>
      <c r="AJ621" s="19"/>
      <c r="AK621" s="18"/>
      <c r="AL621" s="18"/>
      <c r="AM621" s="18"/>
      <c r="AN621" s="18"/>
      <c r="AO621" s="18"/>
      <c r="AP621" s="18"/>
      <c r="AQ621" s="18"/>
      <c r="AR621" s="18"/>
      <c r="AS621" s="18"/>
      <c r="AT621" s="18"/>
      <c r="AU621" s="18"/>
      <c r="AV621" s="18"/>
      <c r="AW621" s="18"/>
      <c r="AX621" s="18"/>
      <c r="AY621" s="18"/>
    </row>
    <row r="622" spans="1:51" ht="13" x14ac:dyDescent="0.25">
      <c r="A622" s="20"/>
      <c r="B622" s="21"/>
      <c r="C622" s="112"/>
      <c r="D622" s="113"/>
      <c r="E622" s="118"/>
      <c r="F622" s="116"/>
      <c r="G622" s="24"/>
      <c r="H622" s="23"/>
      <c r="I622" s="23"/>
      <c r="J622" s="23"/>
      <c r="K622" s="23"/>
      <c r="L622" s="23"/>
      <c r="M622" s="119"/>
      <c r="N622" s="23"/>
      <c r="O622" s="23"/>
      <c r="P622" s="23"/>
      <c r="Q622" s="23"/>
      <c r="R622" s="23"/>
      <c r="S622" s="23"/>
      <c r="T622" s="23"/>
      <c r="U622" s="23"/>
      <c r="V622" s="22"/>
      <c r="W622" s="23"/>
      <c r="X622" s="23"/>
      <c r="Y622" s="23"/>
      <c r="Z622" s="23"/>
      <c r="AA622" s="23"/>
      <c r="AB622" s="23"/>
      <c r="AC622" s="23"/>
      <c r="AD622" s="23"/>
      <c r="AE622" s="23"/>
      <c r="AF622" s="119"/>
      <c r="AG622" s="18"/>
      <c r="AH622" s="19"/>
      <c r="AI622" s="19"/>
      <c r="AJ622" s="19"/>
      <c r="AK622" s="18"/>
      <c r="AL622" s="18"/>
      <c r="AM622" s="18"/>
      <c r="AN622" s="18"/>
      <c r="AO622" s="18"/>
      <c r="AP622" s="18"/>
      <c r="AQ622" s="18"/>
      <c r="AR622" s="18"/>
      <c r="AS622" s="18"/>
      <c r="AT622" s="18"/>
      <c r="AU622" s="18"/>
      <c r="AV622" s="18"/>
      <c r="AW622" s="18"/>
      <c r="AX622" s="18"/>
      <c r="AY622" s="18"/>
    </row>
    <row r="623" spans="1:51" ht="13" x14ac:dyDescent="0.25">
      <c r="A623" s="20"/>
      <c r="B623" s="21"/>
      <c r="C623" s="112"/>
      <c r="D623" s="113"/>
      <c r="E623" s="118"/>
      <c r="F623" s="116"/>
      <c r="G623" s="24"/>
      <c r="H623" s="23"/>
      <c r="I623" s="23"/>
      <c r="J623" s="23"/>
      <c r="K623" s="23"/>
      <c r="L623" s="23"/>
      <c r="M623" s="119"/>
      <c r="N623" s="23"/>
      <c r="O623" s="23"/>
      <c r="P623" s="23"/>
      <c r="Q623" s="23"/>
      <c r="R623" s="23"/>
      <c r="S623" s="23"/>
      <c r="T623" s="23"/>
      <c r="U623" s="23"/>
      <c r="V623" s="22"/>
      <c r="W623" s="23"/>
      <c r="X623" s="23"/>
      <c r="Y623" s="23"/>
      <c r="Z623" s="23"/>
      <c r="AA623" s="23"/>
      <c r="AB623" s="23"/>
      <c r="AC623" s="23"/>
      <c r="AD623" s="23"/>
      <c r="AE623" s="23"/>
      <c r="AF623" s="119"/>
      <c r="AG623" s="18"/>
      <c r="AH623" s="19"/>
      <c r="AI623" s="19"/>
      <c r="AJ623" s="19"/>
      <c r="AK623" s="18"/>
      <c r="AL623" s="18"/>
      <c r="AM623" s="18"/>
      <c r="AN623" s="18"/>
      <c r="AO623" s="18"/>
      <c r="AP623" s="18"/>
      <c r="AQ623" s="18"/>
      <c r="AR623" s="18"/>
      <c r="AS623" s="18"/>
      <c r="AT623" s="18"/>
      <c r="AU623" s="18"/>
      <c r="AV623" s="18"/>
      <c r="AW623" s="18"/>
      <c r="AX623" s="18"/>
      <c r="AY623" s="18"/>
    </row>
    <row r="624" spans="1:51" ht="13" x14ac:dyDescent="0.25">
      <c r="A624" s="20"/>
      <c r="B624" s="21"/>
      <c r="C624" s="112"/>
      <c r="D624" s="113"/>
      <c r="E624" s="118"/>
      <c r="F624" s="116"/>
      <c r="G624" s="24"/>
      <c r="H624" s="23"/>
      <c r="I624" s="23"/>
      <c r="J624" s="23"/>
      <c r="K624" s="23"/>
      <c r="L624" s="23"/>
      <c r="M624" s="119"/>
      <c r="N624" s="23"/>
      <c r="O624" s="23"/>
      <c r="P624" s="23"/>
      <c r="Q624" s="23"/>
      <c r="R624" s="23"/>
      <c r="S624" s="23"/>
      <c r="T624" s="23"/>
      <c r="U624" s="23"/>
      <c r="V624" s="22"/>
      <c r="W624" s="23"/>
      <c r="X624" s="23"/>
      <c r="Y624" s="23"/>
      <c r="Z624" s="23"/>
      <c r="AA624" s="23"/>
      <c r="AB624" s="23"/>
      <c r="AC624" s="23"/>
      <c r="AD624" s="23"/>
      <c r="AE624" s="23"/>
      <c r="AF624" s="119"/>
      <c r="AG624" s="18"/>
      <c r="AH624" s="19"/>
      <c r="AI624" s="19"/>
      <c r="AJ624" s="19"/>
      <c r="AK624" s="18"/>
      <c r="AL624" s="18"/>
      <c r="AM624" s="18"/>
      <c r="AN624" s="18"/>
      <c r="AO624" s="18"/>
      <c r="AP624" s="18"/>
      <c r="AQ624" s="18"/>
      <c r="AR624" s="18"/>
      <c r="AS624" s="18"/>
      <c r="AT624" s="18"/>
      <c r="AU624" s="18"/>
      <c r="AV624" s="18"/>
      <c r="AW624" s="18"/>
      <c r="AX624" s="18"/>
      <c r="AY624" s="18"/>
    </row>
    <row r="625" spans="1:51" ht="13" x14ac:dyDescent="0.25">
      <c r="A625" s="20"/>
      <c r="B625" s="21"/>
      <c r="C625" s="112"/>
      <c r="D625" s="113"/>
      <c r="E625" s="118"/>
      <c r="F625" s="116"/>
      <c r="G625" s="24"/>
      <c r="H625" s="23"/>
      <c r="I625" s="23"/>
      <c r="J625" s="23"/>
      <c r="K625" s="23"/>
      <c r="L625" s="23"/>
      <c r="M625" s="119"/>
      <c r="N625" s="23"/>
      <c r="O625" s="23"/>
      <c r="P625" s="23"/>
      <c r="Q625" s="23"/>
      <c r="R625" s="23"/>
      <c r="S625" s="23"/>
      <c r="T625" s="23"/>
      <c r="U625" s="23"/>
      <c r="V625" s="22"/>
      <c r="W625" s="23"/>
      <c r="X625" s="23"/>
      <c r="Y625" s="23"/>
      <c r="Z625" s="23"/>
      <c r="AA625" s="23"/>
      <c r="AB625" s="23"/>
      <c r="AC625" s="23"/>
      <c r="AD625" s="23"/>
      <c r="AE625" s="23"/>
      <c r="AF625" s="119"/>
      <c r="AG625" s="18"/>
      <c r="AH625" s="19"/>
      <c r="AI625" s="19"/>
      <c r="AJ625" s="19"/>
      <c r="AK625" s="18"/>
      <c r="AL625" s="18"/>
      <c r="AM625" s="18"/>
      <c r="AN625" s="18"/>
      <c r="AO625" s="18"/>
      <c r="AP625" s="18"/>
      <c r="AQ625" s="18"/>
      <c r="AR625" s="18"/>
      <c r="AS625" s="18"/>
      <c r="AT625" s="18"/>
      <c r="AU625" s="18"/>
      <c r="AV625" s="18"/>
      <c r="AW625" s="18"/>
      <c r="AX625" s="18"/>
      <c r="AY625" s="18"/>
    </row>
    <row r="626" spans="1:51" ht="13" x14ac:dyDescent="0.25">
      <c r="A626" s="20"/>
      <c r="B626" s="21"/>
      <c r="C626" s="112"/>
      <c r="D626" s="113"/>
      <c r="E626" s="118"/>
      <c r="F626" s="116"/>
      <c r="G626" s="24"/>
      <c r="H626" s="23"/>
      <c r="I626" s="23"/>
      <c r="J626" s="23"/>
      <c r="K626" s="23"/>
      <c r="L626" s="23"/>
      <c r="M626" s="119"/>
      <c r="N626" s="23"/>
      <c r="O626" s="23"/>
      <c r="P626" s="23"/>
      <c r="Q626" s="23"/>
      <c r="R626" s="23"/>
      <c r="S626" s="23"/>
      <c r="T626" s="23"/>
      <c r="U626" s="23"/>
      <c r="V626" s="22"/>
      <c r="W626" s="23"/>
      <c r="X626" s="23"/>
      <c r="Y626" s="23"/>
      <c r="Z626" s="23"/>
      <c r="AA626" s="23"/>
      <c r="AB626" s="23"/>
      <c r="AC626" s="23"/>
      <c r="AD626" s="23"/>
      <c r="AE626" s="23"/>
      <c r="AF626" s="119"/>
      <c r="AG626" s="18"/>
      <c r="AH626" s="19"/>
      <c r="AI626" s="19"/>
      <c r="AJ626" s="19"/>
      <c r="AK626" s="18"/>
      <c r="AL626" s="18"/>
      <c r="AM626" s="18"/>
      <c r="AN626" s="18"/>
      <c r="AO626" s="18"/>
      <c r="AP626" s="18"/>
      <c r="AQ626" s="18"/>
      <c r="AR626" s="18"/>
      <c r="AS626" s="18"/>
      <c r="AT626" s="18"/>
      <c r="AU626" s="18"/>
      <c r="AV626" s="18"/>
      <c r="AW626" s="18"/>
      <c r="AX626" s="18"/>
      <c r="AY626" s="18"/>
    </row>
    <row r="627" spans="1:51" ht="13" x14ac:dyDescent="0.25">
      <c r="A627" s="20"/>
      <c r="B627" s="21"/>
      <c r="C627" s="112"/>
      <c r="D627" s="113"/>
      <c r="E627" s="118"/>
      <c r="F627" s="116"/>
      <c r="G627" s="24"/>
      <c r="H627" s="23"/>
      <c r="I627" s="23"/>
      <c r="J627" s="23"/>
      <c r="K627" s="23"/>
      <c r="L627" s="23"/>
      <c r="M627" s="119"/>
      <c r="N627" s="23"/>
      <c r="O627" s="23"/>
      <c r="P627" s="23"/>
      <c r="Q627" s="23"/>
      <c r="R627" s="23"/>
      <c r="S627" s="23"/>
      <c r="T627" s="23"/>
      <c r="U627" s="23"/>
      <c r="V627" s="22"/>
      <c r="W627" s="23"/>
      <c r="X627" s="23"/>
      <c r="Y627" s="23"/>
      <c r="Z627" s="23"/>
      <c r="AA627" s="23"/>
      <c r="AB627" s="23"/>
      <c r="AC627" s="23"/>
      <c r="AD627" s="23"/>
      <c r="AE627" s="23"/>
      <c r="AF627" s="119"/>
      <c r="AG627" s="18"/>
      <c r="AH627" s="19"/>
      <c r="AI627" s="19"/>
      <c r="AJ627" s="19"/>
      <c r="AK627" s="18"/>
      <c r="AL627" s="18"/>
      <c r="AM627" s="18"/>
      <c r="AN627" s="18"/>
      <c r="AO627" s="18"/>
      <c r="AP627" s="18"/>
      <c r="AQ627" s="18"/>
      <c r="AR627" s="18"/>
      <c r="AS627" s="18"/>
      <c r="AT627" s="18"/>
      <c r="AU627" s="18"/>
      <c r="AV627" s="18"/>
      <c r="AW627" s="18"/>
      <c r="AX627" s="18"/>
      <c r="AY627" s="18"/>
    </row>
    <row r="628" spans="1:51" ht="13" x14ac:dyDescent="0.25">
      <c r="A628" s="20"/>
      <c r="B628" s="21"/>
      <c r="C628" s="112"/>
      <c r="D628" s="113"/>
      <c r="E628" s="118"/>
      <c r="F628" s="116"/>
      <c r="G628" s="24"/>
      <c r="H628" s="23"/>
      <c r="I628" s="23"/>
      <c r="J628" s="23"/>
      <c r="K628" s="23"/>
      <c r="L628" s="23"/>
      <c r="M628" s="119"/>
      <c r="N628" s="23"/>
      <c r="O628" s="23"/>
      <c r="P628" s="23"/>
      <c r="Q628" s="23"/>
      <c r="R628" s="23"/>
      <c r="S628" s="23"/>
      <c r="T628" s="23"/>
      <c r="U628" s="23"/>
      <c r="V628" s="22"/>
      <c r="W628" s="23"/>
      <c r="X628" s="23"/>
      <c r="Y628" s="23"/>
      <c r="Z628" s="23"/>
      <c r="AA628" s="23"/>
      <c r="AB628" s="23"/>
      <c r="AC628" s="23"/>
      <c r="AD628" s="23"/>
      <c r="AE628" s="23"/>
      <c r="AF628" s="119"/>
      <c r="AG628" s="18"/>
      <c r="AH628" s="19"/>
      <c r="AI628" s="19"/>
      <c r="AJ628" s="19"/>
      <c r="AK628" s="18"/>
      <c r="AL628" s="18"/>
      <c r="AM628" s="18"/>
      <c r="AN628" s="18"/>
      <c r="AO628" s="18"/>
      <c r="AP628" s="18"/>
      <c r="AQ628" s="18"/>
      <c r="AR628" s="18"/>
      <c r="AS628" s="18"/>
      <c r="AT628" s="18"/>
      <c r="AU628" s="18"/>
      <c r="AV628" s="18"/>
      <c r="AW628" s="18"/>
      <c r="AX628" s="18"/>
      <c r="AY628" s="18"/>
    </row>
    <row r="629" spans="1:51" ht="13" x14ac:dyDescent="0.25">
      <c r="A629" s="20"/>
      <c r="B629" s="21"/>
      <c r="C629" s="112"/>
      <c r="D629" s="113"/>
      <c r="E629" s="118"/>
      <c r="F629" s="116"/>
      <c r="G629" s="24"/>
      <c r="H629" s="23"/>
      <c r="I629" s="23"/>
      <c r="J629" s="23"/>
      <c r="K629" s="23"/>
      <c r="L629" s="23"/>
      <c r="M629" s="119"/>
      <c r="N629" s="23"/>
      <c r="O629" s="23"/>
      <c r="P629" s="23"/>
      <c r="Q629" s="23"/>
      <c r="R629" s="23"/>
      <c r="S629" s="23"/>
      <c r="T629" s="23"/>
      <c r="U629" s="23"/>
      <c r="V629" s="22"/>
      <c r="W629" s="23"/>
      <c r="X629" s="23"/>
      <c r="Y629" s="23"/>
      <c r="Z629" s="23"/>
      <c r="AA629" s="23"/>
      <c r="AB629" s="23"/>
      <c r="AC629" s="23"/>
      <c r="AD629" s="23"/>
      <c r="AE629" s="23"/>
      <c r="AF629" s="119"/>
      <c r="AG629" s="18"/>
      <c r="AH629" s="19"/>
      <c r="AI629" s="19"/>
      <c r="AJ629" s="19"/>
      <c r="AK629" s="18"/>
      <c r="AL629" s="18"/>
      <c r="AM629" s="18"/>
      <c r="AN629" s="18"/>
      <c r="AO629" s="18"/>
      <c r="AP629" s="18"/>
      <c r="AQ629" s="18"/>
      <c r="AR629" s="18"/>
      <c r="AS629" s="18"/>
      <c r="AT629" s="18"/>
      <c r="AU629" s="18"/>
      <c r="AV629" s="18"/>
      <c r="AW629" s="18"/>
      <c r="AX629" s="18"/>
      <c r="AY629" s="18"/>
    </row>
    <row r="630" spans="1:51" ht="13" x14ac:dyDescent="0.25">
      <c r="A630" s="20"/>
      <c r="B630" s="21"/>
      <c r="C630" s="112"/>
      <c r="D630" s="113"/>
      <c r="E630" s="118"/>
      <c r="F630" s="116"/>
      <c r="G630" s="24"/>
      <c r="H630" s="23"/>
      <c r="I630" s="23"/>
      <c r="J630" s="23"/>
      <c r="K630" s="23"/>
      <c r="L630" s="23"/>
      <c r="M630" s="119"/>
      <c r="N630" s="23"/>
      <c r="O630" s="23"/>
      <c r="P630" s="23"/>
      <c r="Q630" s="23"/>
      <c r="R630" s="23"/>
      <c r="S630" s="23"/>
      <c r="T630" s="23"/>
      <c r="U630" s="23"/>
      <c r="V630" s="22"/>
      <c r="W630" s="23"/>
      <c r="X630" s="23"/>
      <c r="Y630" s="23"/>
      <c r="Z630" s="23"/>
      <c r="AA630" s="23"/>
      <c r="AB630" s="23"/>
      <c r="AC630" s="23"/>
      <c r="AD630" s="23"/>
      <c r="AE630" s="23"/>
      <c r="AF630" s="119"/>
      <c r="AG630" s="18"/>
      <c r="AH630" s="19"/>
      <c r="AI630" s="19"/>
      <c r="AJ630" s="19"/>
      <c r="AK630" s="18"/>
      <c r="AL630" s="18"/>
      <c r="AM630" s="18"/>
      <c r="AN630" s="18"/>
      <c r="AO630" s="18"/>
      <c r="AP630" s="18"/>
      <c r="AQ630" s="18"/>
      <c r="AR630" s="18"/>
      <c r="AS630" s="18"/>
      <c r="AT630" s="18"/>
      <c r="AU630" s="18"/>
      <c r="AV630" s="18"/>
      <c r="AW630" s="18"/>
      <c r="AX630" s="18"/>
      <c r="AY630" s="18"/>
    </row>
    <row r="631" spans="1:51" ht="13" x14ac:dyDescent="0.25">
      <c r="A631" s="20"/>
      <c r="B631" s="21"/>
      <c r="C631" s="112"/>
      <c r="D631" s="113"/>
      <c r="E631" s="118"/>
      <c r="F631" s="116"/>
      <c r="G631" s="24"/>
      <c r="H631" s="23"/>
      <c r="I631" s="23"/>
      <c r="J631" s="23"/>
      <c r="K631" s="23"/>
      <c r="L631" s="23"/>
      <c r="M631" s="119"/>
      <c r="N631" s="23"/>
      <c r="O631" s="23"/>
      <c r="P631" s="23"/>
      <c r="Q631" s="23"/>
      <c r="R631" s="23"/>
      <c r="S631" s="23"/>
      <c r="T631" s="23"/>
      <c r="U631" s="23"/>
      <c r="V631" s="22"/>
      <c r="W631" s="23"/>
      <c r="X631" s="23"/>
      <c r="Y631" s="23"/>
      <c r="Z631" s="23"/>
      <c r="AA631" s="23"/>
      <c r="AB631" s="23"/>
      <c r="AC631" s="23"/>
      <c r="AD631" s="23"/>
      <c r="AE631" s="23"/>
      <c r="AF631" s="119"/>
      <c r="AG631" s="18"/>
      <c r="AH631" s="19"/>
      <c r="AI631" s="19"/>
      <c r="AJ631" s="19"/>
      <c r="AK631" s="18"/>
      <c r="AL631" s="18"/>
      <c r="AM631" s="18"/>
      <c r="AN631" s="18"/>
      <c r="AO631" s="18"/>
      <c r="AP631" s="18"/>
      <c r="AQ631" s="18"/>
      <c r="AR631" s="18"/>
      <c r="AS631" s="18"/>
      <c r="AT631" s="18"/>
      <c r="AU631" s="18"/>
      <c r="AV631" s="18"/>
      <c r="AW631" s="18"/>
      <c r="AX631" s="18"/>
      <c r="AY631" s="18"/>
    </row>
    <row r="632" spans="1:51" ht="13" x14ac:dyDescent="0.25">
      <c r="A632" s="20"/>
      <c r="B632" s="21"/>
      <c r="C632" s="112"/>
      <c r="D632" s="113"/>
      <c r="E632" s="118"/>
      <c r="F632" s="116"/>
      <c r="G632" s="24"/>
      <c r="H632" s="23"/>
      <c r="I632" s="23"/>
      <c r="J632" s="23"/>
      <c r="K632" s="23"/>
      <c r="L632" s="23"/>
      <c r="M632" s="119"/>
      <c r="N632" s="23"/>
      <c r="O632" s="23"/>
      <c r="P632" s="23"/>
      <c r="Q632" s="23"/>
      <c r="R632" s="23"/>
      <c r="S632" s="23"/>
      <c r="T632" s="23"/>
      <c r="U632" s="23"/>
      <c r="V632" s="22"/>
      <c r="W632" s="23"/>
      <c r="X632" s="23"/>
      <c r="Y632" s="23"/>
      <c r="Z632" s="23"/>
      <c r="AA632" s="23"/>
      <c r="AB632" s="23"/>
      <c r="AC632" s="23"/>
      <c r="AD632" s="23"/>
      <c r="AE632" s="23"/>
      <c r="AF632" s="119"/>
      <c r="AG632" s="18"/>
      <c r="AH632" s="19"/>
      <c r="AI632" s="19"/>
      <c r="AJ632" s="19"/>
      <c r="AK632" s="18"/>
      <c r="AL632" s="18"/>
      <c r="AM632" s="18"/>
      <c r="AN632" s="18"/>
      <c r="AO632" s="18"/>
      <c r="AP632" s="18"/>
      <c r="AQ632" s="18"/>
      <c r="AR632" s="18"/>
      <c r="AS632" s="18"/>
      <c r="AT632" s="18"/>
      <c r="AU632" s="18"/>
      <c r="AV632" s="18"/>
      <c r="AW632" s="18"/>
      <c r="AX632" s="18"/>
      <c r="AY632" s="18"/>
    </row>
    <row r="633" spans="1:51" ht="13" x14ac:dyDescent="0.25">
      <c r="A633" s="20"/>
      <c r="B633" s="21"/>
      <c r="C633" s="112"/>
      <c r="D633" s="113"/>
      <c r="E633" s="118"/>
      <c r="F633" s="116"/>
      <c r="G633" s="24"/>
      <c r="H633" s="23"/>
      <c r="I633" s="23"/>
      <c r="J633" s="23"/>
      <c r="K633" s="23"/>
      <c r="L633" s="23"/>
      <c r="M633" s="119"/>
      <c r="N633" s="23"/>
      <c r="O633" s="23"/>
      <c r="P633" s="23"/>
      <c r="Q633" s="23"/>
      <c r="R633" s="23"/>
      <c r="S633" s="23"/>
      <c r="T633" s="23"/>
      <c r="U633" s="23"/>
      <c r="V633" s="22"/>
      <c r="W633" s="23"/>
      <c r="X633" s="23"/>
      <c r="Y633" s="23"/>
      <c r="Z633" s="23"/>
      <c r="AA633" s="23"/>
      <c r="AB633" s="23"/>
      <c r="AC633" s="23"/>
      <c r="AD633" s="23"/>
      <c r="AE633" s="23"/>
      <c r="AF633" s="119"/>
      <c r="AG633" s="18"/>
      <c r="AH633" s="19"/>
      <c r="AI633" s="19"/>
      <c r="AJ633" s="19"/>
      <c r="AK633" s="18"/>
      <c r="AL633" s="18"/>
      <c r="AM633" s="18"/>
      <c r="AN633" s="18"/>
      <c r="AO633" s="18"/>
      <c r="AP633" s="18"/>
      <c r="AQ633" s="18"/>
      <c r="AR633" s="18"/>
      <c r="AS633" s="18"/>
      <c r="AT633" s="18"/>
      <c r="AU633" s="18"/>
      <c r="AV633" s="18"/>
      <c r="AW633" s="18"/>
      <c r="AX633" s="18"/>
      <c r="AY633" s="18"/>
    </row>
    <row r="634" spans="1:51" ht="13" x14ac:dyDescent="0.25">
      <c r="A634" s="20"/>
      <c r="B634" s="21"/>
      <c r="C634" s="112"/>
      <c r="D634" s="113"/>
      <c r="E634" s="118"/>
      <c r="F634" s="116"/>
      <c r="G634" s="24"/>
      <c r="H634" s="23"/>
      <c r="I634" s="23"/>
      <c r="J634" s="23"/>
      <c r="K634" s="23"/>
      <c r="L634" s="23"/>
      <c r="M634" s="119"/>
      <c r="N634" s="23"/>
      <c r="O634" s="23"/>
      <c r="P634" s="23"/>
      <c r="Q634" s="23"/>
      <c r="R634" s="23"/>
      <c r="S634" s="23"/>
      <c r="T634" s="23"/>
      <c r="U634" s="23"/>
      <c r="V634" s="22"/>
      <c r="W634" s="23"/>
      <c r="X634" s="23"/>
      <c r="Y634" s="23"/>
      <c r="Z634" s="23"/>
      <c r="AA634" s="23"/>
      <c r="AB634" s="23"/>
      <c r="AC634" s="23"/>
      <c r="AD634" s="23"/>
      <c r="AE634" s="23"/>
      <c r="AF634" s="119"/>
      <c r="AG634" s="18"/>
      <c r="AH634" s="19"/>
      <c r="AI634" s="19"/>
      <c r="AJ634" s="19"/>
      <c r="AK634" s="18"/>
      <c r="AL634" s="18"/>
      <c r="AM634" s="18"/>
      <c r="AN634" s="18"/>
      <c r="AO634" s="18"/>
      <c r="AP634" s="18"/>
      <c r="AQ634" s="18"/>
      <c r="AR634" s="18"/>
      <c r="AS634" s="18"/>
      <c r="AT634" s="18"/>
      <c r="AU634" s="18"/>
      <c r="AV634" s="18"/>
      <c r="AW634" s="18"/>
      <c r="AX634" s="18"/>
      <c r="AY634" s="18"/>
    </row>
    <row r="635" spans="1:51" ht="13" x14ac:dyDescent="0.25">
      <c r="A635" s="20"/>
      <c r="B635" s="21"/>
      <c r="C635" s="112"/>
      <c r="D635" s="113"/>
      <c r="E635" s="118"/>
      <c r="F635" s="116"/>
      <c r="G635" s="24"/>
      <c r="H635" s="23"/>
      <c r="I635" s="23"/>
      <c r="J635" s="23"/>
      <c r="K635" s="23"/>
      <c r="L635" s="23"/>
      <c r="M635" s="119"/>
      <c r="N635" s="23"/>
      <c r="O635" s="23"/>
      <c r="P635" s="23"/>
      <c r="Q635" s="23"/>
      <c r="R635" s="23"/>
      <c r="S635" s="23"/>
      <c r="T635" s="23"/>
      <c r="U635" s="23"/>
      <c r="V635" s="22"/>
      <c r="W635" s="23"/>
      <c r="X635" s="23"/>
      <c r="Y635" s="23"/>
      <c r="Z635" s="23"/>
      <c r="AA635" s="23"/>
      <c r="AB635" s="23"/>
      <c r="AC635" s="23"/>
      <c r="AD635" s="23"/>
      <c r="AE635" s="23"/>
      <c r="AF635" s="119"/>
      <c r="AG635" s="18"/>
      <c r="AH635" s="19"/>
      <c r="AI635" s="19"/>
      <c r="AJ635" s="19"/>
      <c r="AK635" s="18"/>
      <c r="AL635" s="18"/>
      <c r="AM635" s="18"/>
      <c r="AN635" s="18"/>
      <c r="AO635" s="18"/>
      <c r="AP635" s="18"/>
      <c r="AQ635" s="18"/>
      <c r="AR635" s="18"/>
      <c r="AS635" s="18"/>
      <c r="AT635" s="18"/>
      <c r="AU635" s="18"/>
      <c r="AV635" s="18"/>
      <c r="AW635" s="18"/>
      <c r="AX635" s="18"/>
      <c r="AY635" s="18"/>
    </row>
    <row r="636" spans="1:51" ht="13" x14ac:dyDescent="0.25">
      <c r="A636" s="20"/>
      <c r="B636" s="21"/>
      <c r="C636" s="112"/>
      <c r="D636" s="113"/>
      <c r="E636" s="118"/>
      <c r="F636" s="116"/>
      <c r="G636" s="24"/>
      <c r="H636" s="23"/>
      <c r="I636" s="23"/>
      <c r="J636" s="23"/>
      <c r="K636" s="23"/>
      <c r="L636" s="23"/>
      <c r="M636" s="119"/>
      <c r="N636" s="23"/>
      <c r="O636" s="23"/>
      <c r="P636" s="23"/>
      <c r="Q636" s="23"/>
      <c r="R636" s="23"/>
      <c r="S636" s="23"/>
      <c r="T636" s="23"/>
      <c r="U636" s="23"/>
      <c r="V636" s="22"/>
      <c r="W636" s="23"/>
      <c r="X636" s="23"/>
      <c r="Y636" s="23"/>
      <c r="Z636" s="23"/>
      <c r="AA636" s="23"/>
      <c r="AB636" s="23"/>
      <c r="AC636" s="23"/>
      <c r="AD636" s="23"/>
      <c r="AE636" s="23"/>
      <c r="AF636" s="119"/>
      <c r="AG636" s="18"/>
      <c r="AH636" s="19"/>
      <c r="AI636" s="19"/>
      <c r="AJ636" s="19"/>
      <c r="AK636" s="18"/>
      <c r="AL636" s="18"/>
      <c r="AM636" s="18"/>
      <c r="AN636" s="18"/>
      <c r="AO636" s="18"/>
      <c r="AP636" s="18"/>
      <c r="AQ636" s="18"/>
      <c r="AR636" s="18"/>
      <c r="AS636" s="18"/>
      <c r="AT636" s="18"/>
      <c r="AU636" s="18"/>
      <c r="AV636" s="18"/>
      <c r="AW636" s="18"/>
      <c r="AX636" s="18"/>
      <c r="AY636" s="18"/>
    </row>
    <row r="637" spans="1:51" ht="13" x14ac:dyDescent="0.25">
      <c r="A637" s="20"/>
      <c r="B637" s="21"/>
      <c r="C637" s="112"/>
      <c r="D637" s="113"/>
      <c r="E637" s="118"/>
      <c r="F637" s="116"/>
      <c r="G637" s="24"/>
      <c r="H637" s="23"/>
      <c r="I637" s="23"/>
      <c r="J637" s="23"/>
      <c r="K637" s="23"/>
      <c r="L637" s="23"/>
      <c r="M637" s="119"/>
      <c r="N637" s="23"/>
      <c r="O637" s="23"/>
      <c r="P637" s="23"/>
      <c r="Q637" s="23"/>
      <c r="R637" s="23"/>
      <c r="S637" s="23"/>
      <c r="T637" s="23"/>
      <c r="U637" s="23"/>
      <c r="V637" s="22"/>
      <c r="W637" s="23"/>
      <c r="X637" s="23"/>
      <c r="Y637" s="23"/>
      <c r="Z637" s="23"/>
      <c r="AA637" s="23"/>
      <c r="AB637" s="23"/>
      <c r="AC637" s="23"/>
      <c r="AD637" s="23"/>
      <c r="AE637" s="23"/>
      <c r="AF637" s="119"/>
      <c r="AG637" s="18"/>
      <c r="AH637" s="19"/>
      <c r="AI637" s="19"/>
      <c r="AJ637" s="19"/>
      <c r="AK637" s="18"/>
      <c r="AL637" s="18"/>
      <c r="AM637" s="18"/>
      <c r="AN637" s="18"/>
      <c r="AO637" s="18"/>
      <c r="AP637" s="18"/>
      <c r="AQ637" s="18"/>
      <c r="AR637" s="18"/>
      <c r="AS637" s="18"/>
      <c r="AT637" s="18"/>
      <c r="AU637" s="18"/>
      <c r="AV637" s="18"/>
      <c r="AW637" s="18"/>
      <c r="AX637" s="18"/>
      <c r="AY637" s="18"/>
    </row>
    <row r="638" spans="1:51" ht="13" x14ac:dyDescent="0.25">
      <c r="A638" s="20"/>
      <c r="B638" s="21"/>
      <c r="C638" s="112"/>
      <c r="D638" s="113"/>
      <c r="E638" s="118"/>
      <c r="F638" s="116"/>
      <c r="G638" s="24"/>
      <c r="H638" s="23"/>
      <c r="I638" s="23"/>
      <c r="J638" s="23"/>
      <c r="K638" s="23"/>
      <c r="L638" s="23"/>
      <c r="M638" s="119"/>
      <c r="N638" s="23"/>
      <c r="O638" s="23"/>
      <c r="P638" s="23"/>
      <c r="Q638" s="23"/>
      <c r="R638" s="23"/>
      <c r="S638" s="23"/>
      <c r="T638" s="23"/>
      <c r="U638" s="23"/>
      <c r="V638" s="22"/>
      <c r="W638" s="23"/>
      <c r="X638" s="23"/>
      <c r="Y638" s="23"/>
      <c r="Z638" s="23"/>
      <c r="AA638" s="23"/>
      <c r="AB638" s="23"/>
      <c r="AC638" s="23"/>
      <c r="AD638" s="23"/>
      <c r="AE638" s="23"/>
      <c r="AF638" s="119"/>
      <c r="AG638" s="18"/>
      <c r="AH638" s="19"/>
      <c r="AI638" s="19"/>
      <c r="AJ638" s="19"/>
      <c r="AK638" s="18"/>
      <c r="AL638" s="18"/>
      <c r="AM638" s="18"/>
      <c r="AN638" s="18"/>
      <c r="AO638" s="18"/>
      <c r="AP638" s="18"/>
      <c r="AQ638" s="18"/>
      <c r="AR638" s="18"/>
      <c r="AS638" s="18"/>
      <c r="AT638" s="18"/>
      <c r="AU638" s="18"/>
      <c r="AV638" s="18"/>
      <c r="AW638" s="18"/>
      <c r="AX638" s="18"/>
      <c r="AY638" s="18"/>
    </row>
    <row r="639" spans="1:51" ht="13" x14ac:dyDescent="0.25">
      <c r="A639" s="20"/>
      <c r="B639" s="21"/>
      <c r="C639" s="112"/>
      <c r="D639" s="113"/>
      <c r="E639" s="118"/>
      <c r="F639" s="116"/>
      <c r="G639" s="24"/>
      <c r="H639" s="23"/>
      <c r="I639" s="23"/>
      <c r="J639" s="23"/>
      <c r="K639" s="23"/>
      <c r="L639" s="23"/>
      <c r="M639" s="119"/>
      <c r="N639" s="23"/>
      <c r="O639" s="23"/>
      <c r="P639" s="23"/>
      <c r="Q639" s="23"/>
      <c r="R639" s="23"/>
      <c r="S639" s="23"/>
      <c r="T639" s="23"/>
      <c r="U639" s="23"/>
      <c r="V639" s="22"/>
      <c r="W639" s="23"/>
      <c r="X639" s="23"/>
      <c r="Y639" s="23"/>
      <c r="Z639" s="23"/>
      <c r="AA639" s="23"/>
      <c r="AB639" s="23"/>
      <c r="AC639" s="23"/>
      <c r="AD639" s="23"/>
      <c r="AE639" s="23"/>
      <c r="AF639" s="119"/>
      <c r="AG639" s="18"/>
      <c r="AH639" s="19"/>
      <c r="AI639" s="19"/>
      <c r="AJ639" s="19"/>
      <c r="AK639" s="18"/>
      <c r="AL639" s="18"/>
      <c r="AM639" s="18"/>
      <c r="AN639" s="18"/>
      <c r="AO639" s="18"/>
      <c r="AP639" s="18"/>
      <c r="AQ639" s="18"/>
      <c r="AR639" s="18"/>
      <c r="AS639" s="18"/>
      <c r="AT639" s="18"/>
      <c r="AU639" s="18"/>
      <c r="AV639" s="18"/>
      <c r="AW639" s="18"/>
      <c r="AX639" s="18"/>
      <c r="AY639" s="18"/>
    </row>
    <row r="640" spans="1:51" ht="13" x14ac:dyDescent="0.25">
      <c r="A640" s="20"/>
      <c r="B640" s="21"/>
      <c r="C640" s="112"/>
      <c r="D640" s="113"/>
      <c r="E640" s="118"/>
      <c r="F640" s="116"/>
      <c r="G640" s="24"/>
      <c r="H640" s="23"/>
      <c r="I640" s="23"/>
      <c r="J640" s="23"/>
      <c r="K640" s="23"/>
      <c r="L640" s="23"/>
      <c r="M640" s="119"/>
      <c r="N640" s="23"/>
      <c r="O640" s="23"/>
      <c r="P640" s="23"/>
      <c r="Q640" s="23"/>
      <c r="R640" s="23"/>
      <c r="S640" s="23"/>
      <c r="T640" s="23"/>
      <c r="U640" s="23"/>
      <c r="V640" s="22"/>
      <c r="W640" s="23"/>
      <c r="X640" s="23"/>
      <c r="Y640" s="23"/>
      <c r="Z640" s="23"/>
      <c r="AA640" s="23"/>
      <c r="AB640" s="23"/>
      <c r="AC640" s="23"/>
      <c r="AD640" s="23"/>
      <c r="AE640" s="23"/>
      <c r="AF640" s="119"/>
      <c r="AG640" s="18"/>
      <c r="AH640" s="19"/>
      <c r="AI640" s="19"/>
      <c r="AJ640" s="19"/>
      <c r="AK640" s="18"/>
      <c r="AL640" s="18"/>
      <c r="AM640" s="18"/>
      <c r="AN640" s="18"/>
      <c r="AO640" s="18"/>
      <c r="AP640" s="18"/>
      <c r="AQ640" s="18"/>
      <c r="AR640" s="18"/>
      <c r="AS640" s="18"/>
      <c r="AT640" s="18"/>
      <c r="AU640" s="18"/>
      <c r="AV640" s="18"/>
      <c r="AW640" s="18"/>
      <c r="AX640" s="18"/>
      <c r="AY640" s="18"/>
    </row>
    <row r="641" spans="1:51" ht="13" x14ac:dyDescent="0.25">
      <c r="A641" s="20"/>
      <c r="B641" s="21"/>
      <c r="C641" s="112"/>
      <c r="D641" s="113"/>
      <c r="E641" s="118"/>
      <c r="F641" s="116"/>
      <c r="G641" s="24"/>
      <c r="H641" s="23"/>
      <c r="I641" s="23"/>
      <c r="J641" s="23"/>
      <c r="K641" s="23"/>
      <c r="L641" s="23"/>
      <c r="M641" s="119"/>
      <c r="N641" s="23"/>
      <c r="O641" s="23"/>
      <c r="P641" s="23"/>
      <c r="Q641" s="23"/>
      <c r="R641" s="23"/>
      <c r="S641" s="23"/>
      <c r="T641" s="23"/>
      <c r="U641" s="23"/>
      <c r="V641" s="22"/>
      <c r="W641" s="23"/>
      <c r="X641" s="23"/>
      <c r="Y641" s="23"/>
      <c r="Z641" s="23"/>
      <c r="AA641" s="23"/>
      <c r="AB641" s="23"/>
      <c r="AC641" s="23"/>
      <c r="AD641" s="23"/>
      <c r="AE641" s="23"/>
      <c r="AF641" s="119"/>
      <c r="AG641" s="18"/>
      <c r="AH641" s="19"/>
      <c r="AI641" s="19"/>
      <c r="AJ641" s="19"/>
      <c r="AK641" s="18"/>
      <c r="AL641" s="18"/>
      <c r="AM641" s="18"/>
      <c r="AN641" s="18"/>
      <c r="AO641" s="18"/>
      <c r="AP641" s="18"/>
      <c r="AQ641" s="18"/>
      <c r="AR641" s="18"/>
      <c r="AS641" s="18"/>
      <c r="AT641" s="18"/>
      <c r="AU641" s="18"/>
      <c r="AV641" s="18"/>
      <c r="AW641" s="18"/>
      <c r="AX641" s="18"/>
      <c r="AY641" s="18"/>
    </row>
    <row r="642" spans="1:51" ht="13" x14ac:dyDescent="0.25">
      <c r="A642" s="20"/>
      <c r="B642" s="21"/>
      <c r="C642" s="112"/>
      <c r="D642" s="113"/>
      <c r="E642" s="118"/>
      <c r="F642" s="116"/>
      <c r="G642" s="24"/>
      <c r="H642" s="23"/>
      <c r="I642" s="23"/>
      <c r="J642" s="23"/>
      <c r="K642" s="23"/>
      <c r="L642" s="23"/>
      <c r="M642" s="119"/>
      <c r="N642" s="23"/>
      <c r="O642" s="23"/>
      <c r="P642" s="23"/>
      <c r="Q642" s="23"/>
      <c r="R642" s="23"/>
      <c r="S642" s="23"/>
      <c r="T642" s="23"/>
      <c r="U642" s="23"/>
      <c r="V642" s="22"/>
      <c r="W642" s="23"/>
      <c r="X642" s="23"/>
      <c r="Y642" s="23"/>
      <c r="Z642" s="23"/>
      <c r="AA642" s="23"/>
      <c r="AB642" s="23"/>
      <c r="AC642" s="23"/>
      <c r="AD642" s="23"/>
      <c r="AE642" s="23"/>
      <c r="AF642" s="119"/>
      <c r="AG642" s="18"/>
      <c r="AH642" s="19"/>
      <c r="AI642" s="19"/>
      <c r="AJ642" s="19"/>
      <c r="AK642" s="18"/>
      <c r="AL642" s="18"/>
      <c r="AM642" s="18"/>
      <c r="AN642" s="18"/>
      <c r="AO642" s="18"/>
      <c r="AP642" s="18"/>
      <c r="AQ642" s="18"/>
      <c r="AR642" s="18"/>
      <c r="AS642" s="18"/>
      <c r="AT642" s="18"/>
      <c r="AU642" s="18"/>
      <c r="AV642" s="18"/>
      <c r="AW642" s="18"/>
      <c r="AX642" s="18"/>
      <c r="AY642" s="18"/>
    </row>
    <row r="643" spans="1:51" ht="13" x14ac:dyDescent="0.25">
      <c r="A643" s="20"/>
      <c r="B643" s="21"/>
      <c r="C643" s="112"/>
      <c r="D643" s="113"/>
      <c r="E643" s="118"/>
      <c r="F643" s="116"/>
      <c r="G643" s="24"/>
      <c r="H643" s="23"/>
      <c r="I643" s="23"/>
      <c r="J643" s="23"/>
      <c r="K643" s="23"/>
      <c r="L643" s="23"/>
      <c r="M643" s="119"/>
      <c r="N643" s="23"/>
      <c r="O643" s="23"/>
      <c r="P643" s="23"/>
      <c r="Q643" s="23"/>
      <c r="R643" s="23"/>
      <c r="S643" s="23"/>
      <c r="T643" s="23"/>
      <c r="U643" s="23"/>
      <c r="V643" s="22"/>
      <c r="W643" s="23"/>
      <c r="X643" s="23"/>
      <c r="Y643" s="23"/>
      <c r="Z643" s="23"/>
      <c r="AA643" s="23"/>
      <c r="AB643" s="23"/>
      <c r="AC643" s="23"/>
      <c r="AD643" s="23"/>
      <c r="AE643" s="23"/>
      <c r="AF643" s="119"/>
      <c r="AG643" s="18"/>
      <c r="AH643" s="19"/>
      <c r="AI643" s="19"/>
      <c r="AJ643" s="19"/>
      <c r="AK643" s="18"/>
      <c r="AL643" s="18"/>
      <c r="AM643" s="18"/>
      <c r="AN643" s="18"/>
      <c r="AO643" s="18"/>
      <c r="AP643" s="18"/>
      <c r="AQ643" s="18"/>
      <c r="AR643" s="18"/>
      <c r="AS643" s="18"/>
      <c r="AT643" s="18"/>
      <c r="AU643" s="18"/>
      <c r="AV643" s="18"/>
      <c r="AW643" s="18"/>
      <c r="AX643" s="18"/>
      <c r="AY643" s="18"/>
    </row>
    <row r="644" spans="1:51" ht="13" x14ac:dyDescent="0.25">
      <c r="A644" s="20"/>
      <c r="B644" s="21"/>
      <c r="C644" s="112"/>
      <c r="D644" s="113"/>
      <c r="E644" s="118"/>
      <c r="F644" s="116"/>
      <c r="G644" s="24"/>
      <c r="H644" s="23"/>
      <c r="I644" s="23"/>
      <c r="J644" s="23"/>
      <c r="K644" s="23"/>
      <c r="L644" s="23"/>
      <c r="M644" s="119"/>
      <c r="N644" s="23"/>
      <c r="O644" s="23"/>
      <c r="P644" s="23"/>
      <c r="Q644" s="23"/>
      <c r="R644" s="23"/>
      <c r="S644" s="23"/>
      <c r="T644" s="23"/>
      <c r="U644" s="23"/>
      <c r="V644" s="22"/>
      <c r="W644" s="23"/>
      <c r="X644" s="23"/>
      <c r="Y644" s="23"/>
      <c r="Z644" s="23"/>
      <c r="AA644" s="23"/>
      <c r="AB644" s="23"/>
      <c r="AC644" s="23"/>
      <c r="AD644" s="23"/>
      <c r="AE644" s="23"/>
      <c r="AF644" s="119"/>
      <c r="AG644" s="18"/>
      <c r="AH644" s="19"/>
      <c r="AI644" s="19"/>
      <c r="AJ644" s="19"/>
      <c r="AK644" s="18"/>
      <c r="AL644" s="18"/>
      <c r="AM644" s="18"/>
      <c r="AN644" s="18"/>
      <c r="AO644" s="18"/>
      <c r="AP644" s="18"/>
      <c r="AQ644" s="18"/>
      <c r="AR644" s="18"/>
      <c r="AS644" s="18"/>
      <c r="AT644" s="18"/>
      <c r="AU644" s="18"/>
      <c r="AV644" s="18"/>
      <c r="AW644" s="18"/>
      <c r="AX644" s="18"/>
      <c r="AY644" s="18"/>
    </row>
    <row r="645" spans="1:51" ht="13" x14ac:dyDescent="0.25">
      <c r="A645" s="20"/>
      <c r="B645" s="21"/>
      <c r="C645" s="112"/>
      <c r="D645" s="113"/>
      <c r="E645" s="118"/>
      <c r="F645" s="116"/>
      <c r="G645" s="24"/>
      <c r="H645" s="23"/>
      <c r="I645" s="23"/>
      <c r="J645" s="23"/>
      <c r="K645" s="23"/>
      <c r="L645" s="23"/>
      <c r="M645" s="119"/>
      <c r="N645" s="23"/>
      <c r="O645" s="23"/>
      <c r="P645" s="23"/>
      <c r="Q645" s="23"/>
      <c r="R645" s="23"/>
      <c r="S645" s="23"/>
      <c r="T645" s="23"/>
      <c r="U645" s="23"/>
      <c r="V645" s="22"/>
      <c r="W645" s="23"/>
      <c r="X645" s="23"/>
      <c r="Y645" s="23"/>
      <c r="Z645" s="23"/>
      <c r="AA645" s="23"/>
      <c r="AB645" s="23"/>
      <c r="AC645" s="23"/>
      <c r="AD645" s="23"/>
      <c r="AE645" s="23"/>
      <c r="AF645" s="119"/>
      <c r="AG645" s="18"/>
      <c r="AH645" s="19"/>
      <c r="AI645" s="19"/>
      <c r="AJ645" s="19"/>
      <c r="AK645" s="18"/>
      <c r="AL645" s="18"/>
      <c r="AM645" s="18"/>
      <c r="AN645" s="18"/>
      <c r="AO645" s="18"/>
      <c r="AP645" s="18"/>
      <c r="AQ645" s="18"/>
      <c r="AR645" s="18"/>
      <c r="AS645" s="18"/>
      <c r="AT645" s="18"/>
      <c r="AU645" s="18"/>
      <c r="AV645" s="18"/>
      <c r="AW645" s="18"/>
      <c r="AX645" s="18"/>
      <c r="AY645" s="18"/>
    </row>
    <row r="646" spans="1:51" ht="13" x14ac:dyDescent="0.25">
      <c r="A646" s="20"/>
      <c r="B646" s="21"/>
      <c r="C646" s="112"/>
      <c r="D646" s="113"/>
      <c r="E646" s="118"/>
      <c r="F646" s="116"/>
      <c r="G646" s="24"/>
      <c r="H646" s="23"/>
      <c r="I646" s="23"/>
      <c r="J646" s="23"/>
      <c r="K646" s="23"/>
      <c r="L646" s="23"/>
      <c r="M646" s="119"/>
      <c r="N646" s="23"/>
      <c r="O646" s="23"/>
      <c r="P646" s="23"/>
      <c r="Q646" s="23"/>
      <c r="R646" s="23"/>
      <c r="S646" s="23"/>
      <c r="T646" s="23"/>
      <c r="U646" s="23"/>
      <c r="V646" s="22"/>
      <c r="W646" s="23"/>
      <c r="X646" s="23"/>
      <c r="Y646" s="23"/>
      <c r="Z646" s="23"/>
      <c r="AA646" s="23"/>
      <c r="AB646" s="23"/>
      <c r="AC646" s="23"/>
      <c r="AD646" s="23"/>
      <c r="AE646" s="23"/>
      <c r="AF646" s="119"/>
      <c r="AG646" s="18"/>
      <c r="AH646" s="19"/>
      <c r="AI646" s="19"/>
      <c r="AJ646" s="19"/>
      <c r="AK646" s="18"/>
      <c r="AL646" s="18"/>
      <c r="AM646" s="18"/>
      <c r="AN646" s="18"/>
      <c r="AO646" s="18"/>
      <c r="AP646" s="18"/>
      <c r="AQ646" s="18"/>
      <c r="AR646" s="18"/>
      <c r="AS646" s="18"/>
      <c r="AT646" s="18"/>
      <c r="AU646" s="18"/>
      <c r="AV646" s="18"/>
      <c r="AW646" s="18"/>
      <c r="AX646" s="18"/>
      <c r="AY646" s="18"/>
    </row>
    <row r="647" spans="1:51" ht="13" x14ac:dyDescent="0.25">
      <c r="A647" s="20"/>
      <c r="B647" s="21"/>
      <c r="C647" s="112"/>
      <c r="D647" s="113"/>
      <c r="E647" s="118"/>
      <c r="F647" s="116"/>
      <c r="G647" s="24"/>
      <c r="H647" s="23"/>
      <c r="I647" s="23"/>
      <c r="J647" s="23"/>
      <c r="K647" s="23"/>
      <c r="L647" s="23"/>
      <c r="M647" s="119"/>
      <c r="N647" s="23"/>
      <c r="O647" s="23"/>
      <c r="P647" s="23"/>
      <c r="Q647" s="23"/>
      <c r="R647" s="23"/>
      <c r="S647" s="23"/>
      <c r="T647" s="23"/>
      <c r="U647" s="23"/>
      <c r="V647" s="22"/>
      <c r="W647" s="23"/>
      <c r="X647" s="23"/>
      <c r="Y647" s="23"/>
      <c r="Z647" s="23"/>
      <c r="AA647" s="23"/>
      <c r="AB647" s="23"/>
      <c r="AC647" s="23"/>
      <c r="AD647" s="23"/>
      <c r="AE647" s="23"/>
      <c r="AF647" s="119"/>
      <c r="AG647" s="18"/>
      <c r="AH647" s="19"/>
      <c r="AI647" s="19"/>
      <c r="AJ647" s="19"/>
      <c r="AK647" s="18"/>
      <c r="AL647" s="18"/>
      <c r="AM647" s="18"/>
      <c r="AN647" s="18"/>
      <c r="AO647" s="18"/>
      <c r="AP647" s="18"/>
      <c r="AQ647" s="18"/>
      <c r="AR647" s="18"/>
      <c r="AS647" s="18"/>
      <c r="AT647" s="18"/>
      <c r="AU647" s="18"/>
      <c r="AV647" s="18"/>
      <c r="AW647" s="18"/>
      <c r="AX647" s="18"/>
      <c r="AY647" s="18"/>
    </row>
    <row r="648" spans="1:51" ht="13" x14ac:dyDescent="0.25">
      <c r="A648" s="20"/>
      <c r="B648" s="21"/>
      <c r="C648" s="112"/>
      <c r="D648" s="113"/>
      <c r="E648" s="118"/>
      <c r="F648" s="116"/>
      <c r="G648" s="24"/>
      <c r="H648" s="23"/>
      <c r="I648" s="23"/>
      <c r="J648" s="23"/>
      <c r="K648" s="23"/>
      <c r="L648" s="23"/>
      <c r="M648" s="119"/>
      <c r="N648" s="23"/>
      <c r="O648" s="23"/>
      <c r="P648" s="23"/>
      <c r="Q648" s="23"/>
      <c r="R648" s="23"/>
      <c r="S648" s="23"/>
      <c r="T648" s="23"/>
      <c r="U648" s="23"/>
      <c r="V648" s="22"/>
      <c r="W648" s="23"/>
      <c r="X648" s="23"/>
      <c r="Y648" s="23"/>
      <c r="Z648" s="23"/>
      <c r="AA648" s="23"/>
      <c r="AB648" s="23"/>
      <c r="AC648" s="23"/>
      <c r="AD648" s="23"/>
      <c r="AE648" s="23"/>
      <c r="AF648" s="119"/>
      <c r="AG648" s="18"/>
      <c r="AH648" s="19"/>
      <c r="AI648" s="19"/>
      <c r="AJ648" s="19"/>
      <c r="AK648" s="18"/>
      <c r="AL648" s="18"/>
      <c r="AM648" s="18"/>
      <c r="AN648" s="18"/>
      <c r="AO648" s="18"/>
      <c r="AP648" s="18"/>
      <c r="AQ648" s="18"/>
      <c r="AR648" s="18"/>
      <c r="AS648" s="18"/>
      <c r="AT648" s="18"/>
      <c r="AU648" s="18"/>
      <c r="AV648" s="18"/>
      <c r="AW648" s="18"/>
      <c r="AX648" s="18"/>
      <c r="AY648" s="18"/>
    </row>
    <row r="649" spans="1:51" ht="13" x14ac:dyDescent="0.25">
      <c r="A649" s="20"/>
      <c r="B649" s="21"/>
      <c r="C649" s="112"/>
      <c r="D649" s="113"/>
      <c r="E649" s="118"/>
      <c r="F649" s="116"/>
      <c r="G649" s="24"/>
      <c r="H649" s="23"/>
      <c r="I649" s="23"/>
      <c r="J649" s="23"/>
      <c r="K649" s="23"/>
      <c r="L649" s="23"/>
      <c r="M649" s="119"/>
      <c r="N649" s="23"/>
      <c r="O649" s="23"/>
      <c r="P649" s="23"/>
      <c r="Q649" s="23"/>
      <c r="R649" s="23"/>
      <c r="S649" s="23"/>
      <c r="T649" s="23"/>
      <c r="U649" s="23"/>
      <c r="V649" s="22"/>
      <c r="W649" s="23"/>
      <c r="X649" s="23"/>
      <c r="Y649" s="23"/>
      <c r="Z649" s="23"/>
      <c r="AA649" s="23"/>
      <c r="AB649" s="23"/>
      <c r="AC649" s="23"/>
      <c r="AD649" s="23"/>
      <c r="AE649" s="23"/>
      <c r="AF649" s="119"/>
      <c r="AG649" s="18"/>
      <c r="AH649" s="19"/>
      <c r="AI649" s="19"/>
      <c r="AJ649" s="19"/>
      <c r="AK649" s="18"/>
      <c r="AL649" s="18"/>
      <c r="AM649" s="18"/>
      <c r="AN649" s="18"/>
      <c r="AO649" s="18"/>
      <c r="AP649" s="18"/>
      <c r="AQ649" s="18"/>
      <c r="AR649" s="18"/>
      <c r="AS649" s="18"/>
      <c r="AT649" s="18"/>
      <c r="AU649" s="18"/>
      <c r="AV649" s="18"/>
      <c r="AW649" s="18"/>
      <c r="AX649" s="18"/>
      <c r="AY649" s="18"/>
    </row>
    <row r="650" spans="1:51" ht="13" x14ac:dyDescent="0.25">
      <c r="A650" s="20"/>
      <c r="B650" s="21"/>
      <c r="C650" s="112"/>
      <c r="D650" s="113"/>
      <c r="E650" s="118"/>
      <c r="F650" s="116"/>
      <c r="G650" s="24"/>
      <c r="H650" s="23"/>
      <c r="I650" s="23"/>
      <c r="J650" s="23"/>
      <c r="K650" s="23"/>
      <c r="L650" s="23"/>
      <c r="M650" s="119"/>
      <c r="N650" s="23"/>
      <c r="O650" s="23"/>
      <c r="P650" s="23"/>
      <c r="Q650" s="23"/>
      <c r="R650" s="23"/>
      <c r="S650" s="23"/>
      <c r="T650" s="23"/>
      <c r="U650" s="23"/>
      <c r="V650" s="22"/>
      <c r="W650" s="23"/>
      <c r="X650" s="23"/>
      <c r="Y650" s="23"/>
      <c r="Z650" s="23"/>
      <c r="AA650" s="23"/>
      <c r="AB650" s="23"/>
      <c r="AC650" s="23"/>
      <c r="AD650" s="23"/>
      <c r="AE650" s="23"/>
      <c r="AF650" s="119"/>
      <c r="AG650" s="18"/>
      <c r="AH650" s="19"/>
      <c r="AI650" s="19"/>
      <c r="AJ650" s="19"/>
      <c r="AK650" s="18"/>
      <c r="AL650" s="18"/>
      <c r="AM650" s="18"/>
      <c r="AN650" s="18"/>
      <c r="AO650" s="18"/>
      <c r="AP650" s="18"/>
      <c r="AQ650" s="18"/>
      <c r="AR650" s="18"/>
      <c r="AS650" s="18"/>
      <c r="AT650" s="18"/>
      <c r="AU650" s="18"/>
      <c r="AV650" s="18"/>
      <c r="AW650" s="18"/>
      <c r="AX650" s="18"/>
      <c r="AY650" s="18"/>
    </row>
    <row r="651" spans="1:51" ht="13" x14ac:dyDescent="0.25">
      <c r="A651" s="20"/>
      <c r="B651" s="21"/>
      <c r="C651" s="112"/>
      <c r="D651" s="113"/>
      <c r="E651" s="118"/>
      <c r="F651" s="116"/>
      <c r="G651" s="24"/>
      <c r="H651" s="23"/>
      <c r="I651" s="23"/>
      <c r="J651" s="23"/>
      <c r="K651" s="23"/>
      <c r="L651" s="23"/>
      <c r="M651" s="119"/>
      <c r="N651" s="23"/>
      <c r="O651" s="23"/>
      <c r="P651" s="23"/>
      <c r="Q651" s="23"/>
      <c r="R651" s="23"/>
      <c r="S651" s="23"/>
      <c r="T651" s="23"/>
      <c r="U651" s="23"/>
      <c r="V651" s="22"/>
      <c r="W651" s="23"/>
      <c r="X651" s="23"/>
      <c r="Y651" s="23"/>
      <c r="Z651" s="23"/>
      <c r="AA651" s="23"/>
      <c r="AB651" s="23"/>
      <c r="AC651" s="23"/>
      <c r="AD651" s="23"/>
      <c r="AE651" s="23"/>
      <c r="AF651" s="119"/>
      <c r="AG651" s="18"/>
      <c r="AH651" s="19"/>
      <c r="AI651" s="19"/>
      <c r="AJ651" s="19"/>
      <c r="AK651" s="18"/>
      <c r="AL651" s="18"/>
      <c r="AM651" s="18"/>
      <c r="AN651" s="18"/>
      <c r="AO651" s="18"/>
      <c r="AP651" s="18"/>
      <c r="AQ651" s="18"/>
      <c r="AR651" s="18"/>
      <c r="AS651" s="18"/>
      <c r="AT651" s="18"/>
      <c r="AU651" s="18"/>
      <c r="AV651" s="18"/>
      <c r="AW651" s="18"/>
      <c r="AX651" s="18"/>
      <c r="AY651" s="18"/>
    </row>
    <row r="652" spans="1:51" ht="13" x14ac:dyDescent="0.25">
      <c r="A652" s="20"/>
      <c r="B652" s="21"/>
      <c r="C652" s="112"/>
      <c r="D652" s="113"/>
      <c r="E652" s="118"/>
      <c r="F652" s="116"/>
      <c r="G652" s="24"/>
      <c r="H652" s="23"/>
      <c r="I652" s="23"/>
      <c r="J652" s="23"/>
      <c r="K652" s="23"/>
      <c r="L652" s="23"/>
      <c r="M652" s="119"/>
      <c r="N652" s="23"/>
      <c r="O652" s="23"/>
      <c r="P652" s="23"/>
      <c r="Q652" s="23"/>
      <c r="R652" s="23"/>
      <c r="S652" s="23"/>
      <c r="T652" s="23"/>
      <c r="U652" s="23"/>
      <c r="V652" s="22"/>
      <c r="W652" s="23"/>
      <c r="X652" s="23"/>
      <c r="Y652" s="23"/>
      <c r="Z652" s="23"/>
      <c r="AA652" s="23"/>
      <c r="AB652" s="23"/>
      <c r="AC652" s="23"/>
      <c r="AD652" s="23"/>
      <c r="AE652" s="23"/>
      <c r="AF652" s="119"/>
      <c r="AG652" s="18"/>
      <c r="AH652" s="19"/>
      <c r="AI652" s="19"/>
      <c r="AJ652" s="19"/>
      <c r="AK652" s="18"/>
      <c r="AL652" s="18"/>
      <c r="AM652" s="18"/>
      <c r="AN652" s="18"/>
      <c r="AO652" s="18"/>
      <c r="AP652" s="18"/>
      <c r="AQ652" s="18"/>
      <c r="AR652" s="18"/>
      <c r="AS652" s="18"/>
      <c r="AT652" s="18"/>
      <c r="AU652" s="18"/>
      <c r="AV652" s="18"/>
      <c r="AW652" s="18"/>
      <c r="AX652" s="18"/>
      <c r="AY652" s="18"/>
    </row>
    <row r="653" spans="1:51" ht="13" x14ac:dyDescent="0.25">
      <c r="A653" s="20"/>
      <c r="B653" s="21"/>
      <c r="C653" s="112"/>
      <c r="D653" s="113"/>
      <c r="E653" s="118"/>
      <c r="F653" s="116"/>
      <c r="G653" s="24"/>
      <c r="H653" s="23"/>
      <c r="I653" s="23"/>
      <c r="J653" s="23"/>
      <c r="K653" s="23"/>
      <c r="L653" s="23"/>
      <c r="M653" s="119"/>
      <c r="N653" s="23"/>
      <c r="O653" s="23"/>
      <c r="P653" s="23"/>
      <c r="Q653" s="23"/>
      <c r="R653" s="23"/>
      <c r="S653" s="23"/>
      <c r="T653" s="23"/>
      <c r="U653" s="23"/>
      <c r="V653" s="22"/>
      <c r="W653" s="23"/>
      <c r="X653" s="23"/>
      <c r="Y653" s="23"/>
      <c r="Z653" s="23"/>
      <c r="AA653" s="23"/>
      <c r="AB653" s="23"/>
      <c r="AC653" s="23"/>
      <c r="AD653" s="23"/>
      <c r="AE653" s="23"/>
      <c r="AF653" s="119"/>
      <c r="AG653" s="18"/>
      <c r="AH653" s="19"/>
      <c r="AI653" s="19"/>
      <c r="AJ653" s="19"/>
      <c r="AK653" s="18"/>
      <c r="AL653" s="18"/>
      <c r="AM653" s="18"/>
      <c r="AN653" s="18"/>
      <c r="AO653" s="18"/>
      <c r="AP653" s="18"/>
      <c r="AQ653" s="18"/>
      <c r="AR653" s="18"/>
      <c r="AS653" s="18"/>
      <c r="AT653" s="18"/>
      <c r="AU653" s="18"/>
      <c r="AV653" s="18"/>
      <c r="AW653" s="18"/>
      <c r="AX653" s="18"/>
      <c r="AY653" s="18"/>
    </row>
    <row r="654" spans="1:51" ht="13" x14ac:dyDescent="0.25">
      <c r="A654" s="20"/>
      <c r="B654" s="21"/>
      <c r="C654" s="112"/>
      <c r="D654" s="113"/>
      <c r="E654" s="118"/>
      <c r="F654" s="116"/>
      <c r="G654" s="24"/>
      <c r="H654" s="23"/>
      <c r="I654" s="23"/>
      <c r="J654" s="23"/>
      <c r="K654" s="23"/>
      <c r="L654" s="23"/>
      <c r="M654" s="119"/>
      <c r="N654" s="23"/>
      <c r="O654" s="23"/>
      <c r="P654" s="23"/>
      <c r="Q654" s="23"/>
      <c r="R654" s="23"/>
      <c r="S654" s="23"/>
      <c r="T654" s="23"/>
      <c r="U654" s="23"/>
      <c r="V654" s="22"/>
      <c r="W654" s="23"/>
      <c r="X654" s="23"/>
      <c r="Y654" s="23"/>
      <c r="Z654" s="23"/>
      <c r="AA654" s="23"/>
      <c r="AB654" s="23"/>
      <c r="AC654" s="23"/>
      <c r="AD654" s="23"/>
      <c r="AE654" s="23"/>
      <c r="AF654" s="119"/>
      <c r="AG654" s="18"/>
      <c r="AH654" s="19"/>
      <c r="AI654" s="19"/>
      <c r="AJ654" s="19"/>
      <c r="AK654" s="18"/>
      <c r="AL654" s="18"/>
      <c r="AM654" s="18"/>
      <c r="AN654" s="18"/>
      <c r="AO654" s="18"/>
      <c r="AP654" s="18"/>
      <c r="AQ654" s="18"/>
      <c r="AR654" s="18"/>
      <c r="AS654" s="18"/>
      <c r="AT654" s="18"/>
      <c r="AU654" s="18"/>
      <c r="AV654" s="18"/>
      <c r="AW654" s="18"/>
      <c r="AX654" s="18"/>
      <c r="AY654" s="18"/>
    </row>
    <row r="655" spans="1:51" ht="13" x14ac:dyDescent="0.25">
      <c r="A655" s="20"/>
      <c r="B655" s="21"/>
      <c r="C655" s="112"/>
      <c r="D655" s="113"/>
      <c r="E655" s="118"/>
      <c r="F655" s="116"/>
      <c r="G655" s="24"/>
      <c r="H655" s="23"/>
      <c r="I655" s="23"/>
      <c r="J655" s="23"/>
      <c r="K655" s="23"/>
      <c r="L655" s="23"/>
      <c r="M655" s="119"/>
      <c r="N655" s="23"/>
      <c r="O655" s="23"/>
      <c r="P655" s="23"/>
      <c r="Q655" s="23"/>
      <c r="R655" s="23"/>
      <c r="S655" s="23"/>
      <c r="T655" s="23"/>
      <c r="U655" s="23"/>
      <c r="V655" s="22"/>
      <c r="W655" s="23"/>
      <c r="X655" s="23"/>
      <c r="Y655" s="23"/>
      <c r="Z655" s="23"/>
      <c r="AA655" s="23"/>
      <c r="AB655" s="23"/>
      <c r="AC655" s="23"/>
      <c r="AD655" s="23"/>
      <c r="AE655" s="23"/>
      <c r="AF655" s="119"/>
      <c r="AG655" s="18"/>
      <c r="AH655" s="19"/>
      <c r="AI655" s="19"/>
      <c r="AJ655" s="19"/>
      <c r="AK655" s="18"/>
      <c r="AL655" s="18"/>
      <c r="AM655" s="18"/>
      <c r="AN655" s="18"/>
      <c r="AO655" s="18"/>
      <c r="AP655" s="18"/>
      <c r="AQ655" s="18"/>
      <c r="AR655" s="18"/>
      <c r="AS655" s="18"/>
      <c r="AT655" s="18"/>
      <c r="AU655" s="18"/>
      <c r="AV655" s="18"/>
      <c r="AW655" s="18"/>
      <c r="AX655" s="18"/>
      <c r="AY655" s="18"/>
    </row>
    <row r="656" spans="1:51" ht="13" x14ac:dyDescent="0.25">
      <c r="A656" s="20"/>
      <c r="B656" s="21"/>
      <c r="C656" s="112"/>
      <c r="D656" s="113"/>
      <c r="E656" s="118"/>
      <c r="F656" s="116"/>
      <c r="G656" s="24"/>
      <c r="H656" s="23"/>
      <c r="I656" s="23"/>
      <c r="J656" s="23"/>
      <c r="K656" s="23"/>
      <c r="L656" s="23"/>
      <c r="M656" s="119"/>
      <c r="N656" s="23"/>
      <c r="O656" s="23"/>
      <c r="P656" s="23"/>
      <c r="Q656" s="23"/>
      <c r="R656" s="23"/>
      <c r="S656" s="23"/>
      <c r="T656" s="23"/>
      <c r="U656" s="23"/>
      <c r="V656" s="22"/>
      <c r="W656" s="23"/>
      <c r="X656" s="23"/>
      <c r="Y656" s="23"/>
      <c r="Z656" s="23"/>
      <c r="AA656" s="23"/>
      <c r="AB656" s="23"/>
      <c r="AC656" s="23"/>
      <c r="AD656" s="23"/>
      <c r="AE656" s="23"/>
      <c r="AF656" s="119"/>
      <c r="AG656" s="18"/>
      <c r="AH656" s="19"/>
      <c r="AI656" s="19"/>
      <c r="AJ656" s="19"/>
      <c r="AK656" s="18"/>
      <c r="AL656" s="18"/>
      <c r="AM656" s="18"/>
      <c r="AN656" s="18"/>
      <c r="AO656" s="18"/>
      <c r="AP656" s="18"/>
      <c r="AQ656" s="18"/>
      <c r="AR656" s="18"/>
      <c r="AS656" s="18"/>
      <c r="AT656" s="18"/>
      <c r="AU656" s="18"/>
      <c r="AV656" s="18"/>
      <c r="AW656" s="18"/>
      <c r="AX656" s="18"/>
      <c r="AY656" s="18"/>
    </row>
    <row r="657" spans="1:51" ht="13" x14ac:dyDescent="0.25">
      <c r="A657" s="20"/>
      <c r="B657" s="21"/>
      <c r="C657" s="112"/>
      <c r="D657" s="113"/>
      <c r="E657" s="118"/>
      <c r="F657" s="116"/>
      <c r="G657" s="24"/>
      <c r="H657" s="23"/>
      <c r="I657" s="23"/>
      <c r="J657" s="23"/>
      <c r="K657" s="23"/>
      <c r="L657" s="23"/>
      <c r="M657" s="119"/>
      <c r="N657" s="23"/>
      <c r="O657" s="23"/>
      <c r="P657" s="23"/>
      <c r="Q657" s="23"/>
      <c r="R657" s="23"/>
      <c r="S657" s="23"/>
      <c r="T657" s="23"/>
      <c r="U657" s="23"/>
      <c r="V657" s="22"/>
      <c r="W657" s="23"/>
      <c r="X657" s="23"/>
      <c r="Y657" s="23"/>
      <c r="Z657" s="23"/>
      <c r="AA657" s="23"/>
      <c r="AB657" s="23"/>
      <c r="AC657" s="23"/>
      <c r="AD657" s="23"/>
      <c r="AE657" s="23"/>
      <c r="AF657" s="119"/>
      <c r="AG657" s="18"/>
      <c r="AH657" s="19"/>
      <c r="AI657" s="19"/>
      <c r="AJ657" s="19"/>
      <c r="AK657" s="18"/>
      <c r="AL657" s="18"/>
      <c r="AM657" s="18"/>
      <c r="AN657" s="18"/>
      <c r="AO657" s="18"/>
      <c r="AP657" s="18"/>
      <c r="AQ657" s="18"/>
      <c r="AR657" s="18"/>
      <c r="AS657" s="18"/>
      <c r="AT657" s="18"/>
      <c r="AU657" s="18"/>
      <c r="AV657" s="18"/>
      <c r="AW657" s="18"/>
      <c r="AX657" s="18"/>
      <c r="AY657" s="18"/>
    </row>
    <row r="658" spans="1:51" ht="13" x14ac:dyDescent="0.25">
      <c r="A658" s="20"/>
      <c r="B658" s="21"/>
      <c r="C658" s="112"/>
      <c r="D658" s="113"/>
      <c r="E658" s="118"/>
      <c r="F658" s="116"/>
      <c r="G658" s="24"/>
      <c r="H658" s="23"/>
      <c r="I658" s="23"/>
      <c r="J658" s="23"/>
      <c r="K658" s="23"/>
      <c r="L658" s="23"/>
      <c r="M658" s="119"/>
      <c r="N658" s="23"/>
      <c r="O658" s="23"/>
      <c r="P658" s="23"/>
      <c r="Q658" s="23"/>
      <c r="R658" s="23"/>
      <c r="S658" s="23"/>
      <c r="T658" s="23"/>
      <c r="U658" s="23"/>
      <c r="V658" s="22"/>
      <c r="W658" s="23"/>
      <c r="X658" s="23"/>
      <c r="Y658" s="23"/>
      <c r="Z658" s="23"/>
      <c r="AA658" s="23"/>
      <c r="AB658" s="23"/>
      <c r="AC658" s="23"/>
      <c r="AD658" s="23"/>
      <c r="AE658" s="23"/>
      <c r="AF658" s="119"/>
      <c r="AG658" s="18"/>
      <c r="AH658" s="19"/>
      <c r="AI658" s="19"/>
      <c r="AJ658" s="19"/>
      <c r="AK658" s="18"/>
      <c r="AL658" s="18"/>
      <c r="AM658" s="18"/>
      <c r="AN658" s="18"/>
      <c r="AO658" s="18"/>
      <c r="AP658" s="18"/>
      <c r="AQ658" s="18"/>
      <c r="AR658" s="18"/>
      <c r="AS658" s="18"/>
      <c r="AT658" s="18"/>
      <c r="AU658" s="18"/>
      <c r="AV658" s="18"/>
      <c r="AW658" s="18"/>
      <c r="AX658" s="18"/>
      <c r="AY658" s="18"/>
    </row>
    <row r="659" spans="1:51" ht="13" x14ac:dyDescent="0.25">
      <c r="A659" s="20"/>
      <c r="B659" s="21"/>
      <c r="C659" s="112"/>
      <c r="D659" s="113"/>
      <c r="E659" s="118"/>
      <c r="F659" s="116"/>
      <c r="G659" s="24"/>
      <c r="H659" s="23"/>
      <c r="I659" s="23"/>
      <c r="J659" s="23"/>
      <c r="K659" s="23"/>
      <c r="L659" s="23"/>
      <c r="M659" s="119"/>
      <c r="N659" s="23"/>
      <c r="O659" s="23"/>
      <c r="P659" s="23"/>
      <c r="Q659" s="23"/>
      <c r="R659" s="23"/>
      <c r="S659" s="23"/>
      <c r="T659" s="23"/>
      <c r="U659" s="23"/>
      <c r="V659" s="22"/>
      <c r="W659" s="23"/>
      <c r="X659" s="23"/>
      <c r="Y659" s="23"/>
      <c r="Z659" s="23"/>
      <c r="AA659" s="23"/>
      <c r="AB659" s="23"/>
      <c r="AC659" s="23"/>
      <c r="AD659" s="23"/>
      <c r="AE659" s="23"/>
      <c r="AF659" s="119"/>
      <c r="AG659" s="18"/>
      <c r="AH659" s="19"/>
      <c r="AI659" s="19"/>
      <c r="AJ659" s="19"/>
      <c r="AK659" s="18"/>
      <c r="AL659" s="18"/>
      <c r="AM659" s="18"/>
      <c r="AN659" s="18"/>
      <c r="AO659" s="18"/>
      <c r="AP659" s="18"/>
      <c r="AQ659" s="18"/>
      <c r="AR659" s="18"/>
      <c r="AS659" s="18"/>
      <c r="AT659" s="18"/>
      <c r="AU659" s="18"/>
      <c r="AV659" s="18"/>
      <c r="AW659" s="18"/>
      <c r="AX659" s="18"/>
      <c r="AY659" s="18"/>
    </row>
    <row r="660" spans="1:51" ht="13" x14ac:dyDescent="0.25">
      <c r="A660" s="20"/>
      <c r="B660" s="21"/>
      <c r="C660" s="112"/>
      <c r="D660" s="113"/>
      <c r="E660" s="118"/>
      <c r="F660" s="116"/>
      <c r="G660" s="24"/>
      <c r="H660" s="23"/>
      <c r="I660" s="23"/>
      <c r="J660" s="23"/>
      <c r="K660" s="23"/>
      <c r="L660" s="23"/>
      <c r="M660" s="119"/>
      <c r="N660" s="23"/>
      <c r="O660" s="23"/>
      <c r="P660" s="23"/>
      <c r="Q660" s="23"/>
      <c r="R660" s="23"/>
      <c r="S660" s="23"/>
      <c r="T660" s="23"/>
      <c r="U660" s="23"/>
      <c r="V660" s="22"/>
      <c r="W660" s="23"/>
      <c r="X660" s="23"/>
      <c r="Y660" s="23"/>
      <c r="Z660" s="23"/>
      <c r="AA660" s="23"/>
      <c r="AB660" s="23"/>
      <c r="AC660" s="23"/>
      <c r="AD660" s="23"/>
      <c r="AE660" s="23"/>
      <c r="AF660" s="119"/>
      <c r="AG660" s="18"/>
      <c r="AH660" s="19"/>
      <c r="AI660" s="19"/>
      <c r="AJ660" s="19"/>
      <c r="AK660" s="18"/>
      <c r="AL660" s="18"/>
      <c r="AM660" s="18"/>
      <c r="AN660" s="18"/>
      <c r="AO660" s="18"/>
      <c r="AP660" s="18"/>
      <c r="AQ660" s="18"/>
      <c r="AR660" s="18"/>
      <c r="AS660" s="18"/>
      <c r="AT660" s="18"/>
      <c r="AU660" s="18"/>
      <c r="AV660" s="18"/>
      <c r="AW660" s="18"/>
      <c r="AX660" s="18"/>
      <c r="AY660" s="18"/>
    </row>
    <row r="661" spans="1:51" ht="13" x14ac:dyDescent="0.25">
      <c r="A661" s="20"/>
      <c r="B661" s="21"/>
      <c r="C661" s="112"/>
      <c r="D661" s="113"/>
      <c r="E661" s="118"/>
      <c r="F661" s="116"/>
      <c r="G661" s="24"/>
      <c r="H661" s="23"/>
      <c r="I661" s="23"/>
      <c r="J661" s="23"/>
      <c r="K661" s="23"/>
      <c r="L661" s="23"/>
      <c r="M661" s="119"/>
      <c r="N661" s="23"/>
      <c r="O661" s="23"/>
      <c r="P661" s="23"/>
      <c r="Q661" s="23"/>
      <c r="R661" s="23"/>
      <c r="S661" s="23"/>
      <c r="T661" s="23"/>
      <c r="U661" s="23"/>
      <c r="V661" s="22"/>
      <c r="W661" s="23"/>
      <c r="X661" s="23"/>
      <c r="Y661" s="23"/>
      <c r="Z661" s="23"/>
      <c r="AA661" s="23"/>
      <c r="AB661" s="23"/>
      <c r="AC661" s="23"/>
      <c r="AD661" s="23"/>
      <c r="AE661" s="23"/>
      <c r="AF661" s="119"/>
      <c r="AG661" s="18"/>
      <c r="AH661" s="19"/>
      <c r="AI661" s="19"/>
      <c r="AJ661" s="19"/>
      <c r="AK661" s="18"/>
      <c r="AL661" s="18"/>
      <c r="AM661" s="18"/>
      <c r="AN661" s="18"/>
      <c r="AO661" s="18"/>
      <c r="AP661" s="18"/>
      <c r="AQ661" s="18"/>
      <c r="AR661" s="18"/>
      <c r="AS661" s="18"/>
      <c r="AT661" s="18"/>
      <c r="AU661" s="18"/>
      <c r="AV661" s="18"/>
      <c r="AW661" s="18"/>
      <c r="AX661" s="18"/>
      <c r="AY661" s="18"/>
    </row>
    <row r="662" spans="1:51" ht="13" x14ac:dyDescent="0.25">
      <c r="A662" s="20"/>
      <c r="B662" s="21"/>
      <c r="C662" s="112"/>
      <c r="D662" s="113"/>
      <c r="E662" s="118"/>
      <c r="F662" s="116"/>
      <c r="G662" s="24"/>
      <c r="H662" s="23"/>
      <c r="I662" s="23"/>
      <c r="J662" s="23"/>
      <c r="K662" s="23"/>
      <c r="L662" s="23"/>
      <c r="M662" s="119"/>
      <c r="N662" s="23"/>
      <c r="O662" s="23"/>
      <c r="P662" s="23"/>
      <c r="Q662" s="23"/>
      <c r="R662" s="23"/>
      <c r="S662" s="23"/>
      <c r="T662" s="23"/>
      <c r="U662" s="23"/>
      <c r="V662" s="22"/>
      <c r="W662" s="23"/>
      <c r="X662" s="23"/>
      <c r="Y662" s="23"/>
      <c r="Z662" s="23"/>
      <c r="AA662" s="23"/>
      <c r="AB662" s="23"/>
      <c r="AC662" s="23"/>
      <c r="AD662" s="23"/>
      <c r="AE662" s="23"/>
      <c r="AF662" s="119"/>
      <c r="AG662" s="18"/>
      <c r="AH662" s="19"/>
      <c r="AI662" s="19"/>
      <c r="AJ662" s="19"/>
      <c r="AK662" s="18"/>
      <c r="AL662" s="18"/>
      <c r="AM662" s="18"/>
      <c r="AN662" s="18"/>
      <c r="AO662" s="18"/>
      <c r="AP662" s="18"/>
      <c r="AQ662" s="18"/>
      <c r="AR662" s="18"/>
      <c r="AS662" s="18"/>
      <c r="AT662" s="18"/>
      <c r="AU662" s="18"/>
      <c r="AV662" s="18"/>
      <c r="AW662" s="18"/>
      <c r="AX662" s="18"/>
      <c r="AY662" s="18"/>
    </row>
    <row r="663" spans="1:51" ht="13" x14ac:dyDescent="0.25">
      <c r="A663" s="20"/>
      <c r="B663" s="21"/>
      <c r="C663" s="112"/>
      <c r="D663" s="113"/>
      <c r="E663" s="118"/>
      <c r="F663" s="116"/>
      <c r="G663" s="24"/>
      <c r="H663" s="23"/>
      <c r="I663" s="23"/>
      <c r="J663" s="23"/>
      <c r="K663" s="23"/>
      <c r="L663" s="23"/>
      <c r="M663" s="119"/>
      <c r="N663" s="23"/>
      <c r="O663" s="23"/>
      <c r="P663" s="23"/>
      <c r="Q663" s="23"/>
      <c r="R663" s="23"/>
      <c r="S663" s="23"/>
      <c r="T663" s="23"/>
      <c r="U663" s="23"/>
      <c r="V663" s="22"/>
      <c r="W663" s="23"/>
      <c r="X663" s="23"/>
      <c r="Y663" s="23"/>
      <c r="Z663" s="23"/>
      <c r="AA663" s="23"/>
      <c r="AB663" s="23"/>
      <c r="AC663" s="23"/>
      <c r="AD663" s="23"/>
      <c r="AE663" s="23"/>
      <c r="AF663" s="119"/>
      <c r="AG663" s="18"/>
      <c r="AH663" s="19"/>
      <c r="AI663" s="19"/>
      <c r="AJ663" s="19"/>
      <c r="AK663" s="18"/>
      <c r="AL663" s="18"/>
      <c r="AM663" s="18"/>
      <c r="AN663" s="18"/>
      <c r="AO663" s="18"/>
      <c r="AP663" s="18"/>
      <c r="AQ663" s="18"/>
      <c r="AR663" s="18"/>
      <c r="AS663" s="18"/>
      <c r="AT663" s="18"/>
      <c r="AU663" s="18"/>
      <c r="AV663" s="18"/>
      <c r="AW663" s="18"/>
      <c r="AX663" s="18"/>
      <c r="AY663" s="18"/>
    </row>
    <row r="664" spans="1:51" ht="13" x14ac:dyDescent="0.25">
      <c r="A664" s="20"/>
      <c r="B664" s="21"/>
      <c r="C664" s="112"/>
      <c r="D664" s="113"/>
      <c r="E664" s="118"/>
      <c r="F664" s="116"/>
      <c r="G664" s="24"/>
      <c r="H664" s="23"/>
      <c r="I664" s="23"/>
      <c r="J664" s="23"/>
      <c r="K664" s="23"/>
      <c r="L664" s="23"/>
      <c r="M664" s="119"/>
      <c r="N664" s="23"/>
      <c r="O664" s="23"/>
      <c r="P664" s="23"/>
      <c r="Q664" s="23"/>
      <c r="R664" s="23"/>
      <c r="S664" s="23"/>
      <c r="T664" s="23"/>
      <c r="U664" s="23"/>
      <c r="V664" s="22"/>
      <c r="W664" s="23"/>
      <c r="X664" s="23"/>
      <c r="Y664" s="23"/>
      <c r="Z664" s="23"/>
      <c r="AA664" s="23"/>
      <c r="AB664" s="23"/>
      <c r="AC664" s="23"/>
      <c r="AD664" s="23"/>
      <c r="AE664" s="23"/>
      <c r="AF664" s="119"/>
      <c r="AG664" s="18"/>
      <c r="AH664" s="19"/>
      <c r="AI664" s="19"/>
      <c r="AJ664" s="19"/>
      <c r="AK664" s="18"/>
      <c r="AL664" s="18"/>
      <c r="AM664" s="18"/>
      <c r="AN664" s="18"/>
      <c r="AO664" s="18"/>
      <c r="AP664" s="18"/>
      <c r="AQ664" s="18"/>
      <c r="AR664" s="18"/>
      <c r="AS664" s="18"/>
      <c r="AT664" s="18"/>
      <c r="AU664" s="18"/>
      <c r="AV664" s="18"/>
      <c r="AW664" s="18"/>
      <c r="AX664" s="18"/>
      <c r="AY664" s="18"/>
    </row>
    <row r="665" spans="1:51" ht="13" x14ac:dyDescent="0.25">
      <c r="A665" s="20"/>
      <c r="B665" s="21"/>
      <c r="C665" s="112"/>
      <c r="D665" s="113"/>
      <c r="E665" s="118"/>
      <c r="F665" s="116"/>
      <c r="G665" s="24"/>
      <c r="H665" s="23"/>
      <c r="I665" s="23"/>
      <c r="J665" s="23"/>
      <c r="K665" s="23"/>
      <c r="L665" s="23"/>
      <c r="M665" s="119"/>
      <c r="N665" s="23"/>
      <c r="O665" s="23"/>
      <c r="P665" s="23"/>
      <c r="Q665" s="23"/>
      <c r="R665" s="23"/>
      <c r="S665" s="23"/>
      <c r="T665" s="23"/>
      <c r="U665" s="23"/>
      <c r="V665" s="22"/>
      <c r="W665" s="23"/>
      <c r="X665" s="23"/>
      <c r="Y665" s="23"/>
      <c r="Z665" s="23"/>
      <c r="AA665" s="23"/>
      <c r="AB665" s="23"/>
      <c r="AC665" s="23"/>
      <c r="AD665" s="23"/>
      <c r="AE665" s="23"/>
      <c r="AF665" s="119"/>
      <c r="AG665" s="18"/>
      <c r="AH665" s="19"/>
      <c r="AI665" s="19"/>
      <c r="AJ665" s="19"/>
      <c r="AK665" s="18"/>
      <c r="AL665" s="18"/>
      <c r="AM665" s="18"/>
      <c r="AN665" s="18"/>
      <c r="AO665" s="18"/>
      <c r="AP665" s="18"/>
      <c r="AQ665" s="18"/>
      <c r="AR665" s="18"/>
      <c r="AS665" s="18"/>
      <c r="AT665" s="18"/>
      <c r="AU665" s="18"/>
      <c r="AV665" s="18"/>
      <c r="AW665" s="18"/>
      <c r="AX665" s="18"/>
      <c r="AY665" s="18"/>
    </row>
    <row r="666" spans="1:51" ht="13" x14ac:dyDescent="0.25">
      <c r="A666" s="20"/>
      <c r="B666" s="21"/>
      <c r="C666" s="112"/>
      <c r="D666" s="113"/>
      <c r="E666" s="118"/>
      <c r="F666" s="116"/>
      <c r="G666" s="24"/>
      <c r="H666" s="23"/>
      <c r="I666" s="23"/>
      <c r="J666" s="23"/>
      <c r="K666" s="23"/>
      <c r="L666" s="23"/>
      <c r="M666" s="119"/>
      <c r="N666" s="23"/>
      <c r="O666" s="23"/>
      <c r="P666" s="23"/>
      <c r="Q666" s="23"/>
      <c r="R666" s="23"/>
      <c r="S666" s="23"/>
      <c r="T666" s="23"/>
      <c r="U666" s="23"/>
      <c r="V666" s="22"/>
      <c r="W666" s="23"/>
      <c r="X666" s="23"/>
      <c r="Y666" s="23"/>
      <c r="Z666" s="23"/>
      <c r="AA666" s="23"/>
      <c r="AB666" s="23"/>
      <c r="AC666" s="23"/>
      <c r="AD666" s="23"/>
      <c r="AE666" s="23"/>
      <c r="AF666" s="119"/>
      <c r="AG666" s="18"/>
      <c r="AH666" s="19"/>
      <c r="AI666" s="19"/>
      <c r="AJ666" s="19"/>
      <c r="AK666" s="18"/>
      <c r="AL666" s="18"/>
      <c r="AM666" s="18"/>
      <c r="AN666" s="18"/>
      <c r="AO666" s="18"/>
      <c r="AP666" s="18"/>
      <c r="AQ666" s="18"/>
      <c r="AR666" s="18"/>
      <c r="AS666" s="18"/>
      <c r="AT666" s="18"/>
      <c r="AU666" s="18"/>
      <c r="AV666" s="18"/>
      <c r="AW666" s="18"/>
      <c r="AX666" s="18"/>
      <c r="AY666" s="18"/>
    </row>
    <row r="667" spans="1:51" ht="13" x14ac:dyDescent="0.25">
      <c r="A667" s="20"/>
      <c r="B667" s="21"/>
      <c r="C667" s="112"/>
      <c r="D667" s="113"/>
      <c r="E667" s="118"/>
      <c r="F667" s="116"/>
      <c r="G667" s="24"/>
      <c r="H667" s="23"/>
      <c r="I667" s="23"/>
      <c r="J667" s="23"/>
      <c r="K667" s="23"/>
      <c r="L667" s="23"/>
      <c r="M667" s="119"/>
      <c r="N667" s="23"/>
      <c r="O667" s="23"/>
      <c r="P667" s="23"/>
      <c r="Q667" s="23"/>
      <c r="R667" s="23"/>
      <c r="S667" s="23"/>
      <c r="T667" s="23"/>
      <c r="U667" s="23"/>
      <c r="V667" s="22"/>
      <c r="W667" s="23"/>
      <c r="X667" s="23"/>
      <c r="Y667" s="23"/>
      <c r="Z667" s="23"/>
      <c r="AA667" s="23"/>
      <c r="AB667" s="23"/>
      <c r="AC667" s="23"/>
      <c r="AD667" s="23"/>
      <c r="AE667" s="23"/>
      <c r="AF667" s="119"/>
      <c r="AG667" s="18"/>
      <c r="AH667" s="19"/>
      <c r="AI667" s="19"/>
      <c r="AJ667" s="19"/>
      <c r="AK667" s="18"/>
      <c r="AL667" s="18"/>
      <c r="AM667" s="18"/>
      <c r="AN667" s="18"/>
      <c r="AO667" s="18"/>
      <c r="AP667" s="18"/>
      <c r="AQ667" s="18"/>
      <c r="AR667" s="18"/>
      <c r="AS667" s="18"/>
      <c r="AT667" s="18"/>
      <c r="AU667" s="18"/>
      <c r="AV667" s="18"/>
      <c r="AW667" s="18"/>
      <c r="AX667" s="18"/>
      <c r="AY667" s="18"/>
    </row>
    <row r="668" spans="1:51" ht="13" x14ac:dyDescent="0.25">
      <c r="A668" s="20"/>
      <c r="B668" s="21"/>
      <c r="C668" s="112"/>
      <c r="D668" s="113"/>
      <c r="E668" s="118"/>
      <c r="F668" s="116"/>
      <c r="G668" s="24"/>
      <c r="H668" s="23"/>
      <c r="I668" s="23"/>
      <c r="J668" s="23"/>
      <c r="K668" s="23"/>
      <c r="L668" s="23"/>
      <c r="M668" s="119"/>
      <c r="N668" s="23"/>
      <c r="O668" s="23"/>
      <c r="P668" s="23"/>
      <c r="Q668" s="23"/>
      <c r="R668" s="23"/>
      <c r="S668" s="23"/>
      <c r="T668" s="23"/>
      <c r="U668" s="23"/>
      <c r="V668" s="22"/>
      <c r="W668" s="23"/>
      <c r="X668" s="23"/>
      <c r="Y668" s="23"/>
      <c r="Z668" s="23"/>
      <c r="AA668" s="23"/>
      <c r="AB668" s="23"/>
      <c r="AC668" s="23"/>
      <c r="AD668" s="23"/>
      <c r="AE668" s="23"/>
      <c r="AF668" s="119"/>
      <c r="AG668" s="18"/>
      <c r="AH668" s="19"/>
      <c r="AI668" s="19"/>
      <c r="AJ668" s="19"/>
      <c r="AK668" s="18"/>
      <c r="AL668" s="18"/>
      <c r="AM668" s="18"/>
      <c r="AN668" s="18"/>
      <c r="AO668" s="18"/>
      <c r="AP668" s="18"/>
      <c r="AQ668" s="18"/>
      <c r="AR668" s="18"/>
      <c r="AS668" s="18"/>
      <c r="AT668" s="18"/>
      <c r="AU668" s="18"/>
      <c r="AV668" s="18"/>
      <c r="AW668" s="18"/>
      <c r="AX668" s="18"/>
      <c r="AY668" s="18"/>
    </row>
    <row r="669" spans="1:51" ht="13" x14ac:dyDescent="0.25">
      <c r="A669" s="20"/>
      <c r="B669" s="21"/>
      <c r="C669" s="112"/>
      <c r="D669" s="113"/>
      <c r="E669" s="118"/>
      <c r="F669" s="116"/>
      <c r="G669" s="24"/>
      <c r="H669" s="23"/>
      <c r="I669" s="23"/>
      <c r="J669" s="23"/>
      <c r="K669" s="23"/>
      <c r="L669" s="23"/>
      <c r="M669" s="119"/>
      <c r="N669" s="23"/>
      <c r="O669" s="23"/>
      <c r="P669" s="23"/>
      <c r="Q669" s="23"/>
      <c r="R669" s="23"/>
      <c r="S669" s="23"/>
      <c r="T669" s="23"/>
      <c r="U669" s="23"/>
      <c r="V669" s="22"/>
      <c r="W669" s="23"/>
      <c r="X669" s="23"/>
      <c r="Y669" s="23"/>
      <c r="Z669" s="23"/>
      <c r="AA669" s="23"/>
      <c r="AB669" s="23"/>
      <c r="AC669" s="23"/>
      <c r="AD669" s="23"/>
      <c r="AE669" s="23"/>
      <c r="AF669" s="119"/>
      <c r="AG669" s="18"/>
      <c r="AH669" s="19"/>
      <c r="AI669" s="19"/>
      <c r="AJ669" s="19"/>
      <c r="AK669" s="18"/>
      <c r="AL669" s="18"/>
      <c r="AM669" s="18"/>
      <c r="AN669" s="18"/>
      <c r="AO669" s="18"/>
      <c r="AP669" s="18"/>
      <c r="AQ669" s="18"/>
      <c r="AR669" s="18"/>
      <c r="AS669" s="18"/>
      <c r="AT669" s="18"/>
      <c r="AU669" s="18"/>
      <c r="AV669" s="18"/>
      <c r="AW669" s="18"/>
      <c r="AX669" s="18"/>
      <c r="AY669" s="18"/>
    </row>
    <row r="670" spans="1:51" ht="13" x14ac:dyDescent="0.25">
      <c r="A670" s="20"/>
      <c r="B670" s="21"/>
      <c r="C670" s="112"/>
      <c r="D670" s="113"/>
      <c r="E670" s="118"/>
      <c r="F670" s="116"/>
      <c r="G670" s="24"/>
      <c r="H670" s="23"/>
      <c r="I670" s="23"/>
      <c r="J670" s="23"/>
      <c r="K670" s="23"/>
      <c r="L670" s="23"/>
      <c r="M670" s="119"/>
      <c r="N670" s="23"/>
      <c r="O670" s="23"/>
      <c r="P670" s="23"/>
      <c r="Q670" s="23"/>
      <c r="R670" s="23"/>
      <c r="S670" s="23"/>
      <c r="T670" s="23"/>
      <c r="U670" s="23"/>
      <c r="V670" s="22"/>
      <c r="W670" s="23"/>
      <c r="X670" s="23"/>
      <c r="Y670" s="23"/>
      <c r="Z670" s="23"/>
      <c r="AA670" s="23"/>
      <c r="AB670" s="23"/>
      <c r="AC670" s="23"/>
      <c r="AD670" s="23"/>
      <c r="AE670" s="23"/>
      <c r="AF670" s="119"/>
      <c r="AG670" s="18"/>
      <c r="AH670" s="19"/>
      <c r="AI670" s="19"/>
      <c r="AJ670" s="19"/>
      <c r="AK670" s="18"/>
      <c r="AL670" s="18"/>
      <c r="AM670" s="18"/>
      <c r="AN670" s="18"/>
      <c r="AO670" s="18"/>
      <c r="AP670" s="18"/>
      <c r="AQ670" s="18"/>
      <c r="AR670" s="18"/>
      <c r="AS670" s="18"/>
      <c r="AT670" s="18"/>
      <c r="AU670" s="18"/>
      <c r="AV670" s="18"/>
      <c r="AW670" s="18"/>
      <c r="AX670" s="18"/>
      <c r="AY670" s="18"/>
    </row>
    <row r="671" spans="1:51" ht="13" x14ac:dyDescent="0.25">
      <c r="A671" s="20"/>
      <c r="B671" s="21"/>
      <c r="C671" s="112"/>
      <c r="D671" s="113"/>
      <c r="E671" s="118"/>
      <c r="F671" s="116"/>
      <c r="G671" s="24"/>
      <c r="H671" s="23"/>
      <c r="I671" s="23"/>
      <c r="J671" s="23"/>
      <c r="K671" s="23"/>
      <c r="L671" s="23"/>
      <c r="M671" s="119"/>
      <c r="N671" s="23"/>
      <c r="O671" s="23"/>
      <c r="P671" s="23"/>
      <c r="Q671" s="23"/>
      <c r="R671" s="23"/>
      <c r="S671" s="23"/>
      <c r="T671" s="23"/>
      <c r="U671" s="23"/>
      <c r="V671" s="22"/>
      <c r="W671" s="23"/>
      <c r="X671" s="23"/>
      <c r="Y671" s="23"/>
      <c r="Z671" s="23"/>
      <c r="AA671" s="23"/>
      <c r="AB671" s="23"/>
      <c r="AC671" s="23"/>
      <c r="AD671" s="23"/>
      <c r="AE671" s="23"/>
      <c r="AF671" s="119"/>
      <c r="AG671" s="18"/>
      <c r="AH671" s="19"/>
      <c r="AI671" s="19"/>
      <c r="AJ671" s="19"/>
      <c r="AK671" s="18"/>
      <c r="AL671" s="18"/>
      <c r="AM671" s="18"/>
      <c r="AN671" s="18"/>
      <c r="AO671" s="18"/>
      <c r="AP671" s="18"/>
      <c r="AQ671" s="18"/>
      <c r="AR671" s="18"/>
      <c r="AS671" s="18"/>
      <c r="AT671" s="18"/>
      <c r="AU671" s="18"/>
      <c r="AV671" s="18"/>
      <c r="AW671" s="18"/>
      <c r="AX671" s="18"/>
      <c r="AY671" s="18"/>
    </row>
    <row r="672" spans="1:51" ht="13" x14ac:dyDescent="0.25">
      <c r="A672" s="20"/>
      <c r="B672" s="21"/>
      <c r="C672" s="112"/>
      <c r="D672" s="113"/>
      <c r="E672" s="118"/>
      <c r="F672" s="116"/>
      <c r="G672" s="24"/>
      <c r="H672" s="23"/>
      <c r="I672" s="23"/>
      <c r="J672" s="23"/>
      <c r="K672" s="23"/>
      <c r="L672" s="23"/>
      <c r="M672" s="119"/>
      <c r="N672" s="23"/>
      <c r="O672" s="23"/>
      <c r="P672" s="23"/>
      <c r="Q672" s="23"/>
      <c r="R672" s="23"/>
      <c r="S672" s="23"/>
      <c r="T672" s="23"/>
      <c r="U672" s="23"/>
      <c r="V672" s="22"/>
      <c r="W672" s="23"/>
      <c r="X672" s="23"/>
      <c r="Y672" s="23"/>
      <c r="Z672" s="23"/>
      <c r="AA672" s="23"/>
      <c r="AB672" s="23"/>
      <c r="AC672" s="23"/>
      <c r="AD672" s="23"/>
      <c r="AE672" s="23"/>
      <c r="AF672" s="119"/>
      <c r="AG672" s="18"/>
      <c r="AH672" s="19"/>
      <c r="AI672" s="19"/>
      <c r="AJ672" s="19"/>
      <c r="AK672" s="18"/>
      <c r="AL672" s="18"/>
      <c r="AM672" s="18"/>
      <c r="AN672" s="18"/>
      <c r="AO672" s="18"/>
      <c r="AP672" s="18"/>
      <c r="AQ672" s="18"/>
      <c r="AR672" s="18"/>
      <c r="AS672" s="18"/>
      <c r="AT672" s="18"/>
      <c r="AU672" s="18"/>
      <c r="AV672" s="18"/>
      <c r="AW672" s="18"/>
      <c r="AX672" s="18"/>
      <c r="AY672" s="18"/>
    </row>
    <row r="673" spans="1:51" ht="13" x14ac:dyDescent="0.25">
      <c r="A673" s="20"/>
      <c r="B673" s="21"/>
      <c r="C673" s="112"/>
      <c r="D673" s="113"/>
      <c r="E673" s="118"/>
      <c r="F673" s="116"/>
      <c r="G673" s="24"/>
      <c r="H673" s="23"/>
      <c r="I673" s="23"/>
      <c r="J673" s="23"/>
      <c r="K673" s="23"/>
      <c r="L673" s="23"/>
      <c r="M673" s="119"/>
      <c r="N673" s="23"/>
      <c r="O673" s="23"/>
      <c r="P673" s="23"/>
      <c r="Q673" s="23"/>
      <c r="R673" s="23"/>
      <c r="S673" s="23"/>
      <c r="T673" s="23"/>
      <c r="U673" s="23"/>
      <c r="V673" s="22"/>
      <c r="W673" s="23"/>
      <c r="X673" s="23"/>
      <c r="Y673" s="23"/>
      <c r="Z673" s="23"/>
      <c r="AA673" s="23"/>
      <c r="AB673" s="23"/>
      <c r="AC673" s="23"/>
      <c r="AD673" s="23"/>
      <c r="AE673" s="23"/>
      <c r="AF673" s="119"/>
      <c r="AG673" s="18"/>
      <c r="AH673" s="19"/>
      <c r="AI673" s="19"/>
      <c r="AJ673" s="19"/>
      <c r="AK673" s="18"/>
      <c r="AL673" s="18"/>
      <c r="AM673" s="18"/>
      <c r="AN673" s="18"/>
      <c r="AO673" s="18"/>
      <c r="AP673" s="18"/>
      <c r="AQ673" s="18"/>
      <c r="AR673" s="18"/>
      <c r="AS673" s="18"/>
      <c r="AT673" s="18"/>
      <c r="AU673" s="18"/>
      <c r="AV673" s="18"/>
      <c r="AW673" s="18"/>
      <c r="AX673" s="18"/>
      <c r="AY673" s="18"/>
    </row>
    <row r="674" spans="1:51" ht="13" x14ac:dyDescent="0.25">
      <c r="A674" s="20"/>
      <c r="B674" s="21"/>
      <c r="C674" s="112"/>
      <c r="D674" s="113"/>
      <c r="E674" s="118"/>
      <c r="F674" s="116"/>
      <c r="G674" s="24"/>
      <c r="H674" s="23"/>
      <c r="I674" s="23"/>
      <c r="J674" s="23"/>
      <c r="K674" s="23"/>
      <c r="L674" s="23"/>
      <c r="M674" s="119"/>
      <c r="N674" s="23"/>
      <c r="O674" s="23"/>
      <c r="P674" s="23"/>
      <c r="Q674" s="23"/>
      <c r="R674" s="23"/>
      <c r="S674" s="23"/>
      <c r="T674" s="23"/>
      <c r="U674" s="23"/>
      <c r="V674" s="22"/>
      <c r="W674" s="23"/>
      <c r="X674" s="23"/>
      <c r="Y674" s="23"/>
      <c r="Z674" s="23"/>
      <c r="AA674" s="23"/>
      <c r="AB674" s="23"/>
      <c r="AC674" s="23"/>
      <c r="AD674" s="23"/>
      <c r="AE674" s="23"/>
      <c r="AF674" s="119"/>
      <c r="AG674" s="18"/>
      <c r="AH674" s="19"/>
      <c r="AI674" s="19"/>
      <c r="AJ674" s="19"/>
      <c r="AK674" s="18"/>
      <c r="AL674" s="18"/>
      <c r="AM674" s="18"/>
      <c r="AN674" s="18"/>
      <c r="AO674" s="18"/>
      <c r="AP674" s="18"/>
      <c r="AQ674" s="18"/>
      <c r="AR674" s="18"/>
      <c r="AS674" s="18"/>
      <c r="AT674" s="18"/>
      <c r="AU674" s="18"/>
      <c r="AV674" s="18"/>
      <c r="AW674" s="18"/>
      <c r="AX674" s="18"/>
      <c r="AY674" s="18"/>
    </row>
    <row r="675" spans="1:51" ht="13" x14ac:dyDescent="0.25">
      <c r="A675" s="20"/>
      <c r="B675" s="21"/>
      <c r="C675" s="112"/>
      <c r="D675" s="113"/>
      <c r="E675" s="118"/>
      <c r="F675" s="116"/>
      <c r="G675" s="24"/>
      <c r="H675" s="23"/>
      <c r="I675" s="23"/>
      <c r="J675" s="23"/>
      <c r="K675" s="23"/>
      <c r="L675" s="23"/>
      <c r="M675" s="119"/>
      <c r="N675" s="23"/>
      <c r="O675" s="23"/>
      <c r="P675" s="23"/>
      <c r="Q675" s="23"/>
      <c r="R675" s="23"/>
      <c r="S675" s="23"/>
      <c r="T675" s="23"/>
      <c r="U675" s="23"/>
      <c r="V675" s="22"/>
      <c r="W675" s="23"/>
      <c r="X675" s="23"/>
      <c r="Y675" s="23"/>
      <c r="Z675" s="23"/>
      <c r="AA675" s="23"/>
      <c r="AB675" s="23"/>
      <c r="AC675" s="23"/>
      <c r="AD675" s="23"/>
      <c r="AE675" s="23"/>
      <c r="AF675" s="119"/>
      <c r="AG675" s="18"/>
      <c r="AH675" s="19"/>
      <c r="AI675" s="19"/>
      <c r="AJ675" s="19"/>
      <c r="AK675" s="18"/>
      <c r="AL675" s="18"/>
      <c r="AM675" s="18"/>
      <c r="AN675" s="18"/>
      <c r="AO675" s="18"/>
      <c r="AP675" s="18"/>
      <c r="AQ675" s="18"/>
      <c r="AR675" s="18"/>
      <c r="AS675" s="18"/>
      <c r="AT675" s="18"/>
      <c r="AU675" s="18"/>
      <c r="AV675" s="18"/>
      <c r="AW675" s="18"/>
      <c r="AX675" s="18"/>
      <c r="AY675" s="18"/>
    </row>
    <row r="676" spans="1:51" ht="13" x14ac:dyDescent="0.25">
      <c r="A676" s="20"/>
      <c r="B676" s="21"/>
      <c r="C676" s="112"/>
      <c r="D676" s="113"/>
      <c r="E676" s="118"/>
      <c r="F676" s="116"/>
      <c r="G676" s="24"/>
      <c r="H676" s="23"/>
      <c r="I676" s="23"/>
      <c r="J676" s="23"/>
      <c r="K676" s="23"/>
      <c r="L676" s="23"/>
      <c r="M676" s="119"/>
      <c r="N676" s="23"/>
      <c r="O676" s="23"/>
      <c r="P676" s="23"/>
      <c r="Q676" s="23"/>
      <c r="R676" s="23"/>
      <c r="S676" s="23"/>
      <c r="T676" s="23"/>
      <c r="U676" s="23"/>
      <c r="V676" s="22"/>
      <c r="W676" s="23"/>
      <c r="X676" s="23"/>
      <c r="Y676" s="23"/>
      <c r="Z676" s="23"/>
      <c r="AA676" s="23"/>
      <c r="AB676" s="23"/>
      <c r="AC676" s="23"/>
      <c r="AD676" s="23"/>
      <c r="AE676" s="23"/>
      <c r="AF676" s="119"/>
      <c r="AG676" s="18"/>
      <c r="AH676" s="19"/>
      <c r="AI676" s="19"/>
      <c r="AJ676" s="19"/>
      <c r="AK676" s="18"/>
      <c r="AL676" s="18"/>
      <c r="AM676" s="18"/>
      <c r="AN676" s="18"/>
      <c r="AO676" s="18"/>
      <c r="AP676" s="18"/>
      <c r="AQ676" s="18"/>
      <c r="AR676" s="18"/>
      <c r="AS676" s="18"/>
      <c r="AT676" s="18"/>
      <c r="AU676" s="18"/>
      <c r="AV676" s="18"/>
      <c r="AW676" s="18"/>
      <c r="AX676" s="18"/>
      <c r="AY676" s="18"/>
    </row>
    <row r="677" spans="1:51" ht="13" x14ac:dyDescent="0.25">
      <c r="A677" s="20"/>
      <c r="B677" s="21"/>
      <c r="C677" s="112"/>
      <c r="D677" s="113"/>
      <c r="E677" s="118"/>
      <c r="F677" s="116"/>
      <c r="G677" s="24"/>
      <c r="H677" s="23"/>
      <c r="I677" s="23"/>
      <c r="J677" s="23"/>
      <c r="K677" s="23"/>
      <c r="L677" s="23"/>
      <c r="M677" s="119"/>
      <c r="N677" s="23"/>
      <c r="O677" s="23"/>
      <c r="P677" s="23"/>
      <c r="Q677" s="23"/>
      <c r="R677" s="23"/>
      <c r="S677" s="23"/>
      <c r="T677" s="23"/>
      <c r="U677" s="23"/>
      <c r="V677" s="22"/>
      <c r="W677" s="23"/>
      <c r="X677" s="23"/>
      <c r="Y677" s="23"/>
      <c r="Z677" s="23"/>
      <c r="AA677" s="23"/>
      <c r="AB677" s="23"/>
      <c r="AC677" s="23"/>
      <c r="AD677" s="23"/>
      <c r="AE677" s="23"/>
      <c r="AF677" s="119"/>
      <c r="AG677" s="18"/>
      <c r="AH677" s="19"/>
      <c r="AI677" s="19"/>
      <c r="AJ677" s="19"/>
      <c r="AK677" s="18"/>
      <c r="AL677" s="18"/>
      <c r="AM677" s="18"/>
      <c r="AN677" s="18"/>
      <c r="AO677" s="18"/>
      <c r="AP677" s="18"/>
      <c r="AQ677" s="18"/>
      <c r="AR677" s="18"/>
      <c r="AS677" s="18"/>
      <c r="AT677" s="18"/>
      <c r="AU677" s="18"/>
      <c r="AV677" s="18"/>
      <c r="AW677" s="18"/>
      <c r="AX677" s="18"/>
      <c r="AY677" s="18"/>
    </row>
    <row r="678" spans="1:51" ht="13" x14ac:dyDescent="0.25">
      <c r="A678" s="20"/>
      <c r="B678" s="21"/>
      <c r="C678" s="112"/>
      <c r="D678" s="113"/>
      <c r="E678" s="118"/>
      <c r="F678" s="116"/>
      <c r="G678" s="24"/>
      <c r="H678" s="23"/>
      <c r="I678" s="23"/>
      <c r="J678" s="23"/>
      <c r="K678" s="23"/>
      <c r="L678" s="23"/>
      <c r="M678" s="119"/>
      <c r="N678" s="23"/>
      <c r="O678" s="23"/>
      <c r="P678" s="23"/>
      <c r="Q678" s="23"/>
      <c r="R678" s="23"/>
      <c r="S678" s="23"/>
      <c r="T678" s="23"/>
      <c r="U678" s="23"/>
      <c r="V678" s="22"/>
      <c r="W678" s="23"/>
      <c r="X678" s="23"/>
      <c r="Y678" s="23"/>
      <c r="Z678" s="23"/>
      <c r="AA678" s="23"/>
      <c r="AB678" s="23"/>
      <c r="AC678" s="23"/>
      <c r="AD678" s="23"/>
      <c r="AE678" s="23"/>
      <c r="AF678" s="119"/>
      <c r="AG678" s="18"/>
      <c r="AH678" s="19"/>
      <c r="AI678" s="19"/>
      <c r="AJ678" s="19"/>
      <c r="AK678" s="18"/>
      <c r="AL678" s="18"/>
      <c r="AM678" s="18"/>
      <c r="AN678" s="18"/>
      <c r="AO678" s="18"/>
      <c r="AP678" s="18"/>
      <c r="AQ678" s="18"/>
      <c r="AR678" s="18"/>
      <c r="AS678" s="18"/>
      <c r="AT678" s="18"/>
      <c r="AU678" s="18"/>
      <c r="AV678" s="18"/>
      <c r="AW678" s="18"/>
      <c r="AX678" s="18"/>
      <c r="AY678" s="18"/>
    </row>
    <row r="679" spans="1:51" ht="13" x14ac:dyDescent="0.25">
      <c r="A679" s="20"/>
      <c r="B679" s="21"/>
      <c r="C679" s="112"/>
      <c r="D679" s="113"/>
      <c r="E679" s="118"/>
      <c r="F679" s="116"/>
      <c r="G679" s="24"/>
      <c r="H679" s="23"/>
      <c r="I679" s="23"/>
      <c r="J679" s="23"/>
      <c r="K679" s="23"/>
      <c r="L679" s="23"/>
      <c r="M679" s="119"/>
      <c r="N679" s="23"/>
      <c r="O679" s="23"/>
      <c r="P679" s="23"/>
      <c r="Q679" s="23"/>
      <c r="R679" s="23"/>
      <c r="S679" s="23"/>
      <c r="T679" s="23"/>
      <c r="U679" s="23"/>
      <c r="V679" s="22"/>
      <c r="W679" s="23"/>
      <c r="X679" s="23"/>
      <c r="Y679" s="23"/>
      <c r="Z679" s="23"/>
      <c r="AA679" s="23"/>
      <c r="AB679" s="23"/>
      <c r="AC679" s="23"/>
      <c r="AD679" s="23"/>
      <c r="AE679" s="23"/>
      <c r="AF679" s="119"/>
      <c r="AG679" s="18"/>
      <c r="AH679" s="19"/>
      <c r="AI679" s="19"/>
      <c r="AJ679" s="19"/>
      <c r="AK679" s="18"/>
      <c r="AL679" s="18"/>
      <c r="AM679" s="18"/>
      <c r="AN679" s="18"/>
      <c r="AO679" s="18"/>
      <c r="AP679" s="18"/>
      <c r="AQ679" s="18"/>
      <c r="AR679" s="18"/>
      <c r="AS679" s="18"/>
      <c r="AT679" s="18"/>
      <c r="AU679" s="18"/>
      <c r="AV679" s="18"/>
      <c r="AW679" s="18"/>
      <c r="AX679" s="18"/>
      <c r="AY679" s="18"/>
    </row>
    <row r="680" spans="1:51" ht="13" x14ac:dyDescent="0.25">
      <c r="A680" s="20"/>
      <c r="B680" s="21"/>
      <c r="C680" s="112"/>
      <c r="D680" s="113"/>
      <c r="E680" s="118"/>
      <c r="F680" s="116"/>
      <c r="G680" s="24"/>
      <c r="H680" s="23"/>
      <c r="I680" s="23"/>
      <c r="J680" s="23"/>
      <c r="K680" s="23"/>
      <c r="L680" s="23"/>
      <c r="M680" s="119"/>
      <c r="N680" s="23"/>
      <c r="O680" s="23"/>
      <c r="P680" s="23"/>
      <c r="Q680" s="23"/>
      <c r="R680" s="23"/>
      <c r="S680" s="23"/>
      <c r="T680" s="23"/>
      <c r="U680" s="23"/>
      <c r="V680" s="22"/>
      <c r="W680" s="23"/>
      <c r="X680" s="23"/>
      <c r="Y680" s="23"/>
      <c r="Z680" s="23"/>
      <c r="AA680" s="23"/>
      <c r="AB680" s="23"/>
      <c r="AC680" s="23"/>
      <c r="AD680" s="23"/>
      <c r="AE680" s="23"/>
      <c r="AF680" s="119"/>
      <c r="AG680" s="18"/>
      <c r="AH680" s="19"/>
      <c r="AI680" s="19"/>
      <c r="AJ680" s="19"/>
      <c r="AK680" s="18"/>
      <c r="AL680" s="18"/>
      <c r="AM680" s="18"/>
      <c r="AN680" s="18"/>
      <c r="AO680" s="18"/>
      <c r="AP680" s="18"/>
      <c r="AQ680" s="18"/>
      <c r="AR680" s="18"/>
      <c r="AS680" s="18"/>
      <c r="AT680" s="18"/>
      <c r="AU680" s="18"/>
      <c r="AV680" s="18"/>
      <c r="AW680" s="18"/>
      <c r="AX680" s="18"/>
      <c r="AY680" s="18"/>
    </row>
    <row r="681" spans="1:51" ht="13" x14ac:dyDescent="0.25">
      <c r="A681" s="20"/>
      <c r="B681" s="21"/>
      <c r="C681" s="112"/>
      <c r="D681" s="113"/>
      <c r="E681" s="118"/>
      <c r="F681" s="116"/>
      <c r="G681" s="24"/>
      <c r="H681" s="23"/>
      <c r="I681" s="23"/>
      <c r="J681" s="23"/>
      <c r="K681" s="23"/>
      <c r="L681" s="23"/>
      <c r="M681" s="119"/>
      <c r="N681" s="23"/>
      <c r="O681" s="23"/>
      <c r="P681" s="23"/>
      <c r="Q681" s="23"/>
      <c r="R681" s="23"/>
      <c r="S681" s="23"/>
      <c r="T681" s="23"/>
      <c r="U681" s="23"/>
      <c r="V681" s="22"/>
      <c r="W681" s="23"/>
      <c r="X681" s="23"/>
      <c r="Y681" s="23"/>
      <c r="Z681" s="23"/>
      <c r="AA681" s="23"/>
      <c r="AB681" s="23"/>
      <c r="AC681" s="23"/>
      <c r="AD681" s="23"/>
      <c r="AE681" s="23"/>
      <c r="AF681" s="119"/>
      <c r="AG681" s="18"/>
      <c r="AH681" s="19"/>
      <c r="AI681" s="19"/>
      <c r="AJ681" s="19"/>
      <c r="AK681" s="18"/>
      <c r="AL681" s="18"/>
      <c r="AM681" s="18"/>
      <c r="AN681" s="18"/>
      <c r="AO681" s="18"/>
      <c r="AP681" s="18"/>
      <c r="AQ681" s="18"/>
      <c r="AR681" s="18"/>
      <c r="AS681" s="18"/>
      <c r="AT681" s="18"/>
      <c r="AU681" s="18"/>
      <c r="AV681" s="18"/>
      <c r="AW681" s="18"/>
      <c r="AX681" s="18"/>
      <c r="AY681" s="18"/>
    </row>
    <row r="682" spans="1:51" ht="13" x14ac:dyDescent="0.25">
      <c r="A682" s="20"/>
      <c r="B682" s="21"/>
      <c r="C682" s="112"/>
      <c r="D682" s="113"/>
      <c r="E682" s="118"/>
      <c r="F682" s="116"/>
      <c r="G682" s="24"/>
      <c r="H682" s="23"/>
      <c r="I682" s="23"/>
      <c r="J682" s="23"/>
      <c r="K682" s="23"/>
      <c r="L682" s="23"/>
      <c r="M682" s="119"/>
      <c r="N682" s="23"/>
      <c r="O682" s="23"/>
      <c r="P682" s="23"/>
      <c r="Q682" s="23"/>
      <c r="R682" s="23"/>
      <c r="S682" s="23"/>
      <c r="T682" s="23"/>
      <c r="U682" s="23"/>
      <c r="V682" s="22"/>
      <c r="W682" s="23"/>
      <c r="X682" s="23"/>
      <c r="Y682" s="23"/>
      <c r="Z682" s="23"/>
      <c r="AA682" s="23"/>
      <c r="AB682" s="23"/>
      <c r="AC682" s="23"/>
      <c r="AD682" s="23"/>
      <c r="AE682" s="23"/>
      <c r="AF682" s="119"/>
      <c r="AG682" s="18"/>
      <c r="AH682" s="19"/>
      <c r="AI682" s="19"/>
      <c r="AJ682" s="19"/>
      <c r="AK682" s="18"/>
      <c r="AL682" s="18"/>
      <c r="AM682" s="18"/>
      <c r="AN682" s="18"/>
      <c r="AO682" s="18"/>
      <c r="AP682" s="18"/>
      <c r="AQ682" s="18"/>
      <c r="AR682" s="18"/>
      <c r="AS682" s="18"/>
      <c r="AT682" s="18"/>
      <c r="AU682" s="18"/>
      <c r="AV682" s="18"/>
      <c r="AW682" s="18"/>
      <c r="AX682" s="18"/>
      <c r="AY682" s="18"/>
    </row>
    <row r="683" spans="1:51" ht="13" x14ac:dyDescent="0.25">
      <c r="A683" s="20"/>
      <c r="B683" s="21"/>
      <c r="C683" s="112"/>
      <c r="D683" s="113"/>
      <c r="E683" s="118"/>
      <c r="F683" s="116"/>
      <c r="G683" s="24"/>
      <c r="H683" s="23"/>
      <c r="I683" s="23"/>
      <c r="J683" s="23"/>
      <c r="K683" s="23"/>
      <c r="L683" s="23"/>
      <c r="M683" s="119"/>
      <c r="N683" s="23"/>
      <c r="O683" s="23"/>
      <c r="P683" s="23"/>
      <c r="Q683" s="23"/>
      <c r="R683" s="23"/>
      <c r="S683" s="23"/>
      <c r="T683" s="23"/>
      <c r="U683" s="23"/>
      <c r="V683" s="22"/>
      <c r="W683" s="23"/>
      <c r="X683" s="23"/>
      <c r="Y683" s="23"/>
      <c r="Z683" s="23"/>
      <c r="AA683" s="23"/>
      <c r="AB683" s="23"/>
      <c r="AC683" s="23"/>
      <c r="AD683" s="23"/>
      <c r="AE683" s="23"/>
      <c r="AF683" s="119"/>
      <c r="AG683" s="18"/>
      <c r="AH683" s="19"/>
      <c r="AI683" s="19"/>
      <c r="AJ683" s="19"/>
      <c r="AK683" s="18"/>
      <c r="AL683" s="18"/>
      <c r="AM683" s="18"/>
      <c r="AN683" s="18"/>
      <c r="AO683" s="18"/>
      <c r="AP683" s="18"/>
      <c r="AQ683" s="18"/>
      <c r="AR683" s="18"/>
      <c r="AS683" s="18"/>
      <c r="AT683" s="18"/>
      <c r="AU683" s="18"/>
      <c r="AV683" s="18"/>
      <c r="AW683" s="18"/>
      <c r="AX683" s="18"/>
      <c r="AY683" s="18"/>
    </row>
    <row r="684" spans="1:51" ht="13" x14ac:dyDescent="0.25">
      <c r="A684" s="20"/>
      <c r="B684" s="21"/>
      <c r="C684" s="112"/>
      <c r="D684" s="113"/>
      <c r="E684" s="118"/>
      <c r="F684" s="116"/>
      <c r="G684" s="24"/>
      <c r="H684" s="23"/>
      <c r="I684" s="23"/>
      <c r="J684" s="23"/>
      <c r="K684" s="23"/>
      <c r="L684" s="23"/>
      <c r="M684" s="119"/>
      <c r="N684" s="23"/>
      <c r="O684" s="23"/>
      <c r="P684" s="23"/>
      <c r="Q684" s="23"/>
      <c r="R684" s="23"/>
      <c r="S684" s="23"/>
      <c r="T684" s="23"/>
      <c r="U684" s="23"/>
      <c r="V684" s="22"/>
      <c r="W684" s="23"/>
      <c r="X684" s="23"/>
      <c r="Y684" s="23"/>
      <c r="Z684" s="23"/>
      <c r="AA684" s="23"/>
      <c r="AB684" s="23"/>
      <c r="AC684" s="23"/>
      <c r="AD684" s="23"/>
      <c r="AE684" s="23"/>
      <c r="AF684" s="119"/>
      <c r="AG684" s="18"/>
      <c r="AH684" s="19"/>
      <c r="AI684" s="19"/>
      <c r="AJ684" s="19"/>
      <c r="AK684" s="18"/>
      <c r="AL684" s="18"/>
      <c r="AM684" s="18"/>
      <c r="AN684" s="18"/>
      <c r="AO684" s="18"/>
      <c r="AP684" s="18"/>
      <c r="AQ684" s="18"/>
      <c r="AR684" s="18"/>
      <c r="AS684" s="18"/>
      <c r="AT684" s="18"/>
      <c r="AU684" s="18"/>
      <c r="AV684" s="18"/>
      <c r="AW684" s="18"/>
      <c r="AX684" s="18"/>
      <c r="AY684" s="18"/>
    </row>
    <row r="685" spans="1:51" ht="13" x14ac:dyDescent="0.25">
      <c r="A685" s="20"/>
      <c r="B685" s="21"/>
      <c r="C685" s="112"/>
      <c r="D685" s="113"/>
      <c r="E685" s="118"/>
      <c r="F685" s="116"/>
      <c r="G685" s="24"/>
      <c r="H685" s="23"/>
      <c r="I685" s="23"/>
      <c r="J685" s="23"/>
      <c r="K685" s="23"/>
      <c r="L685" s="23"/>
      <c r="M685" s="119"/>
      <c r="N685" s="23"/>
      <c r="O685" s="23"/>
      <c r="P685" s="23"/>
      <c r="Q685" s="23"/>
      <c r="R685" s="23"/>
      <c r="S685" s="23"/>
      <c r="T685" s="23"/>
      <c r="U685" s="23"/>
      <c r="V685" s="22"/>
      <c r="W685" s="23"/>
      <c r="X685" s="23"/>
      <c r="Y685" s="23"/>
      <c r="Z685" s="23"/>
      <c r="AA685" s="23"/>
      <c r="AB685" s="23"/>
      <c r="AC685" s="23"/>
      <c r="AD685" s="23"/>
      <c r="AE685" s="23"/>
      <c r="AF685" s="119"/>
      <c r="AG685" s="18"/>
      <c r="AH685" s="19"/>
      <c r="AI685" s="19"/>
      <c r="AJ685" s="19"/>
      <c r="AK685" s="18"/>
      <c r="AL685" s="18"/>
      <c r="AM685" s="18"/>
      <c r="AN685" s="18"/>
      <c r="AO685" s="18"/>
      <c r="AP685" s="18"/>
      <c r="AQ685" s="18"/>
      <c r="AR685" s="18"/>
      <c r="AS685" s="18"/>
      <c r="AT685" s="18"/>
      <c r="AU685" s="18"/>
      <c r="AV685" s="18"/>
      <c r="AW685" s="18"/>
      <c r="AX685" s="18"/>
      <c r="AY685" s="18"/>
    </row>
    <row r="686" spans="1:51" ht="13" x14ac:dyDescent="0.25">
      <c r="A686" s="20"/>
      <c r="B686" s="21"/>
      <c r="C686" s="112"/>
      <c r="D686" s="113"/>
      <c r="E686" s="118"/>
      <c r="F686" s="116"/>
      <c r="G686" s="24"/>
      <c r="H686" s="23"/>
      <c r="I686" s="23"/>
      <c r="J686" s="23"/>
      <c r="K686" s="23"/>
      <c r="L686" s="23"/>
      <c r="M686" s="119"/>
      <c r="N686" s="23"/>
      <c r="O686" s="23"/>
      <c r="P686" s="23"/>
      <c r="Q686" s="23"/>
      <c r="R686" s="23"/>
      <c r="S686" s="23"/>
      <c r="T686" s="23"/>
      <c r="U686" s="23"/>
      <c r="V686" s="22"/>
      <c r="W686" s="23"/>
      <c r="X686" s="23"/>
      <c r="Y686" s="23"/>
      <c r="Z686" s="23"/>
      <c r="AA686" s="23"/>
      <c r="AB686" s="23"/>
      <c r="AC686" s="23"/>
      <c r="AD686" s="23"/>
      <c r="AE686" s="23"/>
      <c r="AF686" s="119"/>
      <c r="AG686" s="18"/>
      <c r="AH686" s="19"/>
      <c r="AI686" s="19"/>
      <c r="AJ686" s="19"/>
      <c r="AK686" s="18"/>
      <c r="AL686" s="18"/>
      <c r="AM686" s="18"/>
      <c r="AN686" s="18"/>
      <c r="AO686" s="18"/>
      <c r="AP686" s="18"/>
      <c r="AQ686" s="18"/>
      <c r="AR686" s="18"/>
      <c r="AS686" s="18"/>
      <c r="AT686" s="18"/>
      <c r="AU686" s="18"/>
      <c r="AV686" s="18"/>
      <c r="AW686" s="18"/>
      <c r="AX686" s="18"/>
      <c r="AY686" s="18"/>
    </row>
    <row r="687" spans="1:51" ht="13" x14ac:dyDescent="0.25">
      <c r="A687" s="20"/>
      <c r="B687" s="21"/>
      <c r="C687" s="112"/>
      <c r="D687" s="113"/>
      <c r="E687" s="118"/>
      <c r="F687" s="116"/>
      <c r="G687" s="24"/>
      <c r="H687" s="23"/>
      <c r="I687" s="23"/>
      <c r="J687" s="23"/>
      <c r="K687" s="23"/>
      <c r="L687" s="23"/>
      <c r="M687" s="119"/>
      <c r="N687" s="23"/>
      <c r="O687" s="23"/>
      <c r="P687" s="23"/>
      <c r="Q687" s="23"/>
      <c r="R687" s="23"/>
      <c r="S687" s="23"/>
      <c r="T687" s="23"/>
      <c r="U687" s="23"/>
      <c r="V687" s="22"/>
      <c r="W687" s="23"/>
      <c r="X687" s="23"/>
      <c r="Y687" s="23"/>
      <c r="Z687" s="23"/>
      <c r="AA687" s="23"/>
      <c r="AB687" s="23"/>
      <c r="AC687" s="23"/>
      <c r="AD687" s="23"/>
      <c r="AE687" s="23"/>
      <c r="AF687" s="119"/>
      <c r="AG687" s="18"/>
      <c r="AH687" s="19"/>
      <c r="AI687" s="19"/>
      <c r="AJ687" s="19"/>
      <c r="AK687" s="18"/>
      <c r="AL687" s="18"/>
      <c r="AM687" s="18"/>
      <c r="AN687" s="18"/>
      <c r="AO687" s="18"/>
      <c r="AP687" s="18"/>
      <c r="AQ687" s="18"/>
      <c r="AR687" s="18"/>
      <c r="AS687" s="18"/>
      <c r="AT687" s="18"/>
      <c r="AU687" s="18"/>
      <c r="AV687" s="18"/>
      <c r="AW687" s="18"/>
      <c r="AX687" s="18"/>
      <c r="AY687" s="18"/>
    </row>
    <row r="688" spans="1:51" ht="13" x14ac:dyDescent="0.25">
      <c r="A688" s="20"/>
      <c r="B688" s="21"/>
      <c r="C688" s="112"/>
      <c r="D688" s="113"/>
      <c r="E688" s="118"/>
      <c r="F688" s="116"/>
      <c r="G688" s="24"/>
      <c r="H688" s="23"/>
      <c r="I688" s="23"/>
      <c r="J688" s="23"/>
      <c r="K688" s="23"/>
      <c r="L688" s="23"/>
      <c r="M688" s="119"/>
      <c r="N688" s="23"/>
      <c r="O688" s="23"/>
      <c r="P688" s="23"/>
      <c r="Q688" s="23"/>
      <c r="R688" s="23"/>
      <c r="S688" s="23"/>
      <c r="T688" s="23"/>
      <c r="U688" s="23"/>
      <c r="V688" s="22"/>
      <c r="W688" s="23"/>
      <c r="X688" s="23"/>
      <c r="Y688" s="23"/>
      <c r="Z688" s="23"/>
      <c r="AA688" s="23"/>
      <c r="AB688" s="23"/>
      <c r="AC688" s="23"/>
      <c r="AD688" s="23"/>
      <c r="AE688" s="23"/>
      <c r="AF688" s="119"/>
      <c r="AG688" s="18"/>
      <c r="AH688" s="19"/>
      <c r="AI688" s="19"/>
      <c r="AJ688" s="19"/>
      <c r="AK688" s="18"/>
      <c r="AL688" s="18"/>
      <c r="AM688" s="18"/>
      <c r="AN688" s="18"/>
      <c r="AO688" s="18"/>
      <c r="AP688" s="18"/>
      <c r="AQ688" s="18"/>
      <c r="AR688" s="18"/>
      <c r="AS688" s="18"/>
      <c r="AT688" s="18"/>
      <c r="AU688" s="18"/>
      <c r="AV688" s="18"/>
      <c r="AW688" s="18"/>
      <c r="AX688" s="18"/>
      <c r="AY688" s="18"/>
    </row>
    <row r="689" spans="1:51" ht="13" x14ac:dyDescent="0.25">
      <c r="A689" s="20"/>
      <c r="B689" s="21"/>
      <c r="C689" s="112"/>
      <c r="D689" s="113"/>
      <c r="E689" s="118"/>
      <c r="F689" s="116"/>
      <c r="G689" s="24"/>
      <c r="H689" s="23"/>
      <c r="I689" s="23"/>
      <c r="J689" s="23"/>
      <c r="K689" s="23"/>
      <c r="L689" s="23"/>
      <c r="M689" s="119"/>
      <c r="N689" s="23"/>
      <c r="O689" s="23"/>
      <c r="P689" s="23"/>
      <c r="Q689" s="23"/>
      <c r="R689" s="23"/>
      <c r="S689" s="23"/>
      <c r="T689" s="23"/>
      <c r="U689" s="23"/>
      <c r="V689" s="22"/>
      <c r="W689" s="23"/>
      <c r="X689" s="23"/>
      <c r="Y689" s="23"/>
      <c r="Z689" s="23"/>
      <c r="AA689" s="23"/>
      <c r="AB689" s="23"/>
      <c r="AC689" s="23"/>
      <c r="AD689" s="23"/>
      <c r="AE689" s="23"/>
      <c r="AF689" s="119"/>
      <c r="AG689" s="18"/>
      <c r="AH689" s="19"/>
      <c r="AI689" s="19"/>
      <c r="AJ689" s="19"/>
      <c r="AK689" s="18"/>
      <c r="AL689" s="18"/>
      <c r="AM689" s="18"/>
      <c r="AN689" s="18"/>
      <c r="AO689" s="18"/>
      <c r="AP689" s="18"/>
      <c r="AQ689" s="18"/>
      <c r="AR689" s="18"/>
      <c r="AS689" s="18"/>
      <c r="AT689" s="18"/>
      <c r="AU689" s="18"/>
      <c r="AV689" s="18"/>
      <c r="AW689" s="18"/>
      <c r="AX689" s="18"/>
      <c r="AY689" s="18"/>
    </row>
    <row r="690" spans="1:51" ht="13" x14ac:dyDescent="0.25">
      <c r="A690" s="20"/>
      <c r="B690" s="21"/>
      <c r="C690" s="112"/>
      <c r="D690" s="113"/>
      <c r="E690" s="118"/>
      <c r="F690" s="116"/>
      <c r="G690" s="24"/>
      <c r="H690" s="23"/>
      <c r="I690" s="23"/>
      <c r="J690" s="23"/>
      <c r="K690" s="23"/>
      <c r="L690" s="23"/>
      <c r="M690" s="119"/>
      <c r="N690" s="23"/>
      <c r="O690" s="23"/>
      <c r="P690" s="23"/>
      <c r="Q690" s="23"/>
      <c r="R690" s="23"/>
      <c r="S690" s="23"/>
      <c r="T690" s="23"/>
      <c r="U690" s="23"/>
      <c r="V690" s="22"/>
      <c r="W690" s="23"/>
      <c r="X690" s="23"/>
      <c r="Y690" s="23"/>
      <c r="Z690" s="23"/>
      <c r="AA690" s="23"/>
      <c r="AB690" s="23"/>
      <c r="AC690" s="23"/>
      <c r="AD690" s="23"/>
      <c r="AE690" s="23"/>
      <c r="AF690" s="119"/>
      <c r="AG690" s="18"/>
      <c r="AH690" s="19"/>
      <c r="AI690" s="19"/>
      <c r="AJ690" s="19"/>
      <c r="AK690" s="18"/>
      <c r="AL690" s="18"/>
      <c r="AM690" s="18"/>
      <c r="AN690" s="18"/>
      <c r="AO690" s="18"/>
      <c r="AP690" s="18"/>
      <c r="AQ690" s="18"/>
      <c r="AR690" s="18"/>
      <c r="AS690" s="18"/>
      <c r="AT690" s="18"/>
      <c r="AU690" s="18"/>
      <c r="AV690" s="18"/>
      <c r="AW690" s="18"/>
      <c r="AX690" s="18"/>
      <c r="AY690" s="18"/>
    </row>
    <row r="691" spans="1:51" ht="13" x14ac:dyDescent="0.25">
      <c r="A691" s="20"/>
      <c r="B691" s="21"/>
      <c r="C691" s="112"/>
      <c r="D691" s="113"/>
      <c r="E691" s="118"/>
      <c r="F691" s="116"/>
      <c r="G691" s="24"/>
      <c r="H691" s="23"/>
      <c r="I691" s="23"/>
      <c r="J691" s="23"/>
      <c r="K691" s="23"/>
      <c r="L691" s="23"/>
      <c r="M691" s="119"/>
      <c r="N691" s="23"/>
      <c r="O691" s="23"/>
      <c r="P691" s="23"/>
      <c r="Q691" s="23"/>
      <c r="R691" s="23"/>
      <c r="S691" s="23"/>
      <c r="T691" s="23"/>
      <c r="U691" s="23"/>
      <c r="V691" s="22"/>
      <c r="W691" s="23"/>
      <c r="X691" s="23"/>
      <c r="Y691" s="23"/>
      <c r="Z691" s="23"/>
      <c r="AA691" s="23"/>
      <c r="AB691" s="23"/>
      <c r="AC691" s="23"/>
      <c r="AD691" s="23"/>
      <c r="AE691" s="23"/>
      <c r="AF691" s="119"/>
      <c r="AG691" s="18"/>
      <c r="AH691" s="19"/>
      <c r="AI691" s="19"/>
      <c r="AJ691" s="19"/>
      <c r="AK691" s="18"/>
      <c r="AL691" s="18"/>
      <c r="AM691" s="18"/>
      <c r="AN691" s="18"/>
      <c r="AO691" s="18"/>
      <c r="AP691" s="18"/>
      <c r="AQ691" s="18"/>
      <c r="AR691" s="18"/>
      <c r="AS691" s="18"/>
      <c r="AT691" s="18"/>
      <c r="AU691" s="18"/>
      <c r="AV691" s="18"/>
      <c r="AW691" s="18"/>
      <c r="AX691" s="18"/>
      <c r="AY691" s="18"/>
    </row>
    <row r="692" spans="1:51" ht="13" x14ac:dyDescent="0.25">
      <c r="A692" s="20"/>
      <c r="B692" s="21"/>
      <c r="C692" s="112"/>
      <c r="D692" s="113"/>
      <c r="E692" s="118"/>
      <c r="F692" s="116"/>
      <c r="G692" s="24"/>
      <c r="H692" s="23"/>
      <c r="I692" s="23"/>
      <c r="J692" s="23"/>
      <c r="K692" s="23"/>
      <c r="L692" s="23"/>
      <c r="M692" s="119"/>
      <c r="N692" s="23"/>
      <c r="O692" s="23"/>
      <c r="P692" s="23"/>
      <c r="Q692" s="23"/>
      <c r="R692" s="23"/>
      <c r="S692" s="23"/>
      <c r="T692" s="23"/>
      <c r="U692" s="23"/>
      <c r="V692" s="22"/>
      <c r="W692" s="23"/>
      <c r="X692" s="23"/>
      <c r="Y692" s="23"/>
      <c r="Z692" s="23"/>
      <c r="AA692" s="23"/>
      <c r="AB692" s="23"/>
      <c r="AC692" s="23"/>
      <c r="AD692" s="23"/>
      <c r="AE692" s="23"/>
      <c r="AF692" s="119"/>
      <c r="AG692" s="18"/>
      <c r="AH692" s="19"/>
      <c r="AI692" s="19"/>
      <c r="AJ692" s="19"/>
      <c r="AK692" s="18"/>
      <c r="AL692" s="18"/>
      <c r="AM692" s="18"/>
      <c r="AN692" s="18"/>
      <c r="AO692" s="18"/>
      <c r="AP692" s="18"/>
      <c r="AQ692" s="18"/>
      <c r="AR692" s="18"/>
      <c r="AS692" s="18"/>
      <c r="AT692" s="18"/>
      <c r="AU692" s="18"/>
      <c r="AV692" s="18"/>
      <c r="AW692" s="18"/>
      <c r="AX692" s="18"/>
      <c r="AY692" s="18"/>
    </row>
    <row r="693" spans="1:51" ht="13" x14ac:dyDescent="0.25">
      <c r="A693" s="20"/>
      <c r="B693" s="21"/>
      <c r="C693" s="112"/>
      <c r="D693" s="113"/>
      <c r="E693" s="118"/>
      <c r="F693" s="116"/>
      <c r="G693" s="24"/>
      <c r="H693" s="23"/>
      <c r="I693" s="23"/>
      <c r="J693" s="23"/>
      <c r="K693" s="23"/>
      <c r="L693" s="23"/>
      <c r="M693" s="119"/>
      <c r="N693" s="23"/>
      <c r="O693" s="23"/>
      <c r="P693" s="23"/>
      <c r="Q693" s="23"/>
      <c r="R693" s="23"/>
      <c r="S693" s="23"/>
      <c r="T693" s="23"/>
      <c r="U693" s="23"/>
      <c r="V693" s="22"/>
      <c r="W693" s="23"/>
      <c r="X693" s="23"/>
      <c r="Y693" s="23"/>
      <c r="Z693" s="23"/>
      <c r="AA693" s="23"/>
      <c r="AB693" s="23"/>
      <c r="AC693" s="23"/>
      <c r="AD693" s="23"/>
      <c r="AE693" s="23"/>
      <c r="AF693" s="119"/>
      <c r="AG693" s="18"/>
      <c r="AH693" s="19"/>
      <c r="AI693" s="19"/>
      <c r="AJ693" s="19"/>
      <c r="AK693" s="18"/>
      <c r="AL693" s="18"/>
      <c r="AM693" s="18"/>
      <c r="AN693" s="18"/>
      <c r="AO693" s="18"/>
      <c r="AP693" s="18"/>
      <c r="AQ693" s="18"/>
      <c r="AR693" s="18"/>
      <c r="AS693" s="18"/>
      <c r="AT693" s="18"/>
      <c r="AU693" s="18"/>
      <c r="AV693" s="18"/>
      <c r="AW693" s="18"/>
      <c r="AX693" s="18"/>
      <c r="AY693" s="18"/>
    </row>
    <row r="694" spans="1:51" ht="13" x14ac:dyDescent="0.25">
      <c r="A694" s="20"/>
      <c r="B694" s="21"/>
      <c r="C694" s="112"/>
      <c r="D694" s="113"/>
      <c r="E694" s="118"/>
      <c r="F694" s="116"/>
      <c r="G694" s="24"/>
      <c r="H694" s="23"/>
      <c r="I694" s="23"/>
      <c r="J694" s="23"/>
      <c r="K694" s="23"/>
      <c r="L694" s="23"/>
      <c r="M694" s="119"/>
      <c r="N694" s="23"/>
      <c r="O694" s="23"/>
      <c r="P694" s="23"/>
      <c r="Q694" s="23"/>
      <c r="R694" s="23"/>
      <c r="S694" s="23"/>
      <c r="T694" s="23"/>
      <c r="U694" s="23"/>
      <c r="V694" s="22"/>
      <c r="W694" s="23"/>
      <c r="X694" s="23"/>
      <c r="Y694" s="23"/>
      <c r="Z694" s="23"/>
      <c r="AA694" s="23"/>
      <c r="AB694" s="23"/>
      <c r="AC694" s="23"/>
      <c r="AD694" s="23"/>
      <c r="AE694" s="23"/>
      <c r="AF694" s="119"/>
      <c r="AG694" s="18"/>
      <c r="AH694" s="19"/>
      <c r="AI694" s="19"/>
      <c r="AJ694" s="19"/>
      <c r="AK694" s="18"/>
      <c r="AL694" s="18"/>
      <c r="AM694" s="18"/>
      <c r="AN694" s="18"/>
      <c r="AO694" s="18"/>
      <c r="AP694" s="18"/>
      <c r="AQ694" s="18"/>
      <c r="AR694" s="18"/>
      <c r="AS694" s="18"/>
      <c r="AT694" s="18"/>
      <c r="AU694" s="18"/>
      <c r="AV694" s="18"/>
      <c r="AW694" s="18"/>
      <c r="AX694" s="18"/>
      <c r="AY694" s="18"/>
    </row>
    <row r="695" spans="1:51" ht="13" x14ac:dyDescent="0.25">
      <c r="A695" s="20"/>
      <c r="B695" s="21"/>
      <c r="C695" s="112"/>
      <c r="D695" s="113"/>
      <c r="E695" s="118"/>
      <c r="F695" s="116"/>
      <c r="G695" s="24"/>
      <c r="H695" s="23"/>
      <c r="I695" s="23"/>
      <c r="J695" s="23"/>
      <c r="K695" s="23"/>
      <c r="L695" s="23"/>
      <c r="M695" s="119"/>
      <c r="N695" s="23"/>
      <c r="O695" s="23"/>
      <c r="P695" s="23"/>
      <c r="Q695" s="23"/>
      <c r="R695" s="23"/>
      <c r="S695" s="23"/>
      <c r="T695" s="23"/>
      <c r="U695" s="23"/>
      <c r="V695" s="22"/>
      <c r="W695" s="23"/>
      <c r="X695" s="23"/>
      <c r="Y695" s="23"/>
      <c r="Z695" s="23"/>
      <c r="AA695" s="23"/>
      <c r="AB695" s="23"/>
      <c r="AC695" s="23"/>
      <c r="AD695" s="23"/>
      <c r="AE695" s="23"/>
      <c r="AF695" s="119"/>
      <c r="AG695" s="18"/>
      <c r="AH695" s="19"/>
      <c r="AI695" s="19"/>
      <c r="AJ695" s="19"/>
      <c r="AK695" s="18"/>
      <c r="AL695" s="18"/>
      <c r="AM695" s="18"/>
      <c r="AN695" s="18"/>
      <c r="AO695" s="18"/>
      <c r="AP695" s="18"/>
      <c r="AQ695" s="18"/>
      <c r="AR695" s="18"/>
      <c r="AS695" s="18"/>
      <c r="AT695" s="18"/>
      <c r="AU695" s="18"/>
      <c r="AV695" s="18"/>
      <c r="AW695" s="18"/>
      <c r="AX695" s="18"/>
      <c r="AY695" s="18"/>
    </row>
    <row r="696" spans="1:51" ht="13" x14ac:dyDescent="0.25">
      <c r="A696" s="20"/>
      <c r="B696" s="21"/>
      <c r="C696" s="112"/>
      <c r="D696" s="113"/>
      <c r="E696" s="118"/>
      <c r="F696" s="116"/>
      <c r="G696" s="24"/>
      <c r="H696" s="23"/>
      <c r="I696" s="23"/>
      <c r="J696" s="23"/>
      <c r="K696" s="23"/>
      <c r="L696" s="23"/>
      <c r="M696" s="119"/>
      <c r="N696" s="23"/>
      <c r="O696" s="23"/>
      <c r="P696" s="23"/>
      <c r="Q696" s="23"/>
      <c r="R696" s="23"/>
      <c r="S696" s="23"/>
      <c r="T696" s="23"/>
      <c r="U696" s="23"/>
      <c r="V696" s="22"/>
      <c r="W696" s="23"/>
      <c r="X696" s="23"/>
      <c r="Y696" s="23"/>
      <c r="Z696" s="23"/>
      <c r="AA696" s="23"/>
      <c r="AB696" s="23"/>
      <c r="AC696" s="23"/>
      <c r="AD696" s="23"/>
      <c r="AE696" s="23"/>
      <c r="AF696" s="119"/>
      <c r="AG696" s="18"/>
      <c r="AH696" s="19"/>
      <c r="AI696" s="19"/>
      <c r="AJ696" s="19"/>
      <c r="AK696" s="18"/>
      <c r="AL696" s="18"/>
      <c r="AM696" s="18"/>
      <c r="AN696" s="18"/>
      <c r="AO696" s="18"/>
      <c r="AP696" s="18"/>
      <c r="AQ696" s="18"/>
      <c r="AR696" s="18"/>
      <c r="AS696" s="18"/>
      <c r="AT696" s="18"/>
      <c r="AU696" s="18"/>
      <c r="AV696" s="18"/>
      <c r="AW696" s="18"/>
      <c r="AX696" s="18"/>
      <c r="AY696" s="18"/>
    </row>
    <row r="697" spans="1:51" ht="13" x14ac:dyDescent="0.25">
      <c r="A697" s="20"/>
      <c r="B697" s="21"/>
      <c r="C697" s="112"/>
      <c r="D697" s="113"/>
      <c r="E697" s="118"/>
      <c r="F697" s="116"/>
      <c r="G697" s="24"/>
      <c r="H697" s="23"/>
      <c r="I697" s="23"/>
      <c r="J697" s="23"/>
      <c r="K697" s="23"/>
      <c r="L697" s="23"/>
      <c r="M697" s="119"/>
      <c r="N697" s="23"/>
      <c r="O697" s="23"/>
      <c r="P697" s="23"/>
      <c r="Q697" s="23"/>
      <c r="R697" s="23"/>
      <c r="S697" s="23"/>
      <c r="T697" s="23"/>
      <c r="U697" s="23"/>
      <c r="V697" s="22"/>
      <c r="W697" s="23"/>
      <c r="X697" s="23"/>
      <c r="Y697" s="23"/>
      <c r="Z697" s="23"/>
      <c r="AA697" s="23"/>
      <c r="AB697" s="23"/>
      <c r="AC697" s="23"/>
      <c r="AD697" s="23"/>
      <c r="AE697" s="23"/>
      <c r="AF697" s="119"/>
      <c r="AG697" s="18"/>
      <c r="AH697" s="19"/>
      <c r="AI697" s="19"/>
      <c r="AJ697" s="19"/>
      <c r="AK697" s="18"/>
      <c r="AL697" s="18"/>
      <c r="AM697" s="18"/>
      <c r="AN697" s="18"/>
      <c r="AO697" s="18"/>
      <c r="AP697" s="18"/>
      <c r="AQ697" s="18"/>
      <c r="AR697" s="18"/>
      <c r="AS697" s="18"/>
      <c r="AT697" s="18"/>
      <c r="AU697" s="18"/>
      <c r="AV697" s="18"/>
      <c r="AW697" s="18"/>
      <c r="AX697" s="18"/>
      <c r="AY697" s="18"/>
    </row>
    <row r="698" spans="1:51" ht="13" x14ac:dyDescent="0.25">
      <c r="A698" s="20"/>
      <c r="B698" s="21"/>
      <c r="C698" s="112"/>
      <c r="D698" s="113"/>
      <c r="E698" s="118"/>
      <c r="F698" s="116"/>
      <c r="G698" s="24"/>
      <c r="H698" s="23"/>
      <c r="I698" s="23"/>
      <c r="J698" s="23"/>
      <c r="K698" s="23"/>
      <c r="L698" s="23"/>
      <c r="M698" s="119"/>
      <c r="N698" s="23"/>
      <c r="O698" s="23"/>
      <c r="P698" s="23"/>
      <c r="Q698" s="23"/>
      <c r="R698" s="23"/>
      <c r="S698" s="23"/>
      <c r="T698" s="23"/>
      <c r="U698" s="23"/>
      <c r="V698" s="22"/>
      <c r="W698" s="23"/>
      <c r="X698" s="23"/>
      <c r="Y698" s="23"/>
      <c r="Z698" s="23"/>
      <c r="AA698" s="23"/>
      <c r="AB698" s="23"/>
      <c r="AC698" s="23"/>
      <c r="AD698" s="23"/>
      <c r="AE698" s="23"/>
      <c r="AF698" s="119"/>
      <c r="AG698" s="18"/>
      <c r="AH698" s="19"/>
      <c r="AI698" s="19"/>
      <c r="AJ698" s="19"/>
      <c r="AK698" s="18"/>
      <c r="AL698" s="18"/>
      <c r="AM698" s="18"/>
      <c r="AN698" s="18"/>
      <c r="AO698" s="18"/>
      <c r="AP698" s="18"/>
      <c r="AQ698" s="18"/>
      <c r="AR698" s="18"/>
      <c r="AS698" s="18"/>
      <c r="AT698" s="18"/>
      <c r="AU698" s="18"/>
      <c r="AV698" s="18"/>
      <c r="AW698" s="18"/>
      <c r="AX698" s="18"/>
      <c r="AY698" s="18"/>
    </row>
    <row r="699" spans="1:51" ht="13" x14ac:dyDescent="0.25">
      <c r="A699" s="20"/>
      <c r="B699" s="21"/>
      <c r="C699" s="112"/>
      <c r="D699" s="113"/>
      <c r="E699" s="118"/>
      <c r="F699" s="116"/>
      <c r="G699" s="24"/>
      <c r="H699" s="23"/>
      <c r="I699" s="23"/>
      <c r="J699" s="23"/>
      <c r="K699" s="23"/>
      <c r="L699" s="23"/>
      <c r="M699" s="119"/>
      <c r="N699" s="23"/>
      <c r="O699" s="23"/>
      <c r="P699" s="23"/>
      <c r="Q699" s="23"/>
      <c r="R699" s="23"/>
      <c r="S699" s="23"/>
      <c r="T699" s="23"/>
      <c r="U699" s="23"/>
      <c r="V699" s="22"/>
      <c r="W699" s="23"/>
      <c r="X699" s="23"/>
      <c r="Y699" s="23"/>
      <c r="Z699" s="23"/>
      <c r="AA699" s="23"/>
      <c r="AB699" s="23"/>
      <c r="AC699" s="23"/>
      <c r="AD699" s="23"/>
      <c r="AE699" s="23"/>
      <c r="AF699" s="119"/>
      <c r="AG699" s="18"/>
      <c r="AH699" s="19"/>
      <c r="AI699" s="19"/>
      <c r="AJ699" s="19"/>
      <c r="AK699" s="18"/>
      <c r="AL699" s="18"/>
      <c r="AM699" s="18"/>
      <c r="AN699" s="18"/>
      <c r="AO699" s="18"/>
      <c r="AP699" s="18"/>
      <c r="AQ699" s="18"/>
      <c r="AR699" s="18"/>
      <c r="AS699" s="18"/>
      <c r="AT699" s="18"/>
      <c r="AU699" s="18"/>
      <c r="AV699" s="18"/>
      <c r="AW699" s="18"/>
      <c r="AX699" s="18"/>
      <c r="AY699" s="18"/>
    </row>
    <row r="700" spans="1:51" ht="13" x14ac:dyDescent="0.25">
      <c r="A700" s="20"/>
      <c r="B700" s="21"/>
      <c r="C700" s="112"/>
      <c r="D700" s="113"/>
      <c r="E700" s="118"/>
      <c r="F700" s="116"/>
      <c r="G700" s="24"/>
      <c r="H700" s="23"/>
      <c r="I700" s="23"/>
      <c r="J700" s="23"/>
      <c r="K700" s="23"/>
      <c r="L700" s="23"/>
      <c r="M700" s="119"/>
      <c r="N700" s="23"/>
      <c r="O700" s="23"/>
      <c r="P700" s="23"/>
      <c r="Q700" s="23"/>
      <c r="R700" s="23"/>
      <c r="S700" s="23"/>
      <c r="T700" s="23"/>
      <c r="U700" s="23"/>
      <c r="V700" s="22"/>
      <c r="W700" s="23"/>
      <c r="X700" s="23"/>
      <c r="Y700" s="23"/>
      <c r="Z700" s="23"/>
      <c r="AA700" s="23"/>
      <c r="AB700" s="23"/>
      <c r="AC700" s="23"/>
      <c r="AD700" s="23"/>
      <c r="AE700" s="23"/>
      <c r="AF700" s="119"/>
      <c r="AG700" s="18"/>
      <c r="AH700" s="19"/>
      <c r="AI700" s="19"/>
      <c r="AJ700" s="19"/>
      <c r="AK700" s="18"/>
      <c r="AL700" s="18"/>
      <c r="AM700" s="18"/>
      <c r="AN700" s="18"/>
      <c r="AO700" s="18"/>
      <c r="AP700" s="18"/>
      <c r="AQ700" s="18"/>
      <c r="AR700" s="18"/>
      <c r="AS700" s="18"/>
      <c r="AT700" s="18"/>
      <c r="AU700" s="18"/>
      <c r="AV700" s="18"/>
      <c r="AW700" s="18"/>
      <c r="AX700" s="18"/>
      <c r="AY700" s="18"/>
    </row>
    <row r="701" spans="1:51" ht="13" x14ac:dyDescent="0.25">
      <c r="A701" s="20"/>
      <c r="B701" s="21"/>
      <c r="C701" s="112"/>
      <c r="D701" s="113"/>
      <c r="E701" s="118"/>
      <c r="F701" s="116"/>
      <c r="G701" s="24"/>
      <c r="H701" s="23"/>
      <c r="I701" s="23"/>
      <c r="J701" s="23"/>
      <c r="K701" s="23"/>
      <c r="L701" s="23"/>
      <c r="M701" s="119"/>
      <c r="N701" s="23"/>
      <c r="O701" s="23"/>
      <c r="P701" s="23"/>
      <c r="Q701" s="23"/>
      <c r="R701" s="23"/>
      <c r="S701" s="23"/>
      <c r="T701" s="23"/>
      <c r="U701" s="23"/>
      <c r="V701" s="22"/>
      <c r="W701" s="23"/>
      <c r="X701" s="23"/>
      <c r="Y701" s="23"/>
      <c r="Z701" s="23"/>
      <c r="AA701" s="23"/>
      <c r="AB701" s="23"/>
      <c r="AC701" s="23"/>
      <c r="AD701" s="23"/>
      <c r="AE701" s="23"/>
      <c r="AF701" s="119"/>
      <c r="AG701" s="18"/>
      <c r="AH701" s="19"/>
      <c r="AI701" s="19"/>
      <c r="AJ701" s="19"/>
      <c r="AK701" s="18"/>
      <c r="AL701" s="18"/>
      <c r="AM701" s="18"/>
      <c r="AN701" s="18"/>
      <c r="AO701" s="18"/>
      <c r="AP701" s="18"/>
      <c r="AQ701" s="18"/>
      <c r="AR701" s="18"/>
      <c r="AS701" s="18"/>
      <c r="AT701" s="18"/>
      <c r="AU701" s="18"/>
      <c r="AV701" s="18"/>
      <c r="AW701" s="18"/>
      <c r="AX701" s="18"/>
      <c r="AY701" s="18"/>
    </row>
    <row r="702" spans="1:51" ht="13" x14ac:dyDescent="0.25">
      <c r="A702" s="20"/>
      <c r="B702" s="21"/>
      <c r="C702" s="112"/>
      <c r="D702" s="113"/>
      <c r="E702" s="118"/>
      <c r="F702" s="116"/>
      <c r="G702" s="24"/>
      <c r="H702" s="23"/>
      <c r="I702" s="23"/>
      <c r="J702" s="23"/>
      <c r="K702" s="23"/>
      <c r="L702" s="23"/>
      <c r="M702" s="119"/>
      <c r="N702" s="23"/>
      <c r="O702" s="23"/>
      <c r="P702" s="23"/>
      <c r="Q702" s="23"/>
      <c r="R702" s="23"/>
      <c r="S702" s="23"/>
      <c r="T702" s="23"/>
      <c r="U702" s="23"/>
      <c r="V702" s="22"/>
      <c r="W702" s="23"/>
      <c r="X702" s="23"/>
      <c r="Y702" s="23"/>
      <c r="Z702" s="23"/>
      <c r="AA702" s="23"/>
      <c r="AB702" s="23"/>
      <c r="AC702" s="23"/>
      <c r="AD702" s="23"/>
      <c r="AE702" s="23"/>
      <c r="AF702" s="119"/>
      <c r="AG702" s="18"/>
      <c r="AH702" s="19"/>
      <c r="AI702" s="19"/>
      <c r="AJ702" s="19"/>
      <c r="AK702" s="18"/>
      <c r="AL702" s="18"/>
      <c r="AM702" s="18"/>
      <c r="AN702" s="18"/>
      <c r="AO702" s="18"/>
      <c r="AP702" s="18"/>
      <c r="AQ702" s="18"/>
      <c r="AR702" s="18"/>
      <c r="AS702" s="18"/>
      <c r="AT702" s="18"/>
      <c r="AU702" s="18"/>
      <c r="AV702" s="18"/>
      <c r="AW702" s="18"/>
      <c r="AX702" s="18"/>
      <c r="AY702" s="18"/>
    </row>
    <row r="703" spans="1:51" ht="13" x14ac:dyDescent="0.25">
      <c r="A703" s="20"/>
      <c r="B703" s="21"/>
      <c r="C703" s="112"/>
      <c r="D703" s="113"/>
      <c r="E703" s="118"/>
      <c r="F703" s="116"/>
      <c r="G703" s="24"/>
      <c r="H703" s="23"/>
      <c r="I703" s="23"/>
      <c r="J703" s="23"/>
      <c r="K703" s="23"/>
      <c r="L703" s="23"/>
      <c r="M703" s="119"/>
      <c r="N703" s="23"/>
      <c r="O703" s="23"/>
      <c r="P703" s="23"/>
      <c r="Q703" s="23"/>
      <c r="R703" s="23"/>
      <c r="S703" s="23"/>
      <c r="T703" s="23"/>
      <c r="U703" s="23"/>
      <c r="V703" s="22"/>
      <c r="W703" s="23"/>
      <c r="X703" s="23"/>
      <c r="Y703" s="23"/>
      <c r="Z703" s="23"/>
      <c r="AA703" s="23"/>
      <c r="AB703" s="23"/>
      <c r="AC703" s="23"/>
      <c r="AD703" s="23"/>
      <c r="AE703" s="23"/>
      <c r="AF703" s="119"/>
      <c r="AG703" s="18"/>
      <c r="AH703" s="19"/>
      <c r="AI703" s="19"/>
      <c r="AJ703" s="19"/>
      <c r="AK703" s="18"/>
      <c r="AL703" s="18"/>
      <c r="AM703" s="18"/>
      <c r="AN703" s="18"/>
      <c r="AO703" s="18"/>
      <c r="AP703" s="18"/>
      <c r="AQ703" s="18"/>
      <c r="AR703" s="18"/>
      <c r="AS703" s="18"/>
      <c r="AT703" s="18"/>
      <c r="AU703" s="18"/>
      <c r="AV703" s="18"/>
      <c r="AW703" s="18"/>
      <c r="AX703" s="18"/>
      <c r="AY703" s="18"/>
    </row>
    <row r="704" spans="1:51" ht="13" x14ac:dyDescent="0.25">
      <c r="A704" s="20"/>
      <c r="B704" s="21"/>
      <c r="C704" s="112"/>
      <c r="D704" s="113"/>
      <c r="E704" s="118"/>
      <c r="F704" s="116"/>
      <c r="G704" s="24"/>
      <c r="H704" s="23"/>
      <c r="I704" s="23"/>
      <c r="J704" s="23"/>
      <c r="K704" s="23"/>
      <c r="L704" s="23"/>
      <c r="M704" s="119"/>
      <c r="N704" s="23"/>
      <c r="O704" s="23"/>
      <c r="P704" s="23"/>
      <c r="Q704" s="23"/>
      <c r="R704" s="23"/>
      <c r="S704" s="23"/>
      <c r="T704" s="23"/>
      <c r="U704" s="23"/>
      <c r="V704" s="22"/>
      <c r="W704" s="23"/>
      <c r="X704" s="23"/>
      <c r="Y704" s="23"/>
      <c r="Z704" s="23"/>
      <c r="AA704" s="23"/>
      <c r="AB704" s="23"/>
      <c r="AC704" s="23"/>
      <c r="AD704" s="23"/>
      <c r="AE704" s="23"/>
      <c r="AF704" s="119"/>
      <c r="AG704" s="18"/>
      <c r="AH704" s="19"/>
      <c r="AI704" s="19"/>
      <c r="AJ704" s="19"/>
      <c r="AK704" s="18"/>
      <c r="AL704" s="18"/>
      <c r="AM704" s="18"/>
      <c r="AN704" s="18"/>
      <c r="AO704" s="18"/>
      <c r="AP704" s="18"/>
      <c r="AQ704" s="18"/>
      <c r="AR704" s="18"/>
      <c r="AS704" s="18"/>
      <c r="AT704" s="18"/>
      <c r="AU704" s="18"/>
      <c r="AV704" s="18"/>
      <c r="AW704" s="18"/>
      <c r="AX704" s="18"/>
      <c r="AY704" s="18"/>
    </row>
    <row r="705" spans="1:51" ht="13" x14ac:dyDescent="0.25">
      <c r="A705" s="20"/>
      <c r="B705" s="21"/>
      <c r="C705" s="112"/>
      <c r="D705" s="113"/>
      <c r="E705" s="118"/>
      <c r="F705" s="116"/>
      <c r="G705" s="24"/>
      <c r="H705" s="23"/>
      <c r="I705" s="23"/>
      <c r="J705" s="23"/>
      <c r="K705" s="23"/>
      <c r="L705" s="23"/>
      <c r="M705" s="119"/>
      <c r="N705" s="23"/>
      <c r="O705" s="23"/>
      <c r="P705" s="23"/>
      <c r="Q705" s="23"/>
      <c r="R705" s="23"/>
      <c r="S705" s="23"/>
      <c r="T705" s="23"/>
      <c r="U705" s="23"/>
      <c r="V705" s="22"/>
      <c r="W705" s="23"/>
      <c r="X705" s="23"/>
      <c r="Y705" s="23"/>
      <c r="Z705" s="23"/>
      <c r="AA705" s="23"/>
      <c r="AB705" s="23"/>
      <c r="AC705" s="23"/>
      <c r="AD705" s="23"/>
      <c r="AE705" s="23"/>
      <c r="AF705" s="119"/>
      <c r="AG705" s="18"/>
      <c r="AH705" s="19"/>
      <c r="AI705" s="19"/>
      <c r="AJ705" s="19"/>
      <c r="AK705" s="18"/>
      <c r="AL705" s="18"/>
      <c r="AM705" s="18"/>
      <c r="AN705" s="18"/>
      <c r="AO705" s="18"/>
      <c r="AP705" s="18"/>
      <c r="AQ705" s="18"/>
      <c r="AR705" s="18"/>
      <c r="AS705" s="18"/>
      <c r="AT705" s="18"/>
      <c r="AU705" s="18"/>
      <c r="AV705" s="18"/>
      <c r="AW705" s="18"/>
      <c r="AX705" s="18"/>
      <c r="AY705" s="18"/>
    </row>
    <row r="706" spans="1:51" ht="13" x14ac:dyDescent="0.25">
      <c r="A706" s="20"/>
      <c r="B706" s="21"/>
      <c r="C706" s="112"/>
      <c r="D706" s="113"/>
      <c r="E706" s="118"/>
      <c r="F706" s="116"/>
      <c r="G706" s="24"/>
      <c r="H706" s="23"/>
      <c r="I706" s="23"/>
      <c r="J706" s="23"/>
      <c r="K706" s="23"/>
      <c r="L706" s="23"/>
      <c r="M706" s="119"/>
      <c r="N706" s="23"/>
      <c r="O706" s="23"/>
      <c r="P706" s="23"/>
      <c r="Q706" s="23"/>
      <c r="R706" s="23"/>
      <c r="S706" s="23"/>
      <c r="T706" s="23"/>
      <c r="U706" s="23"/>
      <c r="V706" s="22"/>
      <c r="W706" s="23"/>
      <c r="X706" s="23"/>
      <c r="Y706" s="23"/>
      <c r="Z706" s="23"/>
      <c r="AA706" s="23"/>
      <c r="AB706" s="23"/>
      <c r="AC706" s="23"/>
      <c r="AD706" s="23"/>
      <c r="AE706" s="23"/>
      <c r="AF706" s="119"/>
      <c r="AG706" s="18"/>
      <c r="AH706" s="19"/>
      <c r="AI706" s="19"/>
      <c r="AJ706" s="19"/>
      <c r="AK706" s="18"/>
      <c r="AL706" s="18"/>
      <c r="AM706" s="18"/>
      <c r="AN706" s="18"/>
      <c r="AO706" s="18"/>
      <c r="AP706" s="18"/>
      <c r="AQ706" s="18"/>
      <c r="AR706" s="18"/>
      <c r="AS706" s="18"/>
      <c r="AT706" s="18"/>
      <c r="AU706" s="18"/>
      <c r="AV706" s="18"/>
      <c r="AW706" s="18"/>
      <c r="AX706" s="18"/>
      <c r="AY706" s="18"/>
    </row>
    <row r="707" spans="1:51" ht="13" x14ac:dyDescent="0.25">
      <c r="A707" s="20"/>
      <c r="B707" s="21"/>
      <c r="C707" s="112"/>
      <c r="D707" s="113"/>
      <c r="E707" s="118"/>
      <c r="F707" s="116"/>
      <c r="G707" s="24"/>
      <c r="H707" s="23"/>
      <c r="I707" s="23"/>
      <c r="J707" s="23"/>
      <c r="K707" s="23"/>
      <c r="L707" s="23"/>
      <c r="M707" s="119"/>
      <c r="N707" s="23"/>
      <c r="O707" s="23"/>
      <c r="P707" s="23"/>
      <c r="Q707" s="23"/>
      <c r="R707" s="23"/>
      <c r="S707" s="23"/>
      <c r="T707" s="23"/>
      <c r="U707" s="23"/>
      <c r="V707" s="22"/>
      <c r="W707" s="23"/>
      <c r="X707" s="23"/>
      <c r="Y707" s="23"/>
      <c r="Z707" s="23"/>
      <c r="AA707" s="23"/>
      <c r="AB707" s="23"/>
      <c r="AC707" s="23"/>
      <c r="AD707" s="23"/>
      <c r="AE707" s="23"/>
      <c r="AF707" s="119"/>
      <c r="AG707" s="18"/>
      <c r="AH707" s="19"/>
      <c r="AI707" s="19"/>
      <c r="AJ707" s="19"/>
      <c r="AK707" s="18"/>
      <c r="AL707" s="18"/>
      <c r="AM707" s="18"/>
      <c r="AN707" s="18"/>
      <c r="AO707" s="18"/>
      <c r="AP707" s="18"/>
      <c r="AQ707" s="18"/>
      <c r="AR707" s="18"/>
      <c r="AS707" s="18"/>
      <c r="AT707" s="18"/>
      <c r="AU707" s="18"/>
      <c r="AV707" s="18"/>
      <c r="AW707" s="18"/>
      <c r="AX707" s="18"/>
      <c r="AY707" s="18"/>
    </row>
    <row r="708" spans="1:51" ht="13" x14ac:dyDescent="0.25">
      <c r="A708" s="20"/>
      <c r="B708" s="21"/>
      <c r="C708" s="112"/>
      <c r="D708" s="113"/>
      <c r="E708" s="118"/>
      <c r="F708" s="116"/>
      <c r="G708" s="24"/>
      <c r="H708" s="23"/>
      <c r="I708" s="23"/>
      <c r="J708" s="23"/>
      <c r="K708" s="23"/>
      <c r="L708" s="23"/>
      <c r="M708" s="119"/>
      <c r="N708" s="23"/>
      <c r="O708" s="23"/>
      <c r="P708" s="23"/>
      <c r="Q708" s="23"/>
      <c r="R708" s="23"/>
      <c r="S708" s="23"/>
      <c r="T708" s="23"/>
      <c r="U708" s="23"/>
      <c r="V708" s="22"/>
      <c r="W708" s="23"/>
      <c r="X708" s="23"/>
      <c r="Y708" s="23"/>
      <c r="Z708" s="23"/>
      <c r="AA708" s="23"/>
      <c r="AB708" s="23"/>
      <c r="AC708" s="23"/>
      <c r="AD708" s="23"/>
      <c r="AE708" s="23"/>
      <c r="AF708" s="119"/>
      <c r="AG708" s="18"/>
      <c r="AH708" s="19"/>
      <c r="AI708" s="19"/>
      <c r="AJ708" s="19"/>
      <c r="AK708" s="18"/>
      <c r="AL708" s="18"/>
      <c r="AM708" s="18"/>
      <c r="AN708" s="18"/>
      <c r="AO708" s="18"/>
      <c r="AP708" s="18"/>
      <c r="AQ708" s="18"/>
      <c r="AR708" s="18"/>
      <c r="AS708" s="18"/>
      <c r="AT708" s="18"/>
      <c r="AU708" s="18"/>
      <c r="AV708" s="18"/>
      <c r="AW708" s="18"/>
      <c r="AX708" s="18"/>
      <c r="AY708" s="18"/>
    </row>
    <row r="709" spans="1:51" ht="13" x14ac:dyDescent="0.25">
      <c r="A709" s="20"/>
      <c r="B709" s="21"/>
      <c r="C709" s="112"/>
      <c r="D709" s="113"/>
      <c r="E709" s="118"/>
      <c r="F709" s="116"/>
      <c r="G709" s="24"/>
      <c r="H709" s="23"/>
      <c r="I709" s="23"/>
      <c r="J709" s="23"/>
      <c r="K709" s="23"/>
      <c r="L709" s="23"/>
      <c r="M709" s="119"/>
      <c r="N709" s="23"/>
      <c r="O709" s="23"/>
      <c r="P709" s="23"/>
      <c r="Q709" s="23"/>
      <c r="R709" s="23"/>
      <c r="S709" s="23"/>
      <c r="T709" s="23"/>
      <c r="U709" s="23"/>
      <c r="V709" s="22"/>
      <c r="W709" s="23"/>
      <c r="X709" s="23"/>
      <c r="Y709" s="23"/>
      <c r="Z709" s="23"/>
      <c r="AA709" s="23"/>
      <c r="AB709" s="23"/>
      <c r="AC709" s="23"/>
      <c r="AD709" s="23"/>
      <c r="AE709" s="23"/>
      <c r="AF709" s="119"/>
      <c r="AG709" s="18"/>
      <c r="AH709" s="19"/>
      <c r="AI709" s="19"/>
      <c r="AJ709" s="19"/>
      <c r="AK709" s="18"/>
      <c r="AL709" s="18"/>
      <c r="AM709" s="18"/>
      <c r="AN709" s="18"/>
      <c r="AO709" s="18"/>
      <c r="AP709" s="18"/>
      <c r="AQ709" s="18"/>
      <c r="AR709" s="18"/>
      <c r="AS709" s="18"/>
      <c r="AT709" s="18"/>
      <c r="AU709" s="18"/>
      <c r="AV709" s="18"/>
      <c r="AW709" s="18"/>
      <c r="AX709" s="18"/>
      <c r="AY709" s="18"/>
    </row>
    <row r="710" spans="1:51" ht="13" x14ac:dyDescent="0.25">
      <c r="A710" s="20"/>
      <c r="B710" s="21"/>
      <c r="C710" s="112"/>
      <c r="D710" s="113"/>
      <c r="E710" s="118"/>
      <c r="F710" s="116"/>
      <c r="G710" s="24"/>
      <c r="H710" s="23"/>
      <c r="I710" s="23"/>
      <c r="J710" s="23"/>
      <c r="K710" s="23"/>
      <c r="L710" s="23"/>
      <c r="M710" s="119"/>
      <c r="N710" s="23"/>
      <c r="O710" s="23"/>
      <c r="P710" s="23"/>
      <c r="Q710" s="23"/>
      <c r="R710" s="23"/>
      <c r="S710" s="23"/>
      <c r="T710" s="23"/>
      <c r="U710" s="23"/>
      <c r="V710" s="22"/>
      <c r="W710" s="23"/>
      <c r="X710" s="23"/>
      <c r="Y710" s="23"/>
      <c r="Z710" s="23"/>
      <c r="AA710" s="23"/>
      <c r="AB710" s="23"/>
      <c r="AC710" s="23"/>
      <c r="AD710" s="23"/>
      <c r="AE710" s="23"/>
      <c r="AF710" s="119"/>
      <c r="AG710" s="18"/>
      <c r="AH710" s="19"/>
      <c r="AI710" s="19"/>
      <c r="AJ710" s="19"/>
      <c r="AK710" s="18"/>
      <c r="AL710" s="18"/>
      <c r="AM710" s="18"/>
      <c r="AN710" s="18"/>
      <c r="AO710" s="18"/>
      <c r="AP710" s="18"/>
      <c r="AQ710" s="18"/>
      <c r="AR710" s="18"/>
      <c r="AS710" s="18"/>
      <c r="AT710" s="18"/>
      <c r="AU710" s="18"/>
      <c r="AV710" s="18"/>
      <c r="AW710" s="18"/>
      <c r="AX710" s="18"/>
      <c r="AY710" s="18"/>
    </row>
    <row r="711" spans="1:51" ht="13" x14ac:dyDescent="0.25">
      <c r="A711" s="20"/>
      <c r="B711" s="21"/>
      <c r="C711" s="112"/>
      <c r="D711" s="113"/>
      <c r="E711" s="118"/>
      <c r="F711" s="116"/>
      <c r="G711" s="24"/>
      <c r="H711" s="23"/>
      <c r="I711" s="23"/>
      <c r="J711" s="23"/>
      <c r="K711" s="23"/>
      <c r="L711" s="23"/>
      <c r="M711" s="119"/>
      <c r="N711" s="23"/>
      <c r="O711" s="23"/>
      <c r="P711" s="23"/>
      <c r="Q711" s="23"/>
      <c r="R711" s="23"/>
      <c r="S711" s="23"/>
      <c r="T711" s="23"/>
      <c r="U711" s="23"/>
      <c r="V711" s="22"/>
      <c r="W711" s="23"/>
      <c r="X711" s="23"/>
      <c r="Y711" s="23"/>
      <c r="Z711" s="23"/>
      <c r="AA711" s="23"/>
      <c r="AB711" s="23"/>
      <c r="AC711" s="23"/>
      <c r="AD711" s="23"/>
      <c r="AE711" s="23"/>
      <c r="AF711" s="119"/>
      <c r="AG711" s="18"/>
      <c r="AH711" s="19"/>
      <c r="AI711" s="19"/>
      <c r="AJ711" s="19"/>
      <c r="AK711" s="18"/>
      <c r="AL711" s="18"/>
      <c r="AM711" s="18"/>
      <c r="AN711" s="18"/>
      <c r="AO711" s="18"/>
      <c r="AP711" s="18"/>
      <c r="AQ711" s="18"/>
      <c r="AR711" s="18"/>
      <c r="AS711" s="18"/>
      <c r="AT711" s="18"/>
      <c r="AU711" s="18"/>
      <c r="AV711" s="18"/>
      <c r="AW711" s="18"/>
      <c r="AX711" s="18"/>
      <c r="AY711" s="18"/>
    </row>
    <row r="712" spans="1:51" ht="13" x14ac:dyDescent="0.25">
      <c r="A712" s="20"/>
      <c r="B712" s="21"/>
      <c r="C712" s="112"/>
      <c r="D712" s="113"/>
      <c r="E712" s="118"/>
      <c r="F712" s="116"/>
      <c r="G712" s="24"/>
      <c r="H712" s="23"/>
      <c r="I712" s="23"/>
      <c r="J712" s="23"/>
      <c r="K712" s="23"/>
      <c r="L712" s="23"/>
      <c r="M712" s="119"/>
      <c r="N712" s="23"/>
      <c r="O712" s="23"/>
      <c r="P712" s="23"/>
      <c r="Q712" s="23"/>
      <c r="R712" s="23"/>
      <c r="S712" s="23"/>
      <c r="T712" s="23"/>
      <c r="U712" s="23"/>
      <c r="V712" s="22"/>
      <c r="W712" s="23"/>
      <c r="X712" s="23"/>
      <c r="Y712" s="23"/>
      <c r="Z712" s="23"/>
      <c r="AA712" s="23"/>
      <c r="AB712" s="23"/>
      <c r="AC712" s="23"/>
      <c r="AD712" s="23"/>
      <c r="AE712" s="23"/>
      <c r="AF712" s="119"/>
      <c r="AG712" s="18"/>
      <c r="AH712" s="19"/>
      <c r="AI712" s="19"/>
      <c r="AJ712" s="19"/>
      <c r="AK712" s="18"/>
      <c r="AL712" s="18"/>
      <c r="AM712" s="18"/>
      <c r="AN712" s="18"/>
      <c r="AO712" s="18"/>
      <c r="AP712" s="18"/>
      <c r="AQ712" s="18"/>
      <c r="AR712" s="18"/>
      <c r="AS712" s="18"/>
      <c r="AT712" s="18"/>
      <c r="AU712" s="18"/>
      <c r="AV712" s="18"/>
      <c r="AW712" s="18"/>
      <c r="AX712" s="18"/>
      <c r="AY712" s="18"/>
    </row>
    <row r="713" spans="1:51" ht="13" x14ac:dyDescent="0.25">
      <c r="A713" s="20"/>
      <c r="B713" s="21"/>
      <c r="C713" s="112"/>
      <c r="D713" s="113"/>
      <c r="E713" s="118"/>
      <c r="F713" s="116"/>
      <c r="G713" s="24"/>
      <c r="H713" s="23"/>
      <c r="I713" s="23"/>
      <c r="J713" s="23"/>
      <c r="K713" s="23"/>
      <c r="L713" s="23"/>
      <c r="M713" s="119"/>
      <c r="N713" s="23"/>
      <c r="O713" s="23"/>
      <c r="P713" s="23"/>
      <c r="Q713" s="23"/>
      <c r="R713" s="23"/>
      <c r="S713" s="23"/>
      <c r="T713" s="23"/>
      <c r="U713" s="23"/>
      <c r="V713" s="22"/>
      <c r="W713" s="23"/>
      <c r="X713" s="23"/>
      <c r="Y713" s="23"/>
      <c r="Z713" s="23"/>
      <c r="AA713" s="23"/>
      <c r="AB713" s="23"/>
      <c r="AC713" s="23"/>
      <c r="AD713" s="23"/>
      <c r="AE713" s="23"/>
      <c r="AF713" s="119"/>
      <c r="AG713" s="18"/>
      <c r="AH713" s="19"/>
      <c r="AI713" s="19"/>
      <c r="AJ713" s="19"/>
      <c r="AK713" s="18"/>
      <c r="AL713" s="18"/>
      <c r="AM713" s="18"/>
      <c r="AN713" s="18"/>
      <c r="AO713" s="18"/>
      <c r="AP713" s="18"/>
      <c r="AQ713" s="18"/>
      <c r="AR713" s="18"/>
      <c r="AS713" s="18"/>
      <c r="AT713" s="18"/>
      <c r="AU713" s="18"/>
      <c r="AV713" s="18"/>
      <c r="AW713" s="18"/>
      <c r="AX713" s="18"/>
      <c r="AY713" s="18"/>
    </row>
    <row r="714" spans="1:51" ht="13" x14ac:dyDescent="0.25">
      <c r="A714" s="20"/>
      <c r="B714" s="21"/>
      <c r="C714" s="112"/>
      <c r="D714" s="113"/>
      <c r="E714" s="118"/>
      <c r="F714" s="116"/>
      <c r="G714" s="24"/>
      <c r="H714" s="23"/>
      <c r="I714" s="23"/>
      <c r="J714" s="23"/>
      <c r="K714" s="23"/>
      <c r="L714" s="23"/>
      <c r="M714" s="119"/>
      <c r="N714" s="23"/>
      <c r="O714" s="23"/>
      <c r="P714" s="23"/>
      <c r="Q714" s="23"/>
      <c r="R714" s="23"/>
      <c r="S714" s="23"/>
      <c r="T714" s="23"/>
      <c r="U714" s="23"/>
      <c r="V714" s="22"/>
      <c r="W714" s="23"/>
      <c r="X714" s="23"/>
      <c r="Y714" s="23"/>
      <c r="Z714" s="23"/>
      <c r="AA714" s="23"/>
      <c r="AB714" s="23"/>
      <c r="AC714" s="23"/>
      <c r="AD714" s="23"/>
      <c r="AE714" s="23"/>
      <c r="AF714" s="119"/>
      <c r="AG714" s="18"/>
      <c r="AH714" s="19"/>
      <c r="AI714" s="19"/>
      <c r="AJ714" s="19"/>
      <c r="AK714" s="18"/>
      <c r="AL714" s="18"/>
      <c r="AM714" s="18"/>
      <c r="AN714" s="18"/>
      <c r="AO714" s="18"/>
      <c r="AP714" s="18"/>
      <c r="AQ714" s="18"/>
      <c r="AR714" s="18"/>
      <c r="AS714" s="18"/>
      <c r="AT714" s="18"/>
      <c r="AU714" s="18"/>
      <c r="AV714" s="18"/>
      <c r="AW714" s="18"/>
      <c r="AX714" s="18"/>
      <c r="AY714" s="18"/>
    </row>
    <row r="715" spans="1:51" ht="13" x14ac:dyDescent="0.25">
      <c r="A715" s="20"/>
      <c r="B715" s="21"/>
      <c r="C715" s="112"/>
      <c r="D715" s="113"/>
      <c r="E715" s="118"/>
      <c r="F715" s="116"/>
      <c r="G715" s="24"/>
      <c r="H715" s="23"/>
      <c r="I715" s="23"/>
      <c r="J715" s="23"/>
      <c r="K715" s="23"/>
      <c r="L715" s="23"/>
      <c r="M715" s="119"/>
      <c r="N715" s="23"/>
      <c r="O715" s="23"/>
      <c r="P715" s="23"/>
      <c r="Q715" s="23"/>
      <c r="R715" s="23"/>
      <c r="S715" s="23"/>
      <c r="T715" s="23"/>
      <c r="U715" s="23"/>
      <c r="V715" s="22"/>
      <c r="W715" s="23"/>
      <c r="X715" s="23"/>
      <c r="Y715" s="23"/>
      <c r="Z715" s="23"/>
      <c r="AA715" s="23"/>
      <c r="AB715" s="23"/>
      <c r="AC715" s="23"/>
      <c r="AD715" s="23"/>
      <c r="AE715" s="23"/>
      <c r="AF715" s="119"/>
      <c r="AG715" s="18"/>
      <c r="AH715" s="19"/>
      <c r="AI715" s="19"/>
      <c r="AJ715" s="19"/>
      <c r="AK715" s="18"/>
      <c r="AL715" s="18"/>
      <c r="AM715" s="18"/>
      <c r="AN715" s="18"/>
      <c r="AO715" s="18"/>
      <c r="AP715" s="18"/>
      <c r="AQ715" s="18"/>
      <c r="AR715" s="18"/>
      <c r="AS715" s="18"/>
      <c r="AT715" s="18"/>
      <c r="AU715" s="18"/>
      <c r="AV715" s="18"/>
      <c r="AW715" s="18"/>
      <c r="AX715" s="18"/>
      <c r="AY715" s="18"/>
    </row>
    <row r="716" spans="1:51" ht="13" x14ac:dyDescent="0.25">
      <c r="A716" s="20"/>
      <c r="B716" s="21"/>
      <c r="C716" s="112"/>
      <c r="D716" s="113"/>
      <c r="E716" s="118"/>
      <c r="F716" s="116"/>
      <c r="G716" s="24"/>
      <c r="H716" s="23"/>
      <c r="I716" s="23"/>
      <c r="J716" s="23"/>
      <c r="K716" s="23"/>
      <c r="L716" s="23"/>
      <c r="M716" s="119"/>
      <c r="N716" s="23"/>
      <c r="O716" s="23"/>
      <c r="P716" s="23"/>
      <c r="Q716" s="23"/>
      <c r="R716" s="23"/>
      <c r="S716" s="23"/>
      <c r="T716" s="23"/>
      <c r="U716" s="23"/>
      <c r="V716" s="22"/>
      <c r="W716" s="23"/>
      <c r="X716" s="23"/>
      <c r="Y716" s="23"/>
      <c r="Z716" s="23"/>
      <c r="AA716" s="23"/>
      <c r="AB716" s="23"/>
      <c r="AC716" s="23"/>
      <c r="AD716" s="23"/>
      <c r="AE716" s="23"/>
      <c r="AF716" s="119"/>
      <c r="AG716" s="18"/>
      <c r="AH716" s="19"/>
      <c r="AI716" s="19"/>
      <c r="AJ716" s="19"/>
      <c r="AK716" s="18"/>
      <c r="AL716" s="18"/>
      <c r="AM716" s="18"/>
      <c r="AN716" s="18"/>
      <c r="AO716" s="18"/>
      <c r="AP716" s="18"/>
      <c r="AQ716" s="18"/>
      <c r="AR716" s="18"/>
      <c r="AS716" s="18"/>
      <c r="AT716" s="18"/>
      <c r="AU716" s="18"/>
      <c r="AV716" s="18"/>
      <c r="AW716" s="18"/>
      <c r="AX716" s="18"/>
      <c r="AY716" s="18"/>
    </row>
    <row r="717" spans="1:51" ht="13" x14ac:dyDescent="0.25">
      <c r="A717" s="20"/>
      <c r="B717" s="21"/>
      <c r="C717" s="112"/>
      <c r="D717" s="113"/>
      <c r="E717" s="118"/>
      <c r="F717" s="116"/>
      <c r="G717" s="24"/>
      <c r="H717" s="23"/>
      <c r="I717" s="23"/>
      <c r="J717" s="23"/>
      <c r="K717" s="23"/>
      <c r="L717" s="23"/>
      <c r="M717" s="119"/>
      <c r="N717" s="23"/>
      <c r="O717" s="23"/>
      <c r="P717" s="23"/>
      <c r="Q717" s="23"/>
      <c r="R717" s="23"/>
      <c r="S717" s="23"/>
      <c r="T717" s="23"/>
      <c r="U717" s="23"/>
      <c r="V717" s="22"/>
      <c r="W717" s="23"/>
      <c r="X717" s="23"/>
      <c r="Y717" s="23"/>
      <c r="Z717" s="23"/>
      <c r="AA717" s="23"/>
      <c r="AB717" s="23"/>
      <c r="AC717" s="23"/>
      <c r="AD717" s="23"/>
      <c r="AE717" s="23"/>
      <c r="AF717" s="119"/>
      <c r="AG717" s="18"/>
      <c r="AH717" s="19"/>
      <c r="AI717" s="19"/>
      <c r="AJ717" s="19"/>
      <c r="AK717" s="18"/>
      <c r="AL717" s="18"/>
      <c r="AM717" s="18"/>
      <c r="AN717" s="18"/>
      <c r="AO717" s="18"/>
      <c r="AP717" s="18"/>
      <c r="AQ717" s="18"/>
      <c r="AR717" s="18"/>
      <c r="AS717" s="18"/>
      <c r="AT717" s="18"/>
      <c r="AU717" s="18"/>
      <c r="AV717" s="18"/>
      <c r="AW717" s="18"/>
      <c r="AX717" s="18"/>
      <c r="AY717" s="18"/>
    </row>
    <row r="718" spans="1:51" ht="13" x14ac:dyDescent="0.25">
      <c r="A718" s="20"/>
      <c r="B718" s="21"/>
      <c r="C718" s="112"/>
      <c r="D718" s="113"/>
      <c r="E718" s="118"/>
      <c r="F718" s="116"/>
      <c r="G718" s="24"/>
      <c r="H718" s="23"/>
      <c r="I718" s="23"/>
      <c r="J718" s="23"/>
      <c r="K718" s="23"/>
      <c r="L718" s="23"/>
      <c r="M718" s="119"/>
      <c r="N718" s="23"/>
      <c r="O718" s="23"/>
      <c r="P718" s="23"/>
      <c r="Q718" s="23"/>
      <c r="R718" s="23"/>
      <c r="S718" s="23"/>
      <c r="T718" s="23"/>
      <c r="U718" s="23"/>
      <c r="V718" s="22"/>
      <c r="W718" s="23"/>
      <c r="X718" s="23"/>
      <c r="Y718" s="23"/>
      <c r="Z718" s="23"/>
      <c r="AA718" s="23"/>
      <c r="AB718" s="23"/>
      <c r="AC718" s="23"/>
      <c r="AD718" s="23"/>
      <c r="AE718" s="23"/>
      <c r="AF718" s="119"/>
      <c r="AG718" s="18"/>
      <c r="AH718" s="19"/>
      <c r="AI718" s="19"/>
      <c r="AJ718" s="19"/>
      <c r="AK718" s="18"/>
      <c r="AL718" s="18"/>
      <c r="AM718" s="18"/>
      <c r="AN718" s="18"/>
      <c r="AO718" s="18"/>
      <c r="AP718" s="18"/>
      <c r="AQ718" s="18"/>
      <c r="AR718" s="18"/>
      <c r="AS718" s="18"/>
      <c r="AT718" s="18"/>
      <c r="AU718" s="18"/>
      <c r="AV718" s="18"/>
      <c r="AW718" s="18"/>
      <c r="AX718" s="18"/>
      <c r="AY718" s="18"/>
    </row>
    <row r="719" spans="1:51" ht="13" x14ac:dyDescent="0.25">
      <c r="A719" s="20"/>
      <c r="B719" s="21"/>
      <c r="C719" s="112"/>
      <c r="D719" s="113"/>
      <c r="E719" s="118"/>
      <c r="F719" s="116"/>
      <c r="G719" s="24"/>
      <c r="H719" s="23"/>
      <c r="I719" s="23"/>
      <c r="J719" s="23"/>
      <c r="K719" s="23"/>
      <c r="L719" s="23"/>
      <c r="M719" s="119"/>
      <c r="N719" s="23"/>
      <c r="O719" s="23"/>
      <c r="P719" s="23"/>
      <c r="Q719" s="23"/>
      <c r="R719" s="23"/>
      <c r="S719" s="23"/>
      <c r="T719" s="23"/>
      <c r="U719" s="23"/>
      <c r="V719" s="22"/>
      <c r="W719" s="23"/>
      <c r="X719" s="23"/>
      <c r="Y719" s="23"/>
      <c r="Z719" s="23"/>
      <c r="AA719" s="23"/>
      <c r="AB719" s="23"/>
      <c r="AC719" s="23"/>
      <c r="AD719" s="23"/>
      <c r="AE719" s="23"/>
      <c r="AF719" s="119"/>
      <c r="AG719" s="18"/>
      <c r="AH719" s="19"/>
      <c r="AI719" s="19"/>
      <c r="AJ719" s="19"/>
      <c r="AK719" s="18"/>
      <c r="AL719" s="18"/>
      <c r="AM719" s="18"/>
      <c r="AN719" s="18"/>
      <c r="AO719" s="18"/>
      <c r="AP719" s="18"/>
      <c r="AQ719" s="18"/>
      <c r="AR719" s="18"/>
      <c r="AS719" s="18"/>
      <c r="AT719" s="18"/>
      <c r="AU719" s="18"/>
      <c r="AV719" s="18"/>
      <c r="AW719" s="18"/>
      <c r="AX719" s="18"/>
      <c r="AY719" s="18"/>
    </row>
    <row r="720" spans="1:51" ht="13" x14ac:dyDescent="0.25">
      <c r="A720" s="20"/>
      <c r="B720" s="21"/>
      <c r="C720" s="112"/>
      <c r="D720" s="113"/>
      <c r="E720" s="118"/>
      <c r="F720" s="116"/>
      <c r="G720" s="24"/>
      <c r="H720" s="23"/>
      <c r="I720" s="23"/>
      <c r="J720" s="23"/>
      <c r="K720" s="23"/>
      <c r="L720" s="23"/>
      <c r="M720" s="119"/>
      <c r="N720" s="23"/>
      <c r="O720" s="23"/>
      <c r="P720" s="23"/>
      <c r="Q720" s="23"/>
      <c r="R720" s="23"/>
      <c r="S720" s="23"/>
      <c r="T720" s="23"/>
      <c r="U720" s="23"/>
      <c r="V720" s="22"/>
      <c r="W720" s="23"/>
      <c r="X720" s="23"/>
      <c r="Y720" s="23"/>
      <c r="Z720" s="23"/>
      <c r="AA720" s="23"/>
      <c r="AB720" s="23"/>
      <c r="AC720" s="23"/>
      <c r="AD720" s="23"/>
      <c r="AE720" s="23"/>
      <c r="AF720" s="119"/>
      <c r="AG720" s="18"/>
      <c r="AH720" s="19"/>
      <c r="AI720" s="19"/>
      <c r="AJ720" s="19"/>
      <c r="AK720" s="18"/>
      <c r="AL720" s="18"/>
      <c r="AM720" s="18"/>
      <c r="AN720" s="18"/>
      <c r="AO720" s="18"/>
      <c r="AP720" s="18"/>
      <c r="AQ720" s="18"/>
      <c r="AR720" s="18"/>
      <c r="AS720" s="18"/>
      <c r="AT720" s="18"/>
      <c r="AU720" s="18"/>
      <c r="AV720" s="18"/>
      <c r="AW720" s="18"/>
      <c r="AX720" s="18"/>
      <c r="AY720" s="18"/>
    </row>
    <row r="721" spans="1:51" ht="13" x14ac:dyDescent="0.25">
      <c r="A721" s="20"/>
      <c r="B721" s="21"/>
      <c r="C721" s="112"/>
      <c r="D721" s="113"/>
      <c r="E721" s="118"/>
      <c r="F721" s="116"/>
      <c r="G721" s="24"/>
      <c r="H721" s="23"/>
      <c r="I721" s="23"/>
      <c r="J721" s="23"/>
      <c r="K721" s="23"/>
      <c r="L721" s="23"/>
      <c r="M721" s="119"/>
      <c r="N721" s="23"/>
      <c r="O721" s="23"/>
      <c r="P721" s="23"/>
      <c r="Q721" s="23"/>
      <c r="R721" s="23"/>
      <c r="S721" s="23"/>
      <c r="T721" s="23"/>
      <c r="U721" s="23"/>
      <c r="V721" s="22"/>
      <c r="W721" s="23"/>
      <c r="X721" s="23"/>
      <c r="Y721" s="23"/>
      <c r="Z721" s="23"/>
      <c r="AA721" s="23"/>
      <c r="AB721" s="23"/>
      <c r="AC721" s="23"/>
      <c r="AD721" s="23"/>
      <c r="AE721" s="23"/>
      <c r="AF721" s="119"/>
      <c r="AG721" s="18"/>
      <c r="AH721" s="19"/>
      <c r="AI721" s="19"/>
      <c r="AJ721" s="19"/>
      <c r="AK721" s="18"/>
      <c r="AL721" s="18"/>
      <c r="AM721" s="18"/>
      <c r="AN721" s="18"/>
      <c r="AO721" s="18"/>
      <c r="AP721" s="18"/>
      <c r="AQ721" s="18"/>
      <c r="AR721" s="18"/>
      <c r="AS721" s="18"/>
      <c r="AT721" s="18"/>
      <c r="AU721" s="18"/>
      <c r="AV721" s="18"/>
      <c r="AW721" s="18"/>
      <c r="AX721" s="18"/>
      <c r="AY721" s="18"/>
    </row>
    <row r="722" spans="1:51" ht="13" x14ac:dyDescent="0.25">
      <c r="A722" s="20"/>
      <c r="B722" s="21"/>
      <c r="C722" s="112"/>
      <c r="D722" s="113"/>
      <c r="E722" s="118"/>
      <c r="F722" s="116"/>
      <c r="G722" s="24"/>
      <c r="H722" s="23"/>
      <c r="I722" s="23"/>
      <c r="J722" s="23"/>
      <c r="K722" s="23"/>
      <c r="L722" s="23"/>
      <c r="M722" s="119"/>
      <c r="N722" s="23"/>
      <c r="O722" s="23"/>
      <c r="P722" s="23"/>
      <c r="Q722" s="23"/>
      <c r="R722" s="23"/>
      <c r="S722" s="23"/>
      <c r="T722" s="23"/>
      <c r="U722" s="23"/>
      <c r="V722" s="22"/>
      <c r="W722" s="23"/>
      <c r="X722" s="23"/>
      <c r="Y722" s="23"/>
      <c r="Z722" s="23"/>
      <c r="AA722" s="23"/>
      <c r="AB722" s="23"/>
      <c r="AC722" s="23"/>
      <c r="AD722" s="23"/>
      <c r="AE722" s="23"/>
      <c r="AF722" s="119"/>
      <c r="AG722" s="18"/>
      <c r="AH722" s="19"/>
      <c r="AI722" s="19"/>
      <c r="AJ722" s="19"/>
      <c r="AK722" s="18"/>
      <c r="AL722" s="18"/>
      <c r="AM722" s="18"/>
      <c r="AN722" s="18"/>
      <c r="AO722" s="18"/>
      <c r="AP722" s="18"/>
      <c r="AQ722" s="18"/>
      <c r="AR722" s="18"/>
      <c r="AS722" s="18"/>
      <c r="AT722" s="18"/>
      <c r="AU722" s="18"/>
      <c r="AV722" s="18"/>
      <c r="AW722" s="18"/>
      <c r="AX722" s="18"/>
      <c r="AY722" s="18"/>
    </row>
    <row r="723" spans="1:51" ht="13" x14ac:dyDescent="0.25">
      <c r="A723" s="20"/>
      <c r="B723" s="21"/>
      <c r="C723" s="112"/>
      <c r="D723" s="113"/>
      <c r="E723" s="118"/>
      <c r="F723" s="116"/>
      <c r="G723" s="24"/>
      <c r="H723" s="23"/>
      <c r="I723" s="23"/>
      <c r="J723" s="23"/>
      <c r="K723" s="23"/>
      <c r="L723" s="23"/>
      <c r="M723" s="119"/>
      <c r="N723" s="23"/>
      <c r="O723" s="23"/>
      <c r="P723" s="23"/>
      <c r="Q723" s="23"/>
      <c r="R723" s="23"/>
      <c r="S723" s="23"/>
      <c r="T723" s="23"/>
      <c r="U723" s="23"/>
      <c r="V723" s="22"/>
      <c r="W723" s="23"/>
      <c r="X723" s="23"/>
      <c r="Y723" s="23"/>
      <c r="Z723" s="23"/>
      <c r="AA723" s="23"/>
      <c r="AB723" s="23"/>
      <c r="AC723" s="23"/>
      <c r="AD723" s="23"/>
      <c r="AE723" s="23"/>
      <c r="AF723" s="119"/>
      <c r="AG723" s="18"/>
      <c r="AH723" s="19"/>
      <c r="AI723" s="19"/>
      <c r="AJ723" s="19"/>
      <c r="AK723" s="18"/>
      <c r="AL723" s="18"/>
      <c r="AM723" s="18"/>
      <c r="AN723" s="18"/>
      <c r="AO723" s="18"/>
      <c r="AP723" s="18"/>
      <c r="AQ723" s="18"/>
      <c r="AR723" s="18"/>
      <c r="AS723" s="18"/>
      <c r="AT723" s="18"/>
      <c r="AU723" s="18"/>
      <c r="AV723" s="18"/>
      <c r="AW723" s="18"/>
      <c r="AX723" s="18"/>
      <c r="AY723" s="18"/>
    </row>
    <row r="724" spans="1:51" ht="13" x14ac:dyDescent="0.25">
      <c r="A724" s="20"/>
      <c r="B724" s="21"/>
      <c r="C724" s="112"/>
      <c r="D724" s="113"/>
      <c r="E724" s="118"/>
      <c r="F724" s="116"/>
      <c r="G724" s="24"/>
      <c r="H724" s="23"/>
      <c r="I724" s="23"/>
      <c r="J724" s="23"/>
      <c r="K724" s="23"/>
      <c r="L724" s="23"/>
      <c r="M724" s="119"/>
      <c r="N724" s="23"/>
      <c r="O724" s="23"/>
      <c r="P724" s="23"/>
      <c r="Q724" s="23"/>
      <c r="R724" s="23"/>
      <c r="S724" s="23"/>
      <c r="T724" s="23"/>
      <c r="U724" s="23"/>
      <c r="V724" s="22"/>
      <c r="W724" s="23"/>
      <c r="X724" s="23"/>
      <c r="Y724" s="23"/>
      <c r="Z724" s="23"/>
      <c r="AA724" s="23"/>
      <c r="AB724" s="23"/>
      <c r="AC724" s="23"/>
      <c r="AD724" s="23"/>
      <c r="AE724" s="23"/>
      <c r="AF724" s="119"/>
      <c r="AG724" s="18"/>
      <c r="AH724" s="19"/>
      <c r="AI724" s="19"/>
      <c r="AJ724" s="19"/>
      <c r="AK724" s="18"/>
      <c r="AL724" s="18"/>
      <c r="AM724" s="18"/>
      <c r="AN724" s="18"/>
      <c r="AO724" s="18"/>
      <c r="AP724" s="18"/>
      <c r="AQ724" s="18"/>
      <c r="AR724" s="18"/>
      <c r="AS724" s="18"/>
      <c r="AT724" s="18"/>
      <c r="AU724" s="18"/>
      <c r="AV724" s="18"/>
      <c r="AW724" s="18"/>
      <c r="AX724" s="18"/>
      <c r="AY724" s="18"/>
    </row>
    <row r="725" spans="1:51" ht="13" x14ac:dyDescent="0.25">
      <c r="A725" s="20"/>
      <c r="B725" s="21"/>
      <c r="C725" s="112"/>
      <c r="D725" s="113"/>
      <c r="E725" s="118"/>
      <c r="F725" s="116"/>
      <c r="G725" s="24"/>
      <c r="H725" s="23"/>
      <c r="I725" s="23"/>
      <c r="J725" s="23"/>
      <c r="K725" s="23"/>
      <c r="L725" s="23"/>
      <c r="M725" s="119"/>
      <c r="N725" s="23"/>
      <c r="O725" s="23"/>
      <c r="P725" s="23"/>
      <c r="Q725" s="23"/>
      <c r="R725" s="23"/>
      <c r="S725" s="23"/>
      <c r="T725" s="23"/>
      <c r="U725" s="23"/>
      <c r="V725" s="22"/>
      <c r="W725" s="23"/>
      <c r="X725" s="23"/>
      <c r="Y725" s="23"/>
      <c r="Z725" s="23"/>
      <c r="AA725" s="23"/>
      <c r="AB725" s="23"/>
      <c r="AC725" s="23"/>
      <c r="AD725" s="23"/>
      <c r="AE725" s="23"/>
      <c r="AF725" s="119"/>
      <c r="AG725" s="18"/>
      <c r="AH725" s="19"/>
      <c r="AI725" s="19"/>
      <c r="AJ725" s="19"/>
      <c r="AK725" s="18"/>
      <c r="AL725" s="18"/>
      <c r="AM725" s="18"/>
      <c r="AN725" s="18"/>
      <c r="AO725" s="18"/>
      <c r="AP725" s="18"/>
      <c r="AQ725" s="18"/>
      <c r="AR725" s="18"/>
      <c r="AS725" s="18"/>
      <c r="AT725" s="18"/>
      <c r="AU725" s="18"/>
      <c r="AV725" s="18"/>
      <c r="AW725" s="18"/>
      <c r="AX725" s="18"/>
      <c r="AY725" s="18"/>
    </row>
    <row r="726" spans="1:51" ht="13" x14ac:dyDescent="0.25">
      <c r="A726" s="20"/>
      <c r="B726" s="21"/>
      <c r="C726" s="112"/>
      <c r="D726" s="113"/>
      <c r="E726" s="118"/>
      <c r="F726" s="116"/>
      <c r="G726" s="24"/>
      <c r="H726" s="23"/>
      <c r="I726" s="23"/>
      <c r="J726" s="23"/>
      <c r="K726" s="23"/>
      <c r="L726" s="23"/>
      <c r="M726" s="119"/>
      <c r="N726" s="23"/>
      <c r="O726" s="23"/>
      <c r="P726" s="23"/>
      <c r="Q726" s="23"/>
      <c r="R726" s="23"/>
      <c r="S726" s="23"/>
      <c r="T726" s="23"/>
      <c r="U726" s="23"/>
      <c r="V726" s="22"/>
      <c r="W726" s="23"/>
      <c r="X726" s="23"/>
      <c r="Y726" s="23"/>
      <c r="Z726" s="23"/>
      <c r="AA726" s="23"/>
      <c r="AB726" s="23"/>
      <c r="AC726" s="23"/>
      <c r="AD726" s="23"/>
      <c r="AE726" s="23"/>
      <c r="AF726" s="119"/>
      <c r="AG726" s="18"/>
      <c r="AH726" s="19"/>
      <c r="AI726" s="19"/>
      <c r="AJ726" s="19"/>
      <c r="AK726" s="18"/>
      <c r="AL726" s="18"/>
      <c r="AM726" s="18"/>
      <c r="AN726" s="18"/>
      <c r="AO726" s="18"/>
      <c r="AP726" s="18"/>
      <c r="AQ726" s="18"/>
      <c r="AR726" s="18"/>
      <c r="AS726" s="18"/>
      <c r="AT726" s="18"/>
      <c r="AU726" s="18"/>
      <c r="AV726" s="18"/>
      <c r="AW726" s="18"/>
      <c r="AX726" s="18"/>
      <c r="AY726" s="18"/>
    </row>
    <row r="727" spans="1:51" ht="13" x14ac:dyDescent="0.25">
      <c r="A727" s="20"/>
      <c r="B727" s="21"/>
      <c r="C727" s="112"/>
      <c r="D727" s="113"/>
      <c r="E727" s="118"/>
      <c r="F727" s="116"/>
      <c r="G727" s="24"/>
      <c r="H727" s="23"/>
      <c r="I727" s="23"/>
      <c r="J727" s="23"/>
      <c r="K727" s="23"/>
      <c r="L727" s="23"/>
      <c r="M727" s="119"/>
      <c r="N727" s="23"/>
      <c r="O727" s="23"/>
      <c r="P727" s="23"/>
      <c r="Q727" s="23"/>
      <c r="R727" s="23"/>
      <c r="S727" s="23"/>
      <c r="T727" s="23"/>
      <c r="U727" s="23"/>
      <c r="V727" s="22"/>
      <c r="W727" s="23"/>
      <c r="X727" s="23"/>
      <c r="Y727" s="23"/>
      <c r="Z727" s="23"/>
      <c r="AA727" s="23"/>
      <c r="AB727" s="23"/>
      <c r="AC727" s="23"/>
      <c r="AD727" s="23"/>
      <c r="AE727" s="23"/>
      <c r="AF727" s="119"/>
      <c r="AG727" s="18"/>
      <c r="AH727" s="19"/>
      <c r="AI727" s="19"/>
      <c r="AJ727" s="19"/>
      <c r="AK727" s="18"/>
      <c r="AL727" s="18"/>
      <c r="AM727" s="18"/>
      <c r="AN727" s="18"/>
      <c r="AO727" s="18"/>
      <c r="AP727" s="18"/>
      <c r="AQ727" s="18"/>
      <c r="AR727" s="18"/>
      <c r="AS727" s="18"/>
      <c r="AT727" s="18"/>
      <c r="AU727" s="18"/>
      <c r="AV727" s="18"/>
      <c r="AW727" s="18"/>
      <c r="AX727" s="18"/>
      <c r="AY727" s="18"/>
    </row>
    <row r="728" spans="1:51" ht="13" x14ac:dyDescent="0.25">
      <c r="A728" s="20"/>
      <c r="B728" s="21"/>
      <c r="C728" s="112"/>
      <c r="D728" s="113"/>
      <c r="E728" s="118"/>
      <c r="F728" s="116"/>
      <c r="G728" s="24"/>
      <c r="H728" s="23"/>
      <c r="I728" s="23"/>
      <c r="J728" s="23"/>
      <c r="K728" s="23"/>
      <c r="L728" s="23"/>
      <c r="M728" s="119"/>
      <c r="N728" s="23"/>
      <c r="O728" s="23"/>
      <c r="P728" s="23"/>
      <c r="Q728" s="23"/>
      <c r="R728" s="23"/>
      <c r="S728" s="23"/>
      <c r="T728" s="23"/>
      <c r="U728" s="23"/>
      <c r="V728" s="22"/>
      <c r="W728" s="23"/>
      <c r="X728" s="23"/>
      <c r="Y728" s="23"/>
      <c r="Z728" s="23"/>
      <c r="AA728" s="23"/>
      <c r="AB728" s="23"/>
      <c r="AC728" s="23"/>
      <c r="AD728" s="23"/>
      <c r="AE728" s="23"/>
      <c r="AF728" s="119"/>
      <c r="AG728" s="18"/>
      <c r="AH728" s="19"/>
      <c r="AI728" s="19"/>
      <c r="AJ728" s="19"/>
      <c r="AK728" s="18"/>
      <c r="AL728" s="18"/>
      <c r="AM728" s="18"/>
      <c r="AN728" s="18"/>
      <c r="AO728" s="18"/>
      <c r="AP728" s="18"/>
      <c r="AQ728" s="18"/>
      <c r="AR728" s="18"/>
      <c r="AS728" s="18"/>
      <c r="AT728" s="18"/>
      <c r="AU728" s="18"/>
      <c r="AV728" s="18"/>
      <c r="AW728" s="18"/>
      <c r="AX728" s="18"/>
      <c r="AY728" s="18"/>
    </row>
    <row r="729" spans="1:51" ht="13" x14ac:dyDescent="0.25">
      <c r="A729" s="20"/>
      <c r="B729" s="21"/>
      <c r="C729" s="112"/>
      <c r="D729" s="113"/>
      <c r="E729" s="118"/>
      <c r="F729" s="116"/>
      <c r="G729" s="24"/>
      <c r="H729" s="23"/>
      <c r="I729" s="23"/>
      <c r="J729" s="23"/>
      <c r="K729" s="23"/>
      <c r="L729" s="23"/>
      <c r="M729" s="119"/>
      <c r="N729" s="23"/>
      <c r="O729" s="23"/>
      <c r="P729" s="23"/>
      <c r="Q729" s="23"/>
      <c r="R729" s="23"/>
      <c r="S729" s="23"/>
      <c r="T729" s="23"/>
      <c r="U729" s="23"/>
      <c r="V729" s="22"/>
      <c r="W729" s="23"/>
      <c r="X729" s="23"/>
      <c r="Y729" s="23"/>
      <c r="Z729" s="23"/>
      <c r="AA729" s="23"/>
      <c r="AB729" s="23"/>
      <c r="AC729" s="23"/>
      <c r="AD729" s="23"/>
      <c r="AE729" s="23"/>
      <c r="AF729" s="119"/>
      <c r="AG729" s="18"/>
      <c r="AH729" s="19"/>
      <c r="AI729" s="19"/>
      <c r="AJ729" s="19"/>
      <c r="AK729" s="18"/>
      <c r="AL729" s="18"/>
      <c r="AM729" s="18"/>
      <c r="AN729" s="18"/>
      <c r="AO729" s="18"/>
      <c r="AP729" s="18"/>
      <c r="AQ729" s="18"/>
      <c r="AR729" s="18"/>
      <c r="AS729" s="18"/>
      <c r="AT729" s="18"/>
      <c r="AU729" s="18"/>
      <c r="AV729" s="18"/>
      <c r="AW729" s="18"/>
      <c r="AX729" s="18"/>
      <c r="AY729" s="18"/>
    </row>
    <row r="730" spans="1:51" ht="13" x14ac:dyDescent="0.25">
      <c r="A730" s="20"/>
      <c r="B730" s="21"/>
      <c r="C730" s="112"/>
      <c r="D730" s="113"/>
      <c r="E730" s="118"/>
      <c r="F730" s="116"/>
      <c r="G730" s="24"/>
      <c r="H730" s="23"/>
      <c r="I730" s="23"/>
      <c r="J730" s="23"/>
      <c r="K730" s="23"/>
      <c r="L730" s="23"/>
      <c r="M730" s="119"/>
      <c r="N730" s="23"/>
      <c r="O730" s="23"/>
      <c r="P730" s="23"/>
      <c r="Q730" s="23"/>
      <c r="R730" s="23"/>
      <c r="S730" s="23"/>
      <c r="T730" s="23"/>
      <c r="U730" s="23"/>
      <c r="V730" s="22"/>
      <c r="W730" s="23"/>
      <c r="X730" s="23"/>
      <c r="Y730" s="23"/>
      <c r="Z730" s="23"/>
      <c r="AA730" s="23"/>
      <c r="AB730" s="23"/>
      <c r="AC730" s="23"/>
      <c r="AD730" s="23"/>
      <c r="AE730" s="23"/>
      <c r="AF730" s="119"/>
      <c r="AG730" s="18"/>
      <c r="AH730" s="19"/>
      <c r="AI730" s="19"/>
      <c r="AJ730" s="19"/>
      <c r="AK730" s="18"/>
      <c r="AL730" s="18"/>
      <c r="AM730" s="18"/>
      <c r="AN730" s="18"/>
      <c r="AO730" s="18"/>
      <c r="AP730" s="18"/>
      <c r="AQ730" s="18"/>
      <c r="AR730" s="18"/>
      <c r="AS730" s="18"/>
      <c r="AT730" s="18"/>
      <c r="AU730" s="18"/>
      <c r="AV730" s="18"/>
      <c r="AW730" s="18"/>
      <c r="AX730" s="18"/>
      <c r="AY730" s="18"/>
    </row>
    <row r="731" spans="1:51" ht="13" x14ac:dyDescent="0.25">
      <c r="A731" s="20"/>
      <c r="B731" s="21"/>
      <c r="C731" s="112"/>
      <c r="D731" s="113"/>
      <c r="E731" s="118"/>
      <c r="F731" s="116"/>
      <c r="G731" s="24"/>
      <c r="H731" s="23"/>
      <c r="I731" s="23"/>
      <c r="J731" s="23"/>
      <c r="K731" s="23"/>
      <c r="L731" s="23"/>
      <c r="M731" s="119"/>
      <c r="N731" s="23"/>
      <c r="O731" s="23"/>
      <c r="P731" s="23"/>
      <c r="Q731" s="23"/>
      <c r="R731" s="23"/>
      <c r="S731" s="23"/>
      <c r="T731" s="23"/>
      <c r="U731" s="23"/>
      <c r="V731" s="22"/>
      <c r="W731" s="23"/>
      <c r="X731" s="23"/>
      <c r="Y731" s="23"/>
      <c r="Z731" s="23"/>
      <c r="AA731" s="23"/>
      <c r="AB731" s="23"/>
      <c r="AC731" s="23"/>
      <c r="AD731" s="23"/>
      <c r="AE731" s="23"/>
      <c r="AF731" s="119"/>
      <c r="AG731" s="18"/>
      <c r="AH731" s="19"/>
      <c r="AI731" s="19"/>
      <c r="AJ731" s="19"/>
      <c r="AK731" s="18"/>
      <c r="AL731" s="18"/>
      <c r="AM731" s="18"/>
      <c r="AN731" s="18"/>
      <c r="AO731" s="18"/>
      <c r="AP731" s="18"/>
      <c r="AQ731" s="18"/>
      <c r="AR731" s="18"/>
      <c r="AS731" s="18"/>
      <c r="AT731" s="18"/>
      <c r="AU731" s="18"/>
      <c r="AV731" s="18"/>
      <c r="AW731" s="18"/>
      <c r="AX731" s="18"/>
      <c r="AY731" s="18"/>
    </row>
    <row r="732" spans="1:51" ht="13" x14ac:dyDescent="0.25">
      <c r="A732" s="20"/>
      <c r="B732" s="21"/>
      <c r="C732" s="112"/>
      <c r="D732" s="113"/>
      <c r="E732" s="118"/>
      <c r="F732" s="116"/>
      <c r="G732" s="24"/>
      <c r="H732" s="23"/>
      <c r="I732" s="23"/>
      <c r="J732" s="23"/>
      <c r="K732" s="23"/>
      <c r="L732" s="23"/>
      <c r="M732" s="119"/>
      <c r="N732" s="23"/>
      <c r="O732" s="23"/>
      <c r="P732" s="23"/>
      <c r="Q732" s="23"/>
      <c r="R732" s="23"/>
      <c r="S732" s="23"/>
      <c r="T732" s="23"/>
      <c r="U732" s="23"/>
      <c r="V732" s="22"/>
      <c r="W732" s="23"/>
      <c r="X732" s="23"/>
      <c r="Y732" s="23"/>
      <c r="Z732" s="23"/>
      <c r="AA732" s="23"/>
      <c r="AB732" s="23"/>
      <c r="AC732" s="23"/>
      <c r="AD732" s="23"/>
      <c r="AE732" s="23"/>
      <c r="AF732" s="119"/>
      <c r="AG732" s="18"/>
      <c r="AH732" s="19"/>
      <c r="AI732" s="19"/>
      <c r="AJ732" s="19"/>
      <c r="AK732" s="18"/>
      <c r="AL732" s="18"/>
      <c r="AM732" s="18"/>
      <c r="AN732" s="18"/>
      <c r="AO732" s="18"/>
      <c r="AP732" s="18"/>
      <c r="AQ732" s="18"/>
      <c r="AR732" s="18"/>
      <c r="AS732" s="18"/>
      <c r="AT732" s="18"/>
      <c r="AU732" s="18"/>
      <c r="AV732" s="18"/>
      <c r="AW732" s="18"/>
      <c r="AX732" s="18"/>
      <c r="AY732" s="18"/>
    </row>
    <row r="733" spans="1:51" ht="13" x14ac:dyDescent="0.25">
      <c r="A733" s="20"/>
      <c r="B733" s="21"/>
      <c r="C733" s="112"/>
      <c r="D733" s="113"/>
      <c r="E733" s="118"/>
      <c r="F733" s="116"/>
      <c r="G733" s="24"/>
      <c r="H733" s="23"/>
      <c r="I733" s="23"/>
      <c r="J733" s="23"/>
      <c r="K733" s="23"/>
      <c r="L733" s="23"/>
      <c r="M733" s="119"/>
      <c r="N733" s="23"/>
      <c r="O733" s="23"/>
      <c r="P733" s="23"/>
      <c r="Q733" s="23"/>
      <c r="R733" s="23"/>
      <c r="S733" s="23"/>
      <c r="T733" s="23"/>
      <c r="U733" s="23"/>
      <c r="V733" s="22"/>
      <c r="W733" s="23"/>
      <c r="X733" s="23"/>
      <c r="Y733" s="23"/>
      <c r="Z733" s="23"/>
      <c r="AA733" s="23"/>
      <c r="AB733" s="23"/>
      <c r="AC733" s="23"/>
      <c r="AD733" s="23"/>
      <c r="AE733" s="23"/>
      <c r="AF733" s="119"/>
      <c r="AG733" s="18"/>
      <c r="AH733" s="19"/>
      <c r="AI733" s="19"/>
      <c r="AJ733" s="19"/>
      <c r="AK733" s="18"/>
      <c r="AL733" s="18"/>
      <c r="AM733" s="18"/>
      <c r="AN733" s="18"/>
      <c r="AO733" s="18"/>
      <c r="AP733" s="18"/>
      <c r="AQ733" s="18"/>
      <c r="AR733" s="18"/>
      <c r="AS733" s="18"/>
      <c r="AT733" s="18"/>
      <c r="AU733" s="18"/>
      <c r="AV733" s="18"/>
      <c r="AW733" s="18"/>
      <c r="AX733" s="18"/>
      <c r="AY733" s="18"/>
    </row>
    <row r="734" spans="1:51" ht="13" x14ac:dyDescent="0.25">
      <c r="A734" s="20"/>
      <c r="B734" s="21"/>
      <c r="C734" s="112"/>
      <c r="D734" s="113"/>
      <c r="E734" s="118"/>
      <c r="F734" s="116"/>
      <c r="G734" s="24"/>
      <c r="H734" s="23"/>
      <c r="I734" s="23"/>
      <c r="J734" s="23"/>
      <c r="K734" s="23"/>
      <c r="L734" s="23"/>
      <c r="M734" s="119"/>
      <c r="N734" s="23"/>
      <c r="O734" s="23"/>
      <c r="P734" s="23"/>
      <c r="Q734" s="23"/>
      <c r="R734" s="23"/>
      <c r="S734" s="23"/>
      <c r="T734" s="23"/>
      <c r="U734" s="23"/>
      <c r="V734" s="22"/>
      <c r="W734" s="23"/>
      <c r="X734" s="23"/>
      <c r="Y734" s="23"/>
      <c r="Z734" s="23"/>
      <c r="AA734" s="23"/>
      <c r="AB734" s="23"/>
      <c r="AC734" s="23"/>
      <c r="AD734" s="23"/>
      <c r="AE734" s="23"/>
      <c r="AF734" s="119"/>
      <c r="AG734" s="18"/>
      <c r="AH734" s="19"/>
      <c r="AI734" s="19"/>
      <c r="AJ734" s="19"/>
      <c r="AK734" s="18"/>
      <c r="AL734" s="18"/>
      <c r="AM734" s="18"/>
      <c r="AN734" s="18"/>
      <c r="AO734" s="18"/>
      <c r="AP734" s="18"/>
      <c r="AQ734" s="18"/>
      <c r="AR734" s="18"/>
      <c r="AS734" s="18"/>
      <c r="AT734" s="18"/>
      <c r="AU734" s="18"/>
      <c r="AV734" s="18"/>
      <c r="AW734" s="18"/>
      <c r="AX734" s="18"/>
      <c r="AY734" s="18"/>
    </row>
    <row r="735" spans="1:51" ht="13" x14ac:dyDescent="0.25">
      <c r="A735" s="20"/>
      <c r="B735" s="21"/>
      <c r="C735" s="112"/>
      <c r="D735" s="113"/>
      <c r="E735" s="118"/>
      <c r="F735" s="116"/>
      <c r="G735" s="24"/>
      <c r="H735" s="23"/>
      <c r="I735" s="23"/>
      <c r="J735" s="23"/>
      <c r="K735" s="23"/>
      <c r="L735" s="23"/>
      <c r="M735" s="119"/>
      <c r="N735" s="23"/>
      <c r="O735" s="23"/>
      <c r="P735" s="23"/>
      <c r="Q735" s="23"/>
      <c r="R735" s="23"/>
      <c r="S735" s="23"/>
      <c r="T735" s="23"/>
      <c r="U735" s="23"/>
      <c r="V735" s="22"/>
      <c r="W735" s="23"/>
      <c r="X735" s="23"/>
      <c r="Y735" s="23"/>
      <c r="Z735" s="23"/>
      <c r="AA735" s="23"/>
      <c r="AB735" s="23"/>
      <c r="AC735" s="23"/>
      <c r="AD735" s="23"/>
      <c r="AE735" s="23"/>
      <c r="AF735" s="119"/>
      <c r="AG735" s="18"/>
      <c r="AH735" s="19"/>
      <c r="AI735" s="19"/>
      <c r="AJ735" s="19"/>
      <c r="AK735" s="18"/>
      <c r="AL735" s="18"/>
      <c r="AM735" s="18"/>
      <c r="AN735" s="18"/>
      <c r="AO735" s="18"/>
      <c r="AP735" s="18"/>
      <c r="AQ735" s="18"/>
      <c r="AR735" s="18"/>
      <c r="AS735" s="18"/>
      <c r="AT735" s="18"/>
      <c r="AU735" s="18"/>
      <c r="AV735" s="18"/>
      <c r="AW735" s="18"/>
      <c r="AX735" s="18"/>
      <c r="AY735" s="18"/>
    </row>
    <row r="736" spans="1:51" ht="13" x14ac:dyDescent="0.25">
      <c r="A736" s="20"/>
      <c r="B736" s="21"/>
      <c r="C736" s="112"/>
      <c r="D736" s="113"/>
      <c r="E736" s="118"/>
      <c r="F736" s="116"/>
      <c r="G736" s="24"/>
      <c r="H736" s="23"/>
      <c r="I736" s="23"/>
      <c r="J736" s="23"/>
      <c r="K736" s="23"/>
      <c r="L736" s="23"/>
      <c r="M736" s="119"/>
      <c r="N736" s="23"/>
      <c r="O736" s="23"/>
      <c r="P736" s="23"/>
      <c r="Q736" s="23"/>
      <c r="R736" s="23"/>
      <c r="S736" s="23"/>
      <c r="T736" s="23"/>
      <c r="U736" s="23"/>
      <c r="V736" s="22"/>
      <c r="W736" s="23"/>
      <c r="X736" s="23"/>
      <c r="Y736" s="23"/>
      <c r="Z736" s="23"/>
      <c r="AA736" s="23"/>
      <c r="AB736" s="23"/>
      <c r="AC736" s="23"/>
      <c r="AD736" s="23"/>
      <c r="AE736" s="23"/>
      <c r="AF736" s="119"/>
      <c r="AG736" s="18"/>
      <c r="AH736" s="19"/>
      <c r="AI736" s="19"/>
      <c r="AJ736" s="19"/>
      <c r="AK736" s="18"/>
      <c r="AL736" s="18"/>
      <c r="AM736" s="18"/>
      <c r="AN736" s="18"/>
      <c r="AO736" s="18"/>
      <c r="AP736" s="18"/>
      <c r="AQ736" s="18"/>
      <c r="AR736" s="18"/>
      <c r="AS736" s="18"/>
      <c r="AT736" s="18"/>
      <c r="AU736" s="18"/>
      <c r="AV736" s="18"/>
      <c r="AW736" s="18"/>
      <c r="AX736" s="18"/>
      <c r="AY736" s="18"/>
    </row>
    <row r="737" spans="1:51" ht="13" x14ac:dyDescent="0.25">
      <c r="A737" s="20"/>
      <c r="B737" s="21"/>
      <c r="C737" s="112"/>
      <c r="D737" s="113"/>
      <c r="E737" s="118"/>
      <c r="F737" s="116"/>
      <c r="G737" s="24"/>
      <c r="H737" s="23"/>
      <c r="I737" s="23"/>
      <c r="J737" s="23"/>
      <c r="K737" s="23"/>
      <c r="L737" s="23"/>
      <c r="M737" s="119"/>
      <c r="N737" s="23"/>
      <c r="O737" s="23"/>
      <c r="P737" s="23"/>
      <c r="Q737" s="23"/>
      <c r="R737" s="23"/>
      <c r="S737" s="23"/>
      <c r="T737" s="23"/>
      <c r="U737" s="23"/>
      <c r="V737" s="22"/>
      <c r="W737" s="23"/>
      <c r="X737" s="23"/>
      <c r="Y737" s="23"/>
      <c r="Z737" s="23"/>
      <c r="AA737" s="23"/>
      <c r="AB737" s="23"/>
      <c r="AC737" s="23"/>
      <c r="AD737" s="23"/>
      <c r="AE737" s="23"/>
      <c r="AF737" s="119"/>
      <c r="AG737" s="18"/>
      <c r="AH737" s="19"/>
      <c r="AI737" s="19"/>
      <c r="AJ737" s="19"/>
      <c r="AK737" s="18"/>
      <c r="AL737" s="18"/>
      <c r="AM737" s="18"/>
      <c r="AN737" s="18"/>
      <c r="AO737" s="18"/>
      <c r="AP737" s="18"/>
      <c r="AQ737" s="18"/>
      <c r="AR737" s="18"/>
      <c r="AS737" s="18"/>
      <c r="AT737" s="18"/>
      <c r="AU737" s="18"/>
      <c r="AV737" s="18"/>
      <c r="AW737" s="18"/>
      <c r="AX737" s="18"/>
      <c r="AY737" s="18"/>
    </row>
    <row r="738" spans="1:51" ht="13" x14ac:dyDescent="0.25">
      <c r="A738" s="20"/>
      <c r="B738" s="21"/>
      <c r="C738" s="112"/>
      <c r="D738" s="113"/>
      <c r="E738" s="118"/>
      <c r="F738" s="116"/>
      <c r="G738" s="24"/>
      <c r="H738" s="23"/>
      <c r="I738" s="23"/>
      <c r="J738" s="23"/>
      <c r="K738" s="23"/>
      <c r="L738" s="23"/>
      <c r="M738" s="119"/>
      <c r="N738" s="23"/>
      <c r="O738" s="23"/>
      <c r="P738" s="23"/>
      <c r="Q738" s="23"/>
      <c r="R738" s="23"/>
      <c r="S738" s="23"/>
      <c r="T738" s="23"/>
      <c r="U738" s="23"/>
      <c r="V738" s="22"/>
      <c r="W738" s="23"/>
      <c r="X738" s="23"/>
      <c r="Y738" s="23"/>
      <c r="Z738" s="23"/>
      <c r="AA738" s="23"/>
      <c r="AB738" s="23"/>
      <c r="AC738" s="23"/>
      <c r="AD738" s="23"/>
      <c r="AE738" s="23"/>
      <c r="AF738" s="119"/>
      <c r="AG738" s="18"/>
      <c r="AH738" s="19"/>
      <c r="AI738" s="19"/>
      <c r="AJ738" s="19"/>
      <c r="AK738" s="18"/>
      <c r="AL738" s="18"/>
      <c r="AM738" s="18"/>
      <c r="AN738" s="18"/>
      <c r="AO738" s="18"/>
      <c r="AP738" s="18"/>
      <c r="AQ738" s="18"/>
      <c r="AR738" s="18"/>
      <c r="AS738" s="18"/>
      <c r="AT738" s="18"/>
      <c r="AU738" s="18"/>
      <c r="AV738" s="18"/>
      <c r="AW738" s="18"/>
      <c r="AX738" s="18"/>
      <c r="AY738" s="18"/>
    </row>
    <row r="739" spans="1:51" ht="13" x14ac:dyDescent="0.25">
      <c r="A739" s="20"/>
      <c r="B739" s="21"/>
      <c r="C739" s="112"/>
      <c r="D739" s="113"/>
      <c r="E739" s="118"/>
      <c r="F739" s="116"/>
      <c r="G739" s="24"/>
      <c r="H739" s="23"/>
      <c r="I739" s="23"/>
      <c r="J739" s="23"/>
      <c r="K739" s="23"/>
      <c r="L739" s="23"/>
      <c r="M739" s="119"/>
      <c r="N739" s="23"/>
      <c r="O739" s="23"/>
      <c r="P739" s="23"/>
      <c r="Q739" s="23"/>
      <c r="R739" s="23"/>
      <c r="S739" s="23"/>
      <c r="T739" s="23"/>
      <c r="U739" s="23"/>
      <c r="V739" s="22"/>
      <c r="W739" s="23"/>
      <c r="X739" s="23"/>
      <c r="Y739" s="23"/>
      <c r="Z739" s="23"/>
      <c r="AA739" s="23"/>
      <c r="AB739" s="23"/>
      <c r="AC739" s="23"/>
      <c r="AD739" s="23"/>
      <c r="AE739" s="23"/>
      <c r="AF739" s="119"/>
      <c r="AG739" s="18"/>
      <c r="AH739" s="19"/>
      <c r="AI739" s="19"/>
      <c r="AJ739" s="19"/>
      <c r="AK739" s="18"/>
      <c r="AL739" s="18"/>
      <c r="AM739" s="18"/>
      <c r="AN739" s="18"/>
      <c r="AO739" s="18"/>
      <c r="AP739" s="18"/>
      <c r="AQ739" s="18"/>
      <c r="AR739" s="18"/>
      <c r="AS739" s="18"/>
      <c r="AT739" s="18"/>
      <c r="AU739" s="18"/>
      <c r="AV739" s="18"/>
      <c r="AW739" s="18"/>
      <c r="AX739" s="18"/>
      <c r="AY739" s="18"/>
    </row>
    <row r="740" spans="1:51" ht="13" x14ac:dyDescent="0.25">
      <c r="A740" s="20"/>
      <c r="B740" s="21"/>
      <c r="C740" s="112"/>
      <c r="D740" s="113"/>
      <c r="E740" s="118"/>
      <c r="F740" s="116"/>
      <c r="G740" s="24"/>
      <c r="H740" s="23"/>
      <c r="I740" s="23"/>
      <c r="J740" s="23"/>
      <c r="K740" s="23"/>
      <c r="L740" s="23"/>
      <c r="M740" s="119"/>
      <c r="N740" s="23"/>
      <c r="O740" s="23"/>
      <c r="P740" s="23"/>
      <c r="Q740" s="23"/>
      <c r="R740" s="23"/>
      <c r="S740" s="23"/>
      <c r="T740" s="23"/>
      <c r="U740" s="23"/>
      <c r="V740" s="22"/>
      <c r="W740" s="23"/>
      <c r="X740" s="23"/>
      <c r="Y740" s="23"/>
      <c r="Z740" s="23"/>
      <c r="AA740" s="23"/>
      <c r="AB740" s="23"/>
      <c r="AC740" s="23"/>
      <c r="AD740" s="23"/>
      <c r="AE740" s="23"/>
      <c r="AF740" s="119"/>
      <c r="AG740" s="18"/>
      <c r="AH740" s="19"/>
      <c r="AI740" s="19"/>
      <c r="AJ740" s="19"/>
      <c r="AK740" s="18"/>
      <c r="AL740" s="18"/>
      <c r="AM740" s="18"/>
      <c r="AN740" s="18"/>
      <c r="AO740" s="18"/>
      <c r="AP740" s="18"/>
      <c r="AQ740" s="18"/>
      <c r="AR740" s="18"/>
      <c r="AS740" s="18"/>
      <c r="AT740" s="18"/>
      <c r="AU740" s="18"/>
      <c r="AV740" s="18"/>
      <c r="AW740" s="18"/>
      <c r="AX740" s="18"/>
      <c r="AY740" s="18"/>
    </row>
    <row r="741" spans="1:51" ht="13" x14ac:dyDescent="0.25">
      <c r="A741" s="20"/>
      <c r="B741" s="21"/>
      <c r="C741" s="112"/>
      <c r="D741" s="113"/>
      <c r="E741" s="118"/>
      <c r="F741" s="116"/>
      <c r="G741" s="24"/>
      <c r="H741" s="23"/>
      <c r="I741" s="23"/>
      <c r="J741" s="23"/>
      <c r="K741" s="23"/>
      <c r="L741" s="23"/>
      <c r="M741" s="119"/>
      <c r="N741" s="23"/>
      <c r="O741" s="23"/>
      <c r="P741" s="23"/>
      <c r="Q741" s="23"/>
      <c r="R741" s="23"/>
      <c r="S741" s="23"/>
      <c r="T741" s="23"/>
      <c r="U741" s="23"/>
      <c r="V741" s="22"/>
      <c r="W741" s="23"/>
      <c r="X741" s="23"/>
      <c r="Y741" s="23"/>
      <c r="Z741" s="23"/>
      <c r="AA741" s="23"/>
      <c r="AB741" s="23"/>
      <c r="AC741" s="23"/>
      <c r="AD741" s="23"/>
      <c r="AE741" s="23"/>
      <c r="AF741" s="119"/>
      <c r="AG741" s="18"/>
      <c r="AH741" s="19"/>
      <c r="AI741" s="19"/>
      <c r="AJ741" s="19"/>
      <c r="AK741" s="18"/>
      <c r="AL741" s="18"/>
      <c r="AM741" s="18"/>
      <c r="AN741" s="18"/>
      <c r="AO741" s="18"/>
      <c r="AP741" s="18"/>
      <c r="AQ741" s="18"/>
      <c r="AR741" s="18"/>
      <c r="AS741" s="18"/>
      <c r="AT741" s="18"/>
      <c r="AU741" s="18"/>
      <c r="AV741" s="18"/>
      <c r="AW741" s="18"/>
      <c r="AX741" s="18"/>
      <c r="AY741" s="18"/>
    </row>
    <row r="742" spans="1:51" ht="13" x14ac:dyDescent="0.25">
      <c r="A742" s="20"/>
      <c r="B742" s="21"/>
      <c r="C742" s="112"/>
      <c r="D742" s="113"/>
      <c r="E742" s="118"/>
      <c r="F742" s="116"/>
      <c r="G742" s="24"/>
      <c r="H742" s="23"/>
      <c r="I742" s="23"/>
      <c r="J742" s="23"/>
      <c r="K742" s="23"/>
      <c r="L742" s="23"/>
      <c r="M742" s="119"/>
      <c r="N742" s="23"/>
      <c r="O742" s="23"/>
      <c r="P742" s="23"/>
      <c r="Q742" s="23"/>
      <c r="R742" s="23"/>
      <c r="S742" s="23"/>
      <c r="T742" s="23"/>
      <c r="U742" s="23"/>
      <c r="V742" s="22"/>
      <c r="W742" s="23"/>
      <c r="X742" s="23"/>
      <c r="Y742" s="23"/>
      <c r="Z742" s="23"/>
      <c r="AA742" s="23"/>
      <c r="AB742" s="23"/>
      <c r="AC742" s="23"/>
      <c r="AD742" s="23"/>
      <c r="AE742" s="23"/>
      <c r="AF742" s="119"/>
      <c r="AG742" s="18"/>
      <c r="AH742" s="19"/>
      <c r="AI742" s="19"/>
      <c r="AJ742" s="19"/>
      <c r="AK742" s="18"/>
      <c r="AL742" s="18"/>
      <c r="AM742" s="18"/>
      <c r="AN742" s="18"/>
      <c r="AO742" s="18"/>
      <c r="AP742" s="18"/>
      <c r="AQ742" s="18"/>
      <c r="AR742" s="18"/>
      <c r="AS742" s="18"/>
      <c r="AT742" s="18"/>
      <c r="AU742" s="18"/>
      <c r="AV742" s="18"/>
      <c r="AW742" s="18"/>
      <c r="AX742" s="18"/>
      <c r="AY742" s="18"/>
    </row>
    <row r="743" spans="1:51" ht="13" x14ac:dyDescent="0.25">
      <c r="A743" s="20"/>
      <c r="B743" s="21"/>
      <c r="C743" s="112"/>
      <c r="D743" s="113"/>
      <c r="E743" s="118"/>
      <c r="F743" s="116"/>
      <c r="G743" s="24"/>
      <c r="H743" s="23"/>
      <c r="I743" s="23"/>
      <c r="J743" s="23"/>
      <c r="K743" s="23"/>
      <c r="L743" s="23"/>
      <c r="M743" s="119"/>
      <c r="N743" s="23"/>
      <c r="O743" s="23"/>
      <c r="P743" s="23"/>
      <c r="Q743" s="23"/>
      <c r="R743" s="23"/>
      <c r="S743" s="23"/>
      <c r="T743" s="23"/>
      <c r="U743" s="23"/>
      <c r="V743" s="22"/>
      <c r="W743" s="23"/>
      <c r="X743" s="23"/>
      <c r="Y743" s="23"/>
      <c r="Z743" s="23"/>
      <c r="AA743" s="23"/>
      <c r="AB743" s="23"/>
      <c r="AC743" s="23"/>
      <c r="AD743" s="23"/>
      <c r="AE743" s="23"/>
      <c r="AF743" s="119"/>
      <c r="AG743" s="18"/>
      <c r="AH743" s="19"/>
      <c r="AI743" s="19"/>
      <c r="AJ743" s="19"/>
      <c r="AK743" s="18"/>
      <c r="AL743" s="18"/>
      <c r="AM743" s="18"/>
      <c r="AN743" s="18"/>
      <c r="AO743" s="18"/>
      <c r="AP743" s="18"/>
      <c r="AQ743" s="18"/>
      <c r="AR743" s="18"/>
      <c r="AS743" s="18"/>
      <c r="AT743" s="18"/>
      <c r="AU743" s="18"/>
      <c r="AV743" s="18"/>
      <c r="AW743" s="18"/>
      <c r="AX743" s="18"/>
      <c r="AY743" s="18"/>
    </row>
    <row r="744" spans="1:51" ht="13" x14ac:dyDescent="0.25">
      <c r="A744" s="20"/>
      <c r="B744" s="21"/>
      <c r="C744" s="112"/>
      <c r="D744" s="113"/>
      <c r="E744" s="118"/>
      <c r="F744" s="116"/>
      <c r="G744" s="24"/>
      <c r="H744" s="23"/>
      <c r="I744" s="23"/>
      <c r="J744" s="23"/>
      <c r="K744" s="23"/>
      <c r="L744" s="23"/>
      <c r="M744" s="119"/>
      <c r="N744" s="23"/>
      <c r="O744" s="23"/>
      <c r="P744" s="23"/>
      <c r="Q744" s="23"/>
      <c r="R744" s="23"/>
      <c r="S744" s="23"/>
      <c r="T744" s="23"/>
      <c r="U744" s="23"/>
      <c r="V744" s="22"/>
      <c r="W744" s="23"/>
      <c r="X744" s="23"/>
      <c r="Y744" s="23"/>
      <c r="Z744" s="23"/>
      <c r="AA744" s="23"/>
      <c r="AB744" s="23"/>
      <c r="AC744" s="23"/>
      <c r="AD744" s="23"/>
      <c r="AE744" s="23"/>
      <c r="AF744" s="119"/>
      <c r="AG744" s="18"/>
      <c r="AH744" s="19"/>
      <c r="AI744" s="19"/>
      <c r="AJ744" s="19"/>
      <c r="AK744" s="18"/>
      <c r="AL744" s="18"/>
      <c r="AM744" s="18"/>
      <c r="AN744" s="18"/>
      <c r="AO744" s="18"/>
      <c r="AP744" s="18"/>
      <c r="AQ744" s="18"/>
      <c r="AR744" s="18"/>
      <c r="AS744" s="18"/>
      <c r="AT744" s="18"/>
      <c r="AU744" s="18"/>
      <c r="AV744" s="18"/>
      <c r="AW744" s="18"/>
      <c r="AX744" s="18"/>
      <c r="AY744" s="18"/>
    </row>
    <row r="745" spans="1:51" ht="13" x14ac:dyDescent="0.25">
      <c r="A745" s="20"/>
      <c r="B745" s="21"/>
      <c r="C745" s="112"/>
      <c r="D745" s="113"/>
      <c r="E745" s="118"/>
      <c r="F745" s="116"/>
      <c r="G745" s="24"/>
      <c r="H745" s="23"/>
      <c r="I745" s="23"/>
      <c r="J745" s="23"/>
      <c r="K745" s="23"/>
      <c r="L745" s="23"/>
      <c r="M745" s="119"/>
      <c r="N745" s="23"/>
      <c r="O745" s="23"/>
      <c r="P745" s="23"/>
      <c r="Q745" s="23"/>
      <c r="R745" s="23"/>
      <c r="S745" s="23"/>
      <c r="T745" s="23"/>
      <c r="U745" s="23"/>
      <c r="V745" s="22"/>
      <c r="W745" s="23"/>
      <c r="X745" s="23"/>
      <c r="Y745" s="23"/>
      <c r="Z745" s="23"/>
      <c r="AA745" s="23"/>
      <c r="AB745" s="23"/>
      <c r="AC745" s="23"/>
      <c r="AD745" s="23"/>
      <c r="AE745" s="23"/>
      <c r="AF745" s="119"/>
      <c r="AG745" s="18"/>
      <c r="AH745" s="19"/>
      <c r="AI745" s="19"/>
      <c r="AJ745" s="19"/>
      <c r="AK745" s="18"/>
      <c r="AL745" s="18"/>
      <c r="AM745" s="18"/>
      <c r="AN745" s="18"/>
      <c r="AO745" s="18"/>
      <c r="AP745" s="18"/>
      <c r="AQ745" s="18"/>
      <c r="AR745" s="18"/>
      <c r="AS745" s="18"/>
      <c r="AT745" s="18"/>
      <c r="AU745" s="18"/>
      <c r="AV745" s="18"/>
      <c r="AW745" s="18"/>
      <c r="AX745" s="18"/>
      <c r="AY745" s="18"/>
    </row>
    <row r="746" spans="1:51" ht="13" x14ac:dyDescent="0.25">
      <c r="A746" s="20"/>
      <c r="B746" s="21"/>
      <c r="C746" s="112"/>
      <c r="D746" s="113"/>
      <c r="E746" s="118"/>
      <c r="F746" s="116"/>
      <c r="G746" s="24"/>
      <c r="H746" s="23"/>
      <c r="I746" s="23"/>
      <c r="J746" s="23"/>
      <c r="K746" s="23"/>
      <c r="L746" s="23"/>
      <c r="M746" s="119"/>
      <c r="N746" s="23"/>
      <c r="O746" s="23"/>
      <c r="P746" s="23"/>
      <c r="Q746" s="23"/>
      <c r="R746" s="23"/>
      <c r="S746" s="23"/>
      <c r="T746" s="23"/>
      <c r="U746" s="23"/>
      <c r="V746" s="22"/>
      <c r="W746" s="23"/>
      <c r="X746" s="23"/>
      <c r="Y746" s="23"/>
      <c r="Z746" s="23"/>
      <c r="AA746" s="23"/>
      <c r="AB746" s="23"/>
      <c r="AC746" s="23"/>
      <c r="AD746" s="23"/>
      <c r="AE746" s="23"/>
      <c r="AF746" s="119"/>
      <c r="AG746" s="18"/>
      <c r="AH746" s="19"/>
      <c r="AI746" s="19"/>
      <c r="AJ746" s="19"/>
      <c r="AK746" s="18"/>
      <c r="AL746" s="18"/>
      <c r="AM746" s="18"/>
      <c r="AN746" s="18"/>
      <c r="AO746" s="18"/>
      <c r="AP746" s="18"/>
      <c r="AQ746" s="18"/>
      <c r="AR746" s="18"/>
      <c r="AS746" s="18"/>
      <c r="AT746" s="18"/>
      <c r="AU746" s="18"/>
      <c r="AV746" s="18"/>
      <c r="AW746" s="18"/>
      <c r="AX746" s="18"/>
      <c r="AY746" s="18"/>
    </row>
    <row r="747" spans="1:51" ht="13" x14ac:dyDescent="0.25">
      <c r="A747" s="20"/>
      <c r="B747" s="21"/>
      <c r="C747" s="112"/>
      <c r="D747" s="113"/>
      <c r="E747" s="118"/>
      <c r="F747" s="116"/>
      <c r="G747" s="24"/>
      <c r="H747" s="23"/>
      <c r="I747" s="23"/>
      <c r="J747" s="23"/>
      <c r="K747" s="23"/>
      <c r="L747" s="23"/>
      <c r="M747" s="119"/>
      <c r="N747" s="23"/>
      <c r="O747" s="23"/>
      <c r="P747" s="23"/>
      <c r="Q747" s="23"/>
      <c r="R747" s="23"/>
      <c r="S747" s="23"/>
      <c r="T747" s="23"/>
      <c r="U747" s="23"/>
      <c r="V747" s="22"/>
      <c r="W747" s="23"/>
      <c r="X747" s="23"/>
      <c r="Y747" s="23"/>
      <c r="Z747" s="23"/>
      <c r="AA747" s="23"/>
      <c r="AB747" s="23"/>
      <c r="AC747" s="23"/>
      <c r="AD747" s="23"/>
      <c r="AE747" s="23"/>
      <c r="AF747" s="119"/>
      <c r="AG747" s="18"/>
      <c r="AH747" s="19"/>
      <c r="AI747" s="19"/>
      <c r="AJ747" s="19"/>
      <c r="AK747" s="18"/>
      <c r="AL747" s="18"/>
      <c r="AM747" s="18"/>
      <c r="AN747" s="18"/>
      <c r="AO747" s="18"/>
      <c r="AP747" s="18"/>
      <c r="AQ747" s="18"/>
      <c r="AR747" s="18"/>
      <c r="AS747" s="18"/>
      <c r="AT747" s="18"/>
      <c r="AU747" s="18"/>
      <c r="AV747" s="18"/>
      <c r="AW747" s="18"/>
      <c r="AX747" s="18"/>
      <c r="AY747" s="18"/>
    </row>
    <row r="748" spans="1:51" ht="13" x14ac:dyDescent="0.25">
      <c r="A748" s="20"/>
      <c r="B748" s="21"/>
      <c r="C748" s="112"/>
      <c r="D748" s="113"/>
      <c r="E748" s="118"/>
      <c r="F748" s="116"/>
      <c r="G748" s="24"/>
      <c r="H748" s="23"/>
      <c r="I748" s="23"/>
      <c r="J748" s="23"/>
      <c r="K748" s="23"/>
      <c r="L748" s="23"/>
      <c r="M748" s="119"/>
      <c r="N748" s="23"/>
      <c r="O748" s="23"/>
      <c r="P748" s="23"/>
      <c r="Q748" s="23"/>
      <c r="R748" s="23"/>
      <c r="S748" s="23"/>
      <c r="T748" s="23"/>
      <c r="U748" s="23"/>
      <c r="V748" s="22"/>
      <c r="W748" s="23"/>
      <c r="X748" s="23"/>
      <c r="Y748" s="23"/>
      <c r="Z748" s="23"/>
      <c r="AA748" s="23"/>
      <c r="AB748" s="23"/>
      <c r="AC748" s="23"/>
      <c r="AD748" s="23"/>
      <c r="AE748" s="23"/>
      <c r="AF748" s="119"/>
      <c r="AG748" s="18"/>
      <c r="AH748" s="19"/>
      <c r="AI748" s="19"/>
      <c r="AJ748" s="19"/>
      <c r="AK748" s="18"/>
      <c r="AL748" s="18"/>
      <c r="AM748" s="18"/>
      <c r="AN748" s="18"/>
      <c r="AO748" s="18"/>
      <c r="AP748" s="18"/>
      <c r="AQ748" s="18"/>
      <c r="AR748" s="18"/>
      <c r="AS748" s="18"/>
      <c r="AT748" s="18"/>
      <c r="AU748" s="18"/>
      <c r="AV748" s="18"/>
      <c r="AW748" s="18"/>
      <c r="AX748" s="18"/>
      <c r="AY748" s="18"/>
    </row>
    <row r="749" spans="1:51" ht="13" x14ac:dyDescent="0.25">
      <c r="A749" s="20"/>
      <c r="B749" s="21"/>
      <c r="C749" s="112"/>
      <c r="D749" s="113"/>
      <c r="E749" s="118"/>
      <c r="F749" s="116"/>
      <c r="G749" s="24"/>
      <c r="H749" s="23"/>
      <c r="I749" s="23"/>
      <c r="J749" s="23"/>
      <c r="K749" s="23"/>
      <c r="L749" s="23"/>
      <c r="M749" s="119"/>
      <c r="N749" s="23"/>
      <c r="O749" s="23"/>
      <c r="P749" s="23"/>
      <c r="Q749" s="23"/>
      <c r="R749" s="23"/>
      <c r="S749" s="23"/>
      <c r="T749" s="23"/>
      <c r="U749" s="23"/>
      <c r="V749" s="22"/>
      <c r="W749" s="23"/>
      <c r="X749" s="23"/>
      <c r="Y749" s="23"/>
      <c r="Z749" s="23"/>
      <c r="AA749" s="23"/>
      <c r="AB749" s="23"/>
      <c r="AC749" s="23"/>
      <c r="AD749" s="23"/>
      <c r="AE749" s="23"/>
      <c r="AF749" s="119"/>
      <c r="AG749" s="18"/>
      <c r="AH749" s="19"/>
      <c r="AI749" s="19"/>
      <c r="AJ749" s="19"/>
      <c r="AK749" s="18"/>
      <c r="AL749" s="18"/>
      <c r="AM749" s="18"/>
      <c r="AN749" s="18"/>
      <c r="AO749" s="18"/>
      <c r="AP749" s="18"/>
      <c r="AQ749" s="18"/>
      <c r="AR749" s="18"/>
      <c r="AS749" s="18"/>
      <c r="AT749" s="18"/>
      <c r="AU749" s="18"/>
      <c r="AV749" s="18"/>
      <c r="AW749" s="18"/>
      <c r="AX749" s="18"/>
      <c r="AY749" s="18"/>
    </row>
    <row r="750" spans="1:51" ht="13" x14ac:dyDescent="0.25">
      <c r="A750" s="20"/>
      <c r="B750" s="21"/>
      <c r="C750" s="112"/>
      <c r="D750" s="113"/>
      <c r="E750" s="118"/>
      <c r="F750" s="116"/>
      <c r="G750" s="24"/>
      <c r="H750" s="23"/>
      <c r="I750" s="23"/>
      <c r="J750" s="23"/>
      <c r="K750" s="23"/>
      <c r="L750" s="23"/>
      <c r="M750" s="119"/>
      <c r="N750" s="23"/>
      <c r="O750" s="23"/>
      <c r="P750" s="23"/>
      <c r="Q750" s="23"/>
      <c r="R750" s="23"/>
      <c r="S750" s="23"/>
      <c r="T750" s="23"/>
      <c r="U750" s="23"/>
      <c r="V750" s="22"/>
      <c r="W750" s="23"/>
      <c r="X750" s="23"/>
      <c r="Y750" s="23"/>
      <c r="Z750" s="23"/>
      <c r="AA750" s="23"/>
      <c r="AB750" s="23"/>
      <c r="AC750" s="23"/>
      <c r="AD750" s="23"/>
      <c r="AE750" s="23"/>
      <c r="AF750" s="119"/>
      <c r="AG750" s="18"/>
      <c r="AH750" s="19"/>
      <c r="AI750" s="19"/>
      <c r="AJ750" s="19"/>
      <c r="AK750" s="18"/>
      <c r="AL750" s="18"/>
      <c r="AM750" s="18"/>
      <c r="AN750" s="18"/>
      <c r="AO750" s="18"/>
      <c r="AP750" s="18"/>
      <c r="AQ750" s="18"/>
      <c r="AR750" s="18"/>
      <c r="AS750" s="18"/>
      <c r="AT750" s="18"/>
      <c r="AU750" s="18"/>
      <c r="AV750" s="18"/>
      <c r="AW750" s="18"/>
      <c r="AX750" s="18"/>
      <c r="AY750" s="18"/>
    </row>
    <row r="751" spans="1:51" ht="13" x14ac:dyDescent="0.25">
      <c r="A751" s="20"/>
      <c r="B751" s="21"/>
      <c r="C751" s="112"/>
      <c r="D751" s="113"/>
      <c r="E751" s="118"/>
      <c r="F751" s="116"/>
      <c r="G751" s="24"/>
      <c r="H751" s="23"/>
      <c r="I751" s="23"/>
      <c r="J751" s="23"/>
      <c r="K751" s="23"/>
      <c r="L751" s="23"/>
      <c r="M751" s="119"/>
      <c r="N751" s="23"/>
      <c r="O751" s="23"/>
      <c r="P751" s="23"/>
      <c r="Q751" s="23"/>
      <c r="R751" s="23"/>
      <c r="S751" s="23"/>
      <c r="T751" s="23"/>
      <c r="U751" s="23"/>
      <c r="V751" s="22"/>
      <c r="W751" s="23"/>
      <c r="X751" s="23"/>
      <c r="Y751" s="23"/>
      <c r="Z751" s="23"/>
      <c r="AA751" s="23"/>
      <c r="AB751" s="23"/>
      <c r="AC751" s="23"/>
      <c r="AD751" s="23"/>
      <c r="AE751" s="23"/>
      <c r="AF751" s="119"/>
      <c r="AG751" s="18"/>
      <c r="AH751" s="19"/>
      <c r="AI751" s="19"/>
      <c r="AJ751" s="19"/>
      <c r="AK751" s="18"/>
      <c r="AL751" s="18"/>
      <c r="AM751" s="18"/>
      <c r="AN751" s="18"/>
      <c r="AO751" s="18"/>
      <c r="AP751" s="18"/>
      <c r="AQ751" s="18"/>
      <c r="AR751" s="18"/>
      <c r="AS751" s="18"/>
      <c r="AT751" s="18"/>
      <c r="AU751" s="18"/>
      <c r="AV751" s="18"/>
      <c r="AW751" s="18"/>
      <c r="AX751" s="18"/>
      <c r="AY751" s="18"/>
    </row>
    <row r="752" spans="1:51" ht="13" x14ac:dyDescent="0.25">
      <c r="A752" s="20"/>
      <c r="B752" s="21"/>
      <c r="C752" s="112"/>
      <c r="D752" s="113"/>
      <c r="E752" s="118"/>
      <c r="F752" s="116"/>
      <c r="G752" s="24"/>
      <c r="H752" s="23"/>
      <c r="I752" s="23"/>
      <c r="J752" s="23"/>
      <c r="K752" s="23"/>
      <c r="L752" s="23"/>
      <c r="M752" s="119"/>
      <c r="N752" s="23"/>
      <c r="O752" s="23"/>
      <c r="P752" s="23"/>
      <c r="Q752" s="23"/>
      <c r="R752" s="23"/>
      <c r="S752" s="23"/>
      <c r="T752" s="23"/>
      <c r="U752" s="23"/>
      <c r="V752" s="22"/>
      <c r="W752" s="23"/>
      <c r="X752" s="23"/>
      <c r="Y752" s="23"/>
      <c r="Z752" s="23"/>
      <c r="AA752" s="23"/>
      <c r="AB752" s="23"/>
      <c r="AC752" s="23"/>
      <c r="AD752" s="23"/>
      <c r="AE752" s="23"/>
      <c r="AF752" s="119"/>
      <c r="AG752" s="18"/>
      <c r="AH752" s="19"/>
      <c r="AI752" s="19"/>
      <c r="AJ752" s="19"/>
      <c r="AK752" s="18"/>
      <c r="AL752" s="18"/>
      <c r="AM752" s="18"/>
      <c r="AN752" s="18"/>
      <c r="AO752" s="18"/>
      <c r="AP752" s="18"/>
      <c r="AQ752" s="18"/>
      <c r="AR752" s="18"/>
      <c r="AS752" s="18"/>
      <c r="AT752" s="18"/>
      <c r="AU752" s="18"/>
      <c r="AV752" s="18"/>
      <c r="AW752" s="18"/>
      <c r="AX752" s="18"/>
      <c r="AY752" s="18"/>
    </row>
    <row r="753" spans="1:51" ht="13" x14ac:dyDescent="0.25">
      <c r="A753" s="20"/>
      <c r="B753" s="21"/>
      <c r="C753" s="112"/>
      <c r="D753" s="113"/>
      <c r="E753" s="118"/>
      <c r="F753" s="116"/>
      <c r="G753" s="24"/>
      <c r="H753" s="23"/>
      <c r="I753" s="23"/>
      <c r="J753" s="23"/>
      <c r="K753" s="23"/>
      <c r="L753" s="23"/>
      <c r="M753" s="119"/>
      <c r="N753" s="23"/>
      <c r="O753" s="23"/>
      <c r="P753" s="23"/>
      <c r="Q753" s="23"/>
      <c r="R753" s="23"/>
      <c r="S753" s="23"/>
      <c r="T753" s="23"/>
      <c r="U753" s="23"/>
      <c r="V753" s="22"/>
      <c r="W753" s="23"/>
      <c r="X753" s="23"/>
      <c r="Y753" s="23"/>
      <c r="Z753" s="23"/>
      <c r="AA753" s="23"/>
      <c r="AB753" s="23"/>
      <c r="AC753" s="23"/>
      <c r="AD753" s="23"/>
      <c r="AE753" s="23"/>
      <c r="AF753" s="119"/>
      <c r="AG753" s="18"/>
      <c r="AH753" s="19"/>
      <c r="AI753" s="19"/>
      <c r="AJ753" s="19"/>
      <c r="AK753" s="18"/>
      <c r="AL753" s="18"/>
      <c r="AM753" s="18"/>
      <c r="AN753" s="18"/>
      <c r="AO753" s="18"/>
      <c r="AP753" s="18"/>
      <c r="AQ753" s="18"/>
      <c r="AR753" s="18"/>
      <c r="AS753" s="18"/>
      <c r="AT753" s="18"/>
      <c r="AU753" s="18"/>
      <c r="AV753" s="18"/>
      <c r="AW753" s="18"/>
      <c r="AX753" s="18"/>
      <c r="AY753" s="18"/>
    </row>
    <row r="754" spans="1:51" ht="13" x14ac:dyDescent="0.25">
      <c r="A754" s="20"/>
      <c r="B754" s="21"/>
      <c r="C754" s="112"/>
      <c r="D754" s="113"/>
      <c r="E754" s="118"/>
      <c r="F754" s="116"/>
      <c r="G754" s="24"/>
      <c r="H754" s="23"/>
      <c r="I754" s="23"/>
      <c r="J754" s="23"/>
      <c r="K754" s="23"/>
      <c r="L754" s="23"/>
      <c r="M754" s="119"/>
      <c r="N754" s="23"/>
      <c r="O754" s="23"/>
      <c r="P754" s="23"/>
      <c r="Q754" s="23"/>
      <c r="R754" s="23"/>
      <c r="S754" s="23"/>
      <c r="T754" s="23"/>
      <c r="U754" s="23"/>
      <c r="V754" s="22"/>
      <c r="W754" s="23"/>
      <c r="X754" s="23"/>
      <c r="Y754" s="23"/>
      <c r="Z754" s="23"/>
      <c r="AA754" s="23"/>
      <c r="AB754" s="23"/>
      <c r="AC754" s="23"/>
      <c r="AD754" s="23"/>
      <c r="AE754" s="23"/>
      <c r="AF754" s="119"/>
      <c r="AG754" s="18"/>
      <c r="AH754" s="19"/>
      <c r="AI754" s="19"/>
      <c r="AJ754" s="19"/>
      <c r="AK754" s="18"/>
      <c r="AL754" s="18"/>
      <c r="AM754" s="18"/>
      <c r="AN754" s="18"/>
      <c r="AO754" s="18"/>
      <c r="AP754" s="18"/>
      <c r="AQ754" s="18"/>
      <c r="AR754" s="18"/>
      <c r="AS754" s="18"/>
      <c r="AT754" s="18"/>
      <c r="AU754" s="18"/>
      <c r="AV754" s="18"/>
      <c r="AW754" s="18"/>
      <c r="AX754" s="18"/>
      <c r="AY754" s="18"/>
    </row>
    <row r="755" spans="1:51" ht="13" x14ac:dyDescent="0.25">
      <c r="A755" s="20"/>
      <c r="B755" s="21"/>
      <c r="C755" s="112"/>
      <c r="D755" s="113"/>
      <c r="E755" s="118"/>
      <c r="F755" s="116"/>
      <c r="G755" s="24"/>
      <c r="H755" s="23"/>
      <c r="I755" s="23"/>
      <c r="J755" s="23"/>
      <c r="K755" s="23"/>
      <c r="L755" s="23"/>
      <c r="M755" s="119"/>
      <c r="N755" s="23"/>
      <c r="O755" s="23"/>
      <c r="P755" s="23"/>
      <c r="Q755" s="23"/>
      <c r="R755" s="23"/>
      <c r="S755" s="23"/>
      <c r="T755" s="23"/>
      <c r="U755" s="23"/>
      <c r="V755" s="22"/>
      <c r="W755" s="23"/>
      <c r="X755" s="23"/>
      <c r="Y755" s="23"/>
      <c r="Z755" s="23"/>
      <c r="AA755" s="23"/>
      <c r="AB755" s="23"/>
      <c r="AC755" s="23"/>
      <c r="AD755" s="23"/>
      <c r="AE755" s="23"/>
      <c r="AF755" s="119"/>
      <c r="AG755" s="18"/>
      <c r="AH755" s="19"/>
      <c r="AI755" s="19"/>
      <c r="AJ755" s="19"/>
      <c r="AK755" s="18"/>
      <c r="AL755" s="18"/>
      <c r="AM755" s="18"/>
      <c r="AN755" s="18"/>
      <c r="AO755" s="18"/>
      <c r="AP755" s="18"/>
      <c r="AQ755" s="18"/>
      <c r="AR755" s="18"/>
      <c r="AS755" s="18"/>
      <c r="AT755" s="18"/>
      <c r="AU755" s="18"/>
      <c r="AV755" s="18"/>
      <c r="AW755" s="18"/>
      <c r="AX755" s="18"/>
      <c r="AY755" s="18"/>
    </row>
    <row r="756" spans="1:51" ht="13" x14ac:dyDescent="0.25">
      <c r="A756" s="20"/>
      <c r="B756" s="21"/>
      <c r="C756" s="112"/>
      <c r="D756" s="113"/>
      <c r="E756" s="118"/>
      <c r="F756" s="116"/>
      <c r="G756" s="24"/>
      <c r="H756" s="23"/>
      <c r="I756" s="23"/>
      <c r="J756" s="23"/>
      <c r="K756" s="23"/>
      <c r="L756" s="23"/>
      <c r="M756" s="119"/>
      <c r="N756" s="23"/>
      <c r="O756" s="23"/>
      <c r="P756" s="23"/>
      <c r="Q756" s="23"/>
      <c r="R756" s="23"/>
      <c r="S756" s="23"/>
      <c r="T756" s="23"/>
      <c r="U756" s="23"/>
      <c r="V756" s="22"/>
      <c r="W756" s="23"/>
      <c r="X756" s="23"/>
      <c r="Y756" s="23"/>
      <c r="Z756" s="23"/>
      <c r="AA756" s="23"/>
      <c r="AB756" s="23"/>
      <c r="AC756" s="23"/>
      <c r="AD756" s="23"/>
      <c r="AE756" s="23"/>
      <c r="AF756" s="119"/>
      <c r="AG756" s="18"/>
      <c r="AH756" s="19"/>
      <c r="AI756" s="19"/>
      <c r="AJ756" s="19"/>
      <c r="AK756" s="18"/>
      <c r="AL756" s="18"/>
      <c r="AM756" s="18"/>
      <c r="AN756" s="18"/>
      <c r="AO756" s="18"/>
      <c r="AP756" s="18"/>
      <c r="AQ756" s="18"/>
      <c r="AR756" s="18"/>
      <c r="AS756" s="18"/>
      <c r="AT756" s="18"/>
      <c r="AU756" s="18"/>
      <c r="AV756" s="18"/>
      <c r="AW756" s="18"/>
      <c r="AX756" s="18"/>
      <c r="AY756" s="18"/>
    </row>
    <row r="757" spans="1:51" ht="13" x14ac:dyDescent="0.25">
      <c r="A757" s="20"/>
      <c r="B757" s="21"/>
      <c r="C757" s="112"/>
      <c r="D757" s="113"/>
      <c r="E757" s="118"/>
      <c r="F757" s="116"/>
      <c r="G757" s="24"/>
      <c r="H757" s="23"/>
      <c r="I757" s="23"/>
      <c r="J757" s="23"/>
      <c r="K757" s="23"/>
      <c r="L757" s="23"/>
      <c r="M757" s="119"/>
      <c r="N757" s="23"/>
      <c r="O757" s="23"/>
      <c r="P757" s="23"/>
      <c r="Q757" s="23"/>
      <c r="R757" s="23"/>
      <c r="S757" s="23"/>
      <c r="T757" s="23"/>
      <c r="U757" s="23"/>
      <c r="V757" s="22"/>
      <c r="W757" s="23"/>
      <c r="X757" s="23"/>
      <c r="Y757" s="23"/>
      <c r="Z757" s="23"/>
      <c r="AA757" s="23"/>
      <c r="AB757" s="23"/>
      <c r="AC757" s="23"/>
      <c r="AD757" s="23"/>
      <c r="AE757" s="23"/>
      <c r="AF757" s="119"/>
      <c r="AG757" s="18"/>
      <c r="AH757" s="19"/>
      <c r="AI757" s="19"/>
      <c r="AJ757" s="19"/>
      <c r="AK757" s="18"/>
      <c r="AL757" s="18"/>
      <c r="AM757" s="18"/>
      <c r="AN757" s="18"/>
      <c r="AO757" s="18"/>
      <c r="AP757" s="18"/>
      <c r="AQ757" s="18"/>
      <c r="AR757" s="18"/>
      <c r="AS757" s="18"/>
      <c r="AT757" s="18"/>
      <c r="AU757" s="18"/>
      <c r="AV757" s="18"/>
      <c r="AW757" s="18"/>
      <c r="AX757" s="18"/>
      <c r="AY757" s="18"/>
    </row>
    <row r="758" spans="1:51" ht="13" x14ac:dyDescent="0.25">
      <c r="A758" s="20"/>
      <c r="B758" s="21"/>
      <c r="C758" s="112"/>
      <c r="D758" s="113"/>
      <c r="E758" s="118"/>
      <c r="F758" s="116"/>
      <c r="G758" s="24"/>
      <c r="H758" s="23"/>
      <c r="I758" s="23"/>
      <c r="J758" s="23"/>
      <c r="K758" s="23"/>
      <c r="L758" s="23"/>
      <c r="M758" s="119"/>
      <c r="N758" s="23"/>
      <c r="O758" s="23"/>
      <c r="P758" s="23"/>
      <c r="Q758" s="23"/>
      <c r="R758" s="23"/>
      <c r="S758" s="23"/>
      <c r="T758" s="23"/>
      <c r="U758" s="23"/>
      <c r="V758" s="22"/>
      <c r="W758" s="23"/>
      <c r="X758" s="23"/>
      <c r="Y758" s="23"/>
      <c r="Z758" s="23"/>
      <c r="AA758" s="23"/>
      <c r="AB758" s="23"/>
      <c r="AC758" s="23"/>
      <c r="AD758" s="23"/>
      <c r="AE758" s="23"/>
      <c r="AF758" s="119"/>
      <c r="AG758" s="18"/>
      <c r="AH758" s="19"/>
      <c r="AI758" s="19"/>
      <c r="AJ758" s="19"/>
      <c r="AK758" s="18"/>
      <c r="AL758" s="18"/>
      <c r="AM758" s="18"/>
      <c r="AN758" s="18"/>
      <c r="AO758" s="18"/>
      <c r="AP758" s="18"/>
      <c r="AQ758" s="18"/>
      <c r="AR758" s="18"/>
      <c r="AS758" s="18"/>
      <c r="AT758" s="18"/>
      <c r="AU758" s="18"/>
      <c r="AV758" s="18"/>
      <c r="AW758" s="18"/>
      <c r="AX758" s="18"/>
      <c r="AY758" s="18"/>
    </row>
    <row r="759" spans="1:51" ht="13" x14ac:dyDescent="0.25">
      <c r="A759" s="20"/>
      <c r="B759" s="21"/>
      <c r="C759" s="112"/>
      <c r="D759" s="113"/>
      <c r="E759" s="118"/>
      <c r="F759" s="116"/>
      <c r="G759" s="24"/>
      <c r="H759" s="23"/>
      <c r="I759" s="23"/>
      <c r="J759" s="23"/>
      <c r="K759" s="23"/>
      <c r="L759" s="23"/>
      <c r="M759" s="119"/>
      <c r="N759" s="23"/>
      <c r="O759" s="23"/>
      <c r="P759" s="23"/>
      <c r="Q759" s="23"/>
      <c r="R759" s="23"/>
      <c r="S759" s="23"/>
      <c r="T759" s="23"/>
      <c r="U759" s="23"/>
      <c r="V759" s="22"/>
      <c r="W759" s="23"/>
      <c r="X759" s="23"/>
      <c r="Y759" s="23"/>
      <c r="Z759" s="23"/>
      <c r="AA759" s="23"/>
      <c r="AB759" s="23"/>
      <c r="AC759" s="23"/>
      <c r="AD759" s="23"/>
      <c r="AE759" s="23"/>
      <c r="AF759" s="119"/>
      <c r="AG759" s="18"/>
      <c r="AH759" s="19"/>
      <c r="AI759" s="19"/>
      <c r="AJ759" s="19"/>
      <c r="AK759" s="18"/>
      <c r="AL759" s="18"/>
      <c r="AM759" s="18"/>
      <c r="AN759" s="18"/>
      <c r="AO759" s="18"/>
      <c r="AP759" s="18"/>
      <c r="AQ759" s="18"/>
      <c r="AR759" s="18"/>
      <c r="AS759" s="18"/>
      <c r="AT759" s="18"/>
      <c r="AU759" s="18"/>
      <c r="AV759" s="18"/>
      <c r="AW759" s="18"/>
      <c r="AX759" s="18"/>
      <c r="AY759" s="18"/>
    </row>
    <row r="760" spans="1:51" ht="13" x14ac:dyDescent="0.25">
      <c r="A760" s="20"/>
      <c r="B760" s="21"/>
      <c r="C760" s="112"/>
      <c r="D760" s="113"/>
      <c r="E760" s="118"/>
      <c r="F760" s="116"/>
      <c r="G760" s="24"/>
      <c r="H760" s="23"/>
      <c r="I760" s="23"/>
      <c r="J760" s="23"/>
      <c r="K760" s="23"/>
      <c r="L760" s="23"/>
      <c r="M760" s="119"/>
      <c r="N760" s="23"/>
      <c r="O760" s="23"/>
      <c r="P760" s="23"/>
      <c r="Q760" s="23"/>
      <c r="R760" s="23"/>
      <c r="S760" s="23"/>
      <c r="T760" s="23"/>
      <c r="U760" s="23"/>
      <c r="V760" s="22"/>
      <c r="W760" s="23"/>
      <c r="X760" s="23"/>
      <c r="Y760" s="23"/>
      <c r="Z760" s="23"/>
      <c r="AA760" s="23"/>
      <c r="AB760" s="23"/>
      <c r="AC760" s="23"/>
      <c r="AD760" s="23"/>
      <c r="AE760" s="23"/>
      <c r="AF760" s="119"/>
      <c r="AG760" s="18"/>
      <c r="AH760" s="19"/>
      <c r="AI760" s="19"/>
      <c r="AJ760" s="19"/>
      <c r="AK760" s="18"/>
      <c r="AL760" s="18"/>
      <c r="AM760" s="18"/>
      <c r="AN760" s="18"/>
      <c r="AO760" s="18"/>
      <c r="AP760" s="18"/>
      <c r="AQ760" s="18"/>
      <c r="AR760" s="18"/>
      <c r="AS760" s="18"/>
      <c r="AT760" s="18"/>
      <c r="AU760" s="18"/>
      <c r="AV760" s="18"/>
      <c r="AW760" s="18"/>
      <c r="AX760" s="18"/>
      <c r="AY760" s="18"/>
    </row>
    <row r="761" spans="1:51" ht="13" x14ac:dyDescent="0.25">
      <c r="A761" s="20"/>
      <c r="B761" s="21"/>
      <c r="C761" s="112"/>
      <c r="D761" s="113"/>
      <c r="E761" s="118"/>
      <c r="F761" s="116"/>
      <c r="G761" s="24"/>
      <c r="H761" s="23"/>
      <c r="I761" s="23"/>
      <c r="J761" s="23"/>
      <c r="K761" s="23"/>
      <c r="L761" s="23"/>
      <c r="M761" s="119"/>
      <c r="N761" s="23"/>
      <c r="O761" s="23"/>
      <c r="P761" s="23"/>
      <c r="Q761" s="23"/>
      <c r="R761" s="23"/>
      <c r="S761" s="23"/>
      <c r="T761" s="23"/>
      <c r="U761" s="23"/>
      <c r="V761" s="22"/>
      <c r="W761" s="23"/>
      <c r="X761" s="23"/>
      <c r="Y761" s="23"/>
      <c r="Z761" s="23"/>
      <c r="AA761" s="23"/>
      <c r="AB761" s="23"/>
      <c r="AC761" s="23"/>
      <c r="AD761" s="23"/>
      <c r="AE761" s="23"/>
      <c r="AF761" s="119"/>
      <c r="AG761" s="18"/>
      <c r="AH761" s="19"/>
      <c r="AI761" s="19"/>
      <c r="AJ761" s="19"/>
      <c r="AK761" s="18"/>
      <c r="AL761" s="18"/>
      <c r="AM761" s="18"/>
      <c r="AN761" s="18"/>
      <c r="AO761" s="18"/>
      <c r="AP761" s="18"/>
      <c r="AQ761" s="18"/>
      <c r="AR761" s="18"/>
      <c r="AS761" s="18"/>
      <c r="AT761" s="18"/>
      <c r="AU761" s="18"/>
      <c r="AV761" s="18"/>
      <c r="AW761" s="18"/>
      <c r="AX761" s="18"/>
      <c r="AY761" s="18"/>
    </row>
    <row r="762" spans="1:51" ht="13" x14ac:dyDescent="0.25">
      <c r="A762" s="20"/>
      <c r="B762" s="21"/>
      <c r="C762" s="112"/>
      <c r="D762" s="113"/>
      <c r="E762" s="118"/>
      <c r="F762" s="116"/>
      <c r="G762" s="24"/>
      <c r="H762" s="23"/>
      <c r="I762" s="23"/>
      <c r="J762" s="23"/>
      <c r="K762" s="23"/>
      <c r="L762" s="23"/>
      <c r="M762" s="119"/>
      <c r="N762" s="23"/>
      <c r="O762" s="23"/>
      <c r="P762" s="23"/>
      <c r="Q762" s="23"/>
      <c r="R762" s="23"/>
      <c r="S762" s="23"/>
      <c r="T762" s="23"/>
      <c r="U762" s="23"/>
      <c r="V762" s="22"/>
      <c r="W762" s="23"/>
      <c r="X762" s="23"/>
      <c r="Y762" s="23"/>
      <c r="Z762" s="23"/>
      <c r="AA762" s="23"/>
      <c r="AB762" s="23"/>
      <c r="AC762" s="23"/>
      <c r="AD762" s="23"/>
      <c r="AE762" s="23"/>
      <c r="AF762" s="119"/>
      <c r="AG762" s="18"/>
      <c r="AH762" s="19"/>
      <c r="AI762" s="19"/>
      <c r="AJ762" s="19"/>
      <c r="AK762" s="18"/>
      <c r="AL762" s="18"/>
      <c r="AM762" s="18"/>
      <c r="AN762" s="18"/>
      <c r="AO762" s="18"/>
      <c r="AP762" s="18"/>
      <c r="AQ762" s="18"/>
      <c r="AR762" s="18"/>
      <c r="AS762" s="18"/>
      <c r="AT762" s="18"/>
      <c r="AU762" s="18"/>
      <c r="AV762" s="18"/>
      <c r="AW762" s="18"/>
      <c r="AX762" s="18"/>
      <c r="AY762" s="18"/>
    </row>
    <row r="763" spans="1:51" ht="13" x14ac:dyDescent="0.25">
      <c r="A763" s="20"/>
      <c r="B763" s="21"/>
      <c r="C763" s="112"/>
      <c r="D763" s="113"/>
      <c r="E763" s="118"/>
      <c r="F763" s="116"/>
      <c r="G763" s="24"/>
      <c r="H763" s="23"/>
      <c r="I763" s="23"/>
      <c r="J763" s="23"/>
      <c r="K763" s="23"/>
      <c r="L763" s="23"/>
      <c r="M763" s="119"/>
      <c r="N763" s="23"/>
      <c r="O763" s="23"/>
      <c r="P763" s="23"/>
      <c r="Q763" s="23"/>
      <c r="R763" s="23"/>
      <c r="S763" s="23"/>
      <c r="T763" s="23"/>
      <c r="U763" s="23"/>
      <c r="V763" s="22"/>
      <c r="W763" s="23"/>
      <c r="X763" s="23"/>
      <c r="Y763" s="23"/>
      <c r="Z763" s="23"/>
      <c r="AA763" s="23"/>
      <c r="AB763" s="23"/>
      <c r="AC763" s="23"/>
      <c r="AD763" s="23"/>
      <c r="AE763" s="23"/>
      <c r="AF763" s="119"/>
      <c r="AG763" s="18"/>
      <c r="AH763" s="19"/>
      <c r="AI763" s="19"/>
      <c r="AJ763" s="19"/>
      <c r="AK763" s="18"/>
      <c r="AL763" s="18"/>
      <c r="AM763" s="18"/>
      <c r="AN763" s="18"/>
      <c r="AO763" s="18"/>
      <c r="AP763" s="18"/>
      <c r="AQ763" s="18"/>
      <c r="AR763" s="18"/>
      <c r="AS763" s="18"/>
      <c r="AT763" s="18"/>
      <c r="AU763" s="18"/>
      <c r="AV763" s="18"/>
      <c r="AW763" s="18"/>
      <c r="AX763" s="18"/>
      <c r="AY763" s="18"/>
    </row>
    <row r="764" spans="1:51" ht="13" x14ac:dyDescent="0.25">
      <c r="A764" s="20"/>
      <c r="B764" s="21"/>
      <c r="C764" s="112"/>
      <c r="D764" s="113"/>
      <c r="E764" s="118"/>
      <c r="F764" s="116"/>
      <c r="G764" s="24"/>
      <c r="H764" s="23"/>
      <c r="I764" s="23"/>
      <c r="J764" s="23"/>
      <c r="K764" s="23"/>
      <c r="L764" s="23"/>
      <c r="M764" s="119"/>
      <c r="N764" s="23"/>
      <c r="O764" s="23"/>
      <c r="P764" s="23"/>
      <c r="Q764" s="23"/>
      <c r="R764" s="23"/>
      <c r="S764" s="23"/>
      <c r="T764" s="23"/>
      <c r="U764" s="23"/>
      <c r="V764" s="22"/>
      <c r="W764" s="23"/>
      <c r="X764" s="23"/>
      <c r="Y764" s="23"/>
      <c r="Z764" s="23"/>
      <c r="AA764" s="23"/>
      <c r="AB764" s="23"/>
      <c r="AC764" s="23"/>
      <c r="AD764" s="23"/>
      <c r="AE764" s="23"/>
      <c r="AF764" s="119"/>
      <c r="AG764" s="18"/>
      <c r="AH764" s="19"/>
      <c r="AI764" s="19"/>
      <c r="AJ764" s="19"/>
      <c r="AK764" s="18"/>
      <c r="AL764" s="18"/>
      <c r="AM764" s="18"/>
      <c r="AN764" s="18"/>
      <c r="AO764" s="18"/>
      <c r="AP764" s="18"/>
      <c r="AQ764" s="18"/>
      <c r="AR764" s="18"/>
      <c r="AS764" s="18"/>
      <c r="AT764" s="18"/>
      <c r="AU764" s="18"/>
      <c r="AV764" s="18"/>
      <c r="AW764" s="18"/>
      <c r="AX764" s="18"/>
      <c r="AY764" s="18"/>
    </row>
    <row r="765" spans="1:51" ht="13" x14ac:dyDescent="0.25">
      <c r="A765" s="20"/>
      <c r="B765" s="21"/>
      <c r="C765" s="112"/>
      <c r="D765" s="113"/>
      <c r="E765" s="118"/>
      <c r="F765" s="116"/>
      <c r="G765" s="24"/>
      <c r="H765" s="23"/>
      <c r="I765" s="23"/>
      <c r="J765" s="23"/>
      <c r="K765" s="23"/>
      <c r="L765" s="23"/>
      <c r="M765" s="119"/>
      <c r="N765" s="23"/>
      <c r="O765" s="23"/>
      <c r="P765" s="23"/>
      <c r="Q765" s="23"/>
      <c r="R765" s="23"/>
      <c r="S765" s="23"/>
      <c r="T765" s="23"/>
      <c r="U765" s="23"/>
      <c r="V765" s="22"/>
      <c r="W765" s="23"/>
      <c r="X765" s="23"/>
      <c r="Y765" s="23"/>
      <c r="Z765" s="23"/>
      <c r="AA765" s="23"/>
      <c r="AB765" s="23"/>
      <c r="AC765" s="23"/>
      <c r="AD765" s="23"/>
      <c r="AE765" s="23"/>
      <c r="AF765" s="119"/>
      <c r="AG765" s="18"/>
      <c r="AH765" s="19"/>
      <c r="AI765" s="19"/>
      <c r="AJ765" s="19"/>
      <c r="AK765" s="18"/>
      <c r="AL765" s="18"/>
      <c r="AM765" s="18"/>
      <c r="AN765" s="18"/>
      <c r="AO765" s="18"/>
      <c r="AP765" s="18"/>
      <c r="AQ765" s="18"/>
      <c r="AR765" s="18"/>
      <c r="AS765" s="18"/>
      <c r="AT765" s="18"/>
      <c r="AU765" s="18"/>
      <c r="AV765" s="18"/>
      <c r="AW765" s="18"/>
      <c r="AX765" s="18"/>
      <c r="AY765" s="18"/>
    </row>
    <row r="766" spans="1:51" ht="13" x14ac:dyDescent="0.25">
      <c r="A766" s="20"/>
      <c r="B766" s="21"/>
      <c r="C766" s="112"/>
      <c r="D766" s="113"/>
      <c r="E766" s="118"/>
      <c r="F766" s="116"/>
      <c r="G766" s="24"/>
      <c r="H766" s="23"/>
      <c r="I766" s="23"/>
      <c r="J766" s="23"/>
      <c r="K766" s="23"/>
      <c r="L766" s="23"/>
      <c r="M766" s="119"/>
      <c r="N766" s="23"/>
      <c r="O766" s="23"/>
      <c r="P766" s="23"/>
      <c r="Q766" s="23"/>
      <c r="R766" s="23"/>
      <c r="S766" s="23"/>
      <c r="T766" s="23"/>
      <c r="U766" s="23"/>
      <c r="V766" s="22"/>
      <c r="W766" s="23"/>
      <c r="X766" s="23"/>
      <c r="Y766" s="23"/>
      <c r="Z766" s="23"/>
      <c r="AA766" s="23"/>
      <c r="AB766" s="23"/>
      <c r="AC766" s="23"/>
      <c r="AD766" s="23"/>
      <c r="AE766" s="23"/>
      <c r="AF766" s="119"/>
      <c r="AG766" s="18"/>
      <c r="AH766" s="19"/>
      <c r="AI766" s="19"/>
      <c r="AJ766" s="19"/>
      <c r="AK766" s="18"/>
      <c r="AL766" s="18"/>
      <c r="AM766" s="18"/>
      <c r="AN766" s="18"/>
      <c r="AO766" s="18"/>
      <c r="AP766" s="18"/>
      <c r="AQ766" s="18"/>
      <c r="AR766" s="18"/>
      <c r="AS766" s="18"/>
      <c r="AT766" s="18"/>
      <c r="AU766" s="18"/>
      <c r="AV766" s="18"/>
      <c r="AW766" s="18"/>
      <c r="AX766" s="18"/>
      <c r="AY766" s="18"/>
    </row>
    <row r="767" spans="1:51" ht="13" x14ac:dyDescent="0.25">
      <c r="A767" s="20"/>
      <c r="B767" s="21"/>
      <c r="C767" s="112"/>
      <c r="D767" s="113"/>
      <c r="E767" s="118"/>
      <c r="F767" s="116"/>
      <c r="G767" s="24"/>
      <c r="H767" s="23"/>
      <c r="I767" s="23"/>
      <c r="J767" s="23"/>
      <c r="K767" s="23"/>
      <c r="L767" s="23"/>
      <c r="M767" s="119"/>
      <c r="N767" s="23"/>
      <c r="O767" s="23"/>
      <c r="P767" s="23"/>
      <c r="Q767" s="23"/>
      <c r="R767" s="23"/>
      <c r="S767" s="23"/>
      <c r="T767" s="23"/>
      <c r="U767" s="23"/>
      <c r="V767" s="22"/>
      <c r="W767" s="23"/>
      <c r="X767" s="23"/>
      <c r="Y767" s="23"/>
      <c r="Z767" s="23"/>
      <c r="AA767" s="23"/>
      <c r="AB767" s="23"/>
      <c r="AC767" s="23"/>
      <c r="AD767" s="23"/>
      <c r="AE767" s="23"/>
      <c r="AF767" s="119"/>
      <c r="AG767" s="18"/>
      <c r="AH767" s="19"/>
      <c r="AI767" s="19"/>
      <c r="AJ767" s="19"/>
      <c r="AK767" s="18"/>
      <c r="AL767" s="18"/>
      <c r="AM767" s="18"/>
      <c r="AN767" s="18"/>
      <c r="AO767" s="18"/>
      <c r="AP767" s="18"/>
      <c r="AQ767" s="18"/>
      <c r="AR767" s="18"/>
      <c r="AS767" s="18"/>
      <c r="AT767" s="18"/>
      <c r="AU767" s="18"/>
      <c r="AV767" s="18"/>
      <c r="AW767" s="18"/>
      <c r="AX767" s="18"/>
      <c r="AY767" s="18"/>
    </row>
    <row r="768" spans="1:51" ht="13" x14ac:dyDescent="0.25">
      <c r="A768" s="20"/>
      <c r="B768" s="21"/>
      <c r="C768" s="112"/>
      <c r="D768" s="113"/>
      <c r="E768" s="118"/>
      <c r="F768" s="116"/>
      <c r="G768" s="24"/>
      <c r="H768" s="23"/>
      <c r="I768" s="23"/>
      <c r="J768" s="23"/>
      <c r="K768" s="23"/>
      <c r="L768" s="23"/>
      <c r="M768" s="119"/>
      <c r="N768" s="23"/>
      <c r="O768" s="23"/>
      <c r="P768" s="23"/>
      <c r="Q768" s="23"/>
      <c r="R768" s="23"/>
      <c r="S768" s="23"/>
      <c r="T768" s="23"/>
      <c r="U768" s="23"/>
      <c r="V768" s="22"/>
      <c r="W768" s="23"/>
      <c r="X768" s="23"/>
      <c r="Y768" s="23"/>
      <c r="Z768" s="23"/>
      <c r="AA768" s="23"/>
      <c r="AB768" s="23"/>
      <c r="AC768" s="23"/>
      <c r="AD768" s="23"/>
      <c r="AE768" s="23"/>
      <c r="AF768" s="119"/>
      <c r="AG768" s="18"/>
      <c r="AH768" s="19"/>
      <c r="AI768" s="19"/>
      <c r="AJ768" s="19"/>
      <c r="AK768" s="18"/>
      <c r="AL768" s="18"/>
      <c r="AM768" s="18"/>
      <c r="AN768" s="18"/>
      <c r="AO768" s="18"/>
      <c r="AP768" s="18"/>
      <c r="AQ768" s="18"/>
      <c r="AR768" s="18"/>
      <c r="AS768" s="18"/>
      <c r="AT768" s="18"/>
      <c r="AU768" s="18"/>
      <c r="AV768" s="18"/>
      <c r="AW768" s="18"/>
      <c r="AX768" s="18"/>
      <c r="AY768" s="18"/>
    </row>
    <row r="769" spans="1:51" ht="13" x14ac:dyDescent="0.25">
      <c r="A769" s="20"/>
      <c r="B769" s="21"/>
      <c r="C769" s="112"/>
      <c r="D769" s="113"/>
      <c r="E769" s="118"/>
      <c r="F769" s="116"/>
      <c r="G769" s="24"/>
      <c r="H769" s="23"/>
      <c r="I769" s="23"/>
      <c r="J769" s="23"/>
      <c r="K769" s="23"/>
      <c r="L769" s="23"/>
      <c r="M769" s="119"/>
      <c r="N769" s="23"/>
      <c r="O769" s="23"/>
      <c r="P769" s="23"/>
      <c r="Q769" s="23"/>
      <c r="R769" s="23"/>
      <c r="S769" s="23"/>
      <c r="T769" s="23"/>
      <c r="U769" s="23"/>
      <c r="V769" s="22"/>
      <c r="W769" s="23"/>
      <c r="X769" s="23"/>
      <c r="Y769" s="23"/>
      <c r="Z769" s="23"/>
      <c r="AA769" s="23"/>
      <c r="AB769" s="23"/>
      <c r="AC769" s="23"/>
      <c r="AD769" s="23"/>
      <c r="AE769" s="23"/>
      <c r="AF769" s="119"/>
      <c r="AG769" s="18"/>
      <c r="AH769" s="19"/>
      <c r="AI769" s="19"/>
      <c r="AJ769" s="19"/>
      <c r="AK769" s="18"/>
      <c r="AL769" s="18"/>
      <c r="AM769" s="18"/>
      <c r="AN769" s="18"/>
      <c r="AO769" s="18"/>
      <c r="AP769" s="18"/>
      <c r="AQ769" s="18"/>
      <c r="AR769" s="18"/>
      <c r="AS769" s="18"/>
      <c r="AT769" s="18"/>
      <c r="AU769" s="18"/>
      <c r="AV769" s="18"/>
      <c r="AW769" s="18"/>
      <c r="AX769" s="18"/>
      <c r="AY769" s="18"/>
    </row>
    <row r="770" spans="1:51" ht="13" x14ac:dyDescent="0.25">
      <c r="A770" s="20"/>
      <c r="B770" s="21"/>
      <c r="C770" s="112"/>
      <c r="D770" s="113"/>
      <c r="E770" s="118"/>
      <c r="F770" s="116"/>
      <c r="G770" s="24"/>
      <c r="H770" s="23"/>
      <c r="I770" s="23"/>
      <c r="J770" s="23"/>
      <c r="K770" s="23"/>
      <c r="L770" s="23"/>
      <c r="M770" s="119"/>
      <c r="N770" s="23"/>
      <c r="O770" s="23"/>
      <c r="P770" s="23"/>
      <c r="Q770" s="23"/>
      <c r="R770" s="23"/>
      <c r="S770" s="23"/>
      <c r="T770" s="23"/>
      <c r="U770" s="23"/>
      <c r="V770" s="22"/>
      <c r="W770" s="23"/>
      <c r="X770" s="23"/>
      <c r="Y770" s="23"/>
      <c r="Z770" s="23"/>
      <c r="AA770" s="23"/>
      <c r="AB770" s="23"/>
      <c r="AC770" s="23"/>
      <c r="AD770" s="23"/>
      <c r="AE770" s="23"/>
      <c r="AF770" s="119"/>
      <c r="AG770" s="18"/>
      <c r="AH770" s="19"/>
      <c r="AI770" s="19"/>
      <c r="AJ770" s="19"/>
      <c r="AK770" s="18"/>
      <c r="AL770" s="18"/>
      <c r="AM770" s="18"/>
      <c r="AN770" s="18"/>
      <c r="AO770" s="18"/>
      <c r="AP770" s="18"/>
      <c r="AQ770" s="18"/>
      <c r="AR770" s="18"/>
      <c r="AS770" s="18"/>
      <c r="AT770" s="18"/>
      <c r="AU770" s="18"/>
      <c r="AV770" s="18"/>
      <c r="AW770" s="18"/>
      <c r="AX770" s="18"/>
      <c r="AY770" s="18"/>
    </row>
    <row r="771" spans="1:51" ht="13" x14ac:dyDescent="0.25">
      <c r="A771" s="20"/>
      <c r="B771" s="21"/>
      <c r="C771" s="112"/>
      <c r="D771" s="113"/>
      <c r="E771" s="118"/>
      <c r="F771" s="116"/>
      <c r="G771" s="24"/>
      <c r="H771" s="23"/>
      <c r="I771" s="23"/>
      <c r="J771" s="23"/>
      <c r="K771" s="23"/>
      <c r="L771" s="23"/>
      <c r="M771" s="119"/>
      <c r="N771" s="23"/>
      <c r="O771" s="23"/>
      <c r="P771" s="23"/>
      <c r="Q771" s="23"/>
      <c r="R771" s="23"/>
      <c r="S771" s="23"/>
      <c r="T771" s="23"/>
      <c r="U771" s="23"/>
      <c r="V771" s="22"/>
      <c r="W771" s="23"/>
      <c r="X771" s="23"/>
      <c r="Y771" s="23"/>
      <c r="Z771" s="23"/>
      <c r="AA771" s="23"/>
      <c r="AB771" s="23"/>
      <c r="AC771" s="23"/>
      <c r="AD771" s="23"/>
      <c r="AE771" s="23"/>
      <c r="AF771" s="119"/>
      <c r="AG771" s="18"/>
      <c r="AH771" s="19"/>
      <c r="AI771" s="19"/>
      <c r="AJ771" s="19"/>
      <c r="AK771" s="18"/>
      <c r="AL771" s="18"/>
      <c r="AM771" s="18"/>
      <c r="AN771" s="18"/>
      <c r="AO771" s="18"/>
      <c r="AP771" s="18"/>
      <c r="AQ771" s="18"/>
      <c r="AR771" s="18"/>
      <c r="AS771" s="18"/>
      <c r="AT771" s="18"/>
      <c r="AU771" s="18"/>
      <c r="AV771" s="18"/>
      <c r="AW771" s="18"/>
      <c r="AX771" s="18"/>
      <c r="AY771" s="18"/>
    </row>
    <row r="772" spans="1:51" ht="13" x14ac:dyDescent="0.25">
      <c r="A772" s="20"/>
      <c r="B772" s="21"/>
      <c r="C772" s="112"/>
      <c r="D772" s="113"/>
      <c r="E772" s="118"/>
      <c r="F772" s="116"/>
      <c r="G772" s="24"/>
      <c r="H772" s="23"/>
      <c r="I772" s="23"/>
      <c r="J772" s="23"/>
      <c r="K772" s="23"/>
      <c r="L772" s="23"/>
      <c r="M772" s="119"/>
      <c r="N772" s="23"/>
      <c r="O772" s="23"/>
      <c r="P772" s="23"/>
      <c r="Q772" s="23"/>
      <c r="R772" s="23"/>
      <c r="S772" s="23"/>
      <c r="T772" s="23"/>
      <c r="U772" s="23"/>
      <c r="V772" s="22"/>
      <c r="W772" s="23"/>
      <c r="X772" s="23"/>
      <c r="Y772" s="23"/>
      <c r="Z772" s="23"/>
      <c r="AA772" s="23"/>
      <c r="AB772" s="23"/>
      <c r="AC772" s="23"/>
      <c r="AD772" s="23"/>
      <c r="AE772" s="23"/>
      <c r="AF772" s="119"/>
      <c r="AG772" s="18"/>
      <c r="AH772" s="19"/>
      <c r="AI772" s="19"/>
      <c r="AJ772" s="19"/>
      <c r="AK772" s="18"/>
      <c r="AL772" s="18"/>
      <c r="AM772" s="18"/>
      <c r="AN772" s="18"/>
      <c r="AO772" s="18"/>
      <c r="AP772" s="18"/>
      <c r="AQ772" s="18"/>
      <c r="AR772" s="18"/>
      <c r="AS772" s="18"/>
      <c r="AT772" s="18"/>
      <c r="AU772" s="18"/>
      <c r="AV772" s="18"/>
      <c r="AW772" s="18"/>
      <c r="AX772" s="18"/>
      <c r="AY772" s="18"/>
    </row>
    <row r="773" spans="1:51" ht="13" x14ac:dyDescent="0.25">
      <c r="A773" s="20"/>
      <c r="B773" s="21"/>
      <c r="C773" s="112"/>
      <c r="D773" s="113"/>
      <c r="E773" s="118"/>
      <c r="F773" s="116"/>
      <c r="G773" s="24"/>
      <c r="H773" s="23"/>
      <c r="I773" s="23"/>
      <c r="J773" s="23"/>
      <c r="K773" s="23"/>
      <c r="L773" s="23"/>
      <c r="M773" s="119"/>
      <c r="N773" s="23"/>
      <c r="O773" s="23"/>
      <c r="P773" s="23"/>
      <c r="Q773" s="23"/>
      <c r="R773" s="23"/>
      <c r="S773" s="23"/>
      <c r="T773" s="23"/>
      <c r="U773" s="23"/>
      <c r="V773" s="22"/>
      <c r="W773" s="23"/>
      <c r="X773" s="23"/>
      <c r="Y773" s="23"/>
      <c r="Z773" s="23"/>
      <c r="AA773" s="23"/>
      <c r="AB773" s="23"/>
      <c r="AC773" s="23"/>
      <c r="AD773" s="23"/>
      <c r="AE773" s="23"/>
      <c r="AF773" s="119"/>
      <c r="AG773" s="18"/>
      <c r="AH773" s="19"/>
      <c r="AI773" s="19"/>
      <c r="AJ773" s="19"/>
      <c r="AK773" s="18"/>
      <c r="AL773" s="18"/>
      <c r="AM773" s="18"/>
      <c r="AN773" s="18"/>
      <c r="AO773" s="18"/>
      <c r="AP773" s="18"/>
      <c r="AQ773" s="18"/>
      <c r="AR773" s="18"/>
      <c r="AS773" s="18"/>
      <c r="AT773" s="18"/>
      <c r="AU773" s="18"/>
      <c r="AV773" s="18"/>
      <c r="AW773" s="18"/>
      <c r="AX773" s="18"/>
      <c r="AY773" s="18"/>
    </row>
    <row r="774" spans="1:51" ht="13" x14ac:dyDescent="0.25">
      <c r="A774" s="20"/>
      <c r="B774" s="21"/>
      <c r="C774" s="112"/>
      <c r="D774" s="113"/>
      <c r="E774" s="118"/>
      <c r="F774" s="116"/>
      <c r="G774" s="24"/>
      <c r="H774" s="23"/>
      <c r="I774" s="23"/>
      <c r="J774" s="23"/>
      <c r="K774" s="23"/>
      <c r="L774" s="23"/>
      <c r="M774" s="119"/>
      <c r="N774" s="23"/>
      <c r="O774" s="23"/>
      <c r="P774" s="23"/>
      <c r="Q774" s="23"/>
      <c r="R774" s="23"/>
      <c r="S774" s="23"/>
      <c r="T774" s="23"/>
      <c r="U774" s="23"/>
      <c r="V774" s="22"/>
      <c r="W774" s="23"/>
      <c r="X774" s="23"/>
      <c r="Y774" s="23"/>
      <c r="Z774" s="23"/>
      <c r="AA774" s="23"/>
      <c r="AB774" s="23"/>
      <c r="AC774" s="23"/>
      <c r="AD774" s="23"/>
      <c r="AE774" s="23"/>
      <c r="AF774" s="119"/>
      <c r="AG774" s="18"/>
      <c r="AH774" s="19"/>
      <c r="AI774" s="19"/>
      <c r="AJ774" s="19"/>
      <c r="AK774" s="18"/>
      <c r="AL774" s="18"/>
      <c r="AM774" s="18"/>
      <c r="AN774" s="18"/>
      <c r="AO774" s="18"/>
      <c r="AP774" s="18"/>
      <c r="AQ774" s="18"/>
      <c r="AR774" s="18"/>
      <c r="AS774" s="18"/>
      <c r="AT774" s="18"/>
      <c r="AU774" s="18"/>
      <c r="AV774" s="18"/>
      <c r="AW774" s="18"/>
      <c r="AX774" s="18"/>
      <c r="AY774" s="18"/>
    </row>
    <row r="775" spans="1:51" ht="13" x14ac:dyDescent="0.25">
      <c r="A775" s="20"/>
      <c r="B775" s="21"/>
      <c r="C775" s="112"/>
      <c r="D775" s="113"/>
      <c r="E775" s="118"/>
      <c r="F775" s="116"/>
      <c r="G775" s="24"/>
      <c r="H775" s="23"/>
      <c r="I775" s="23"/>
      <c r="J775" s="23"/>
      <c r="K775" s="23"/>
      <c r="L775" s="23"/>
      <c r="M775" s="119"/>
      <c r="N775" s="23"/>
      <c r="O775" s="23"/>
      <c r="P775" s="23"/>
      <c r="Q775" s="23"/>
      <c r="R775" s="23"/>
      <c r="S775" s="23"/>
      <c r="T775" s="23"/>
      <c r="U775" s="23"/>
      <c r="V775" s="22"/>
      <c r="W775" s="23"/>
      <c r="X775" s="23"/>
      <c r="Y775" s="23"/>
      <c r="Z775" s="23"/>
      <c r="AA775" s="23"/>
      <c r="AB775" s="23"/>
      <c r="AC775" s="23"/>
      <c r="AD775" s="23"/>
      <c r="AE775" s="23"/>
      <c r="AF775" s="119"/>
      <c r="AG775" s="18"/>
      <c r="AH775" s="19"/>
      <c r="AI775" s="19"/>
      <c r="AJ775" s="19"/>
      <c r="AK775" s="18"/>
      <c r="AL775" s="18"/>
      <c r="AM775" s="18"/>
      <c r="AN775" s="18"/>
      <c r="AO775" s="18"/>
      <c r="AP775" s="18"/>
      <c r="AQ775" s="18"/>
      <c r="AR775" s="18"/>
      <c r="AS775" s="18"/>
      <c r="AT775" s="18"/>
      <c r="AU775" s="18"/>
      <c r="AV775" s="18"/>
      <c r="AW775" s="18"/>
      <c r="AX775" s="18"/>
      <c r="AY775" s="18"/>
    </row>
    <row r="776" spans="1:51" ht="13" x14ac:dyDescent="0.25">
      <c r="A776" s="20"/>
      <c r="B776" s="21"/>
      <c r="C776" s="112"/>
      <c r="D776" s="113"/>
      <c r="E776" s="118"/>
      <c r="F776" s="116"/>
      <c r="G776" s="24"/>
      <c r="H776" s="23"/>
      <c r="I776" s="23"/>
      <c r="J776" s="23"/>
      <c r="K776" s="23"/>
      <c r="L776" s="23"/>
      <c r="M776" s="119"/>
      <c r="N776" s="23"/>
      <c r="O776" s="23"/>
      <c r="P776" s="23"/>
      <c r="Q776" s="23"/>
      <c r="R776" s="23"/>
      <c r="S776" s="23"/>
      <c r="T776" s="23"/>
      <c r="U776" s="23"/>
      <c r="V776" s="22"/>
      <c r="W776" s="23"/>
      <c r="X776" s="23"/>
      <c r="Y776" s="23"/>
      <c r="Z776" s="23"/>
      <c r="AA776" s="23"/>
      <c r="AB776" s="23"/>
      <c r="AC776" s="23"/>
      <c r="AD776" s="23"/>
      <c r="AE776" s="23"/>
      <c r="AF776" s="119"/>
      <c r="AG776" s="18"/>
      <c r="AH776" s="19"/>
      <c r="AI776" s="19"/>
      <c r="AJ776" s="19"/>
      <c r="AK776" s="18"/>
      <c r="AL776" s="18"/>
      <c r="AM776" s="18"/>
      <c r="AN776" s="18"/>
      <c r="AO776" s="18"/>
      <c r="AP776" s="18"/>
      <c r="AQ776" s="18"/>
      <c r="AR776" s="18"/>
      <c r="AS776" s="18"/>
      <c r="AT776" s="18"/>
      <c r="AU776" s="18"/>
      <c r="AV776" s="18"/>
      <c r="AW776" s="18"/>
      <c r="AX776" s="18"/>
      <c r="AY776" s="18"/>
    </row>
    <row r="777" spans="1:51" ht="13" x14ac:dyDescent="0.25">
      <c r="A777" s="20"/>
      <c r="B777" s="21"/>
      <c r="C777" s="112"/>
      <c r="D777" s="113"/>
      <c r="E777" s="118"/>
      <c r="F777" s="116"/>
      <c r="G777" s="24"/>
      <c r="H777" s="23"/>
      <c r="I777" s="23"/>
      <c r="J777" s="23"/>
      <c r="K777" s="23"/>
      <c r="L777" s="23"/>
      <c r="M777" s="119"/>
      <c r="N777" s="23"/>
      <c r="O777" s="23"/>
      <c r="P777" s="23"/>
      <c r="Q777" s="23"/>
      <c r="R777" s="23"/>
      <c r="S777" s="23"/>
      <c r="T777" s="23"/>
      <c r="U777" s="23"/>
      <c r="V777" s="22"/>
      <c r="W777" s="23"/>
      <c r="X777" s="23"/>
      <c r="Y777" s="23"/>
      <c r="Z777" s="23"/>
      <c r="AA777" s="23"/>
      <c r="AB777" s="23"/>
      <c r="AC777" s="23"/>
      <c r="AD777" s="23"/>
      <c r="AE777" s="23"/>
      <c r="AF777" s="119"/>
      <c r="AG777" s="18"/>
      <c r="AH777" s="19"/>
      <c r="AI777" s="19"/>
      <c r="AJ777" s="19"/>
      <c r="AK777" s="18"/>
      <c r="AL777" s="18"/>
      <c r="AM777" s="18"/>
      <c r="AN777" s="18"/>
      <c r="AO777" s="18"/>
      <c r="AP777" s="18"/>
      <c r="AQ777" s="18"/>
      <c r="AR777" s="18"/>
      <c r="AS777" s="18"/>
      <c r="AT777" s="18"/>
      <c r="AU777" s="18"/>
      <c r="AV777" s="18"/>
      <c r="AW777" s="18"/>
      <c r="AX777" s="18"/>
      <c r="AY777" s="18"/>
    </row>
    <row r="778" spans="1:51" ht="13" x14ac:dyDescent="0.25">
      <c r="A778" s="20"/>
      <c r="B778" s="21"/>
      <c r="C778" s="112"/>
      <c r="D778" s="113"/>
      <c r="E778" s="118"/>
      <c r="F778" s="116"/>
      <c r="G778" s="24"/>
      <c r="H778" s="23"/>
      <c r="I778" s="23"/>
      <c r="J778" s="23"/>
      <c r="K778" s="23"/>
      <c r="L778" s="23"/>
      <c r="M778" s="119"/>
      <c r="N778" s="23"/>
      <c r="O778" s="23"/>
      <c r="P778" s="23"/>
      <c r="Q778" s="23"/>
      <c r="R778" s="23"/>
      <c r="S778" s="23"/>
      <c r="T778" s="23"/>
      <c r="U778" s="23"/>
      <c r="V778" s="22"/>
      <c r="W778" s="23"/>
      <c r="X778" s="23"/>
      <c r="Y778" s="23"/>
      <c r="Z778" s="23"/>
      <c r="AA778" s="23"/>
      <c r="AB778" s="23"/>
      <c r="AC778" s="23"/>
      <c r="AD778" s="23"/>
      <c r="AE778" s="23"/>
      <c r="AF778" s="119"/>
      <c r="AG778" s="18"/>
      <c r="AH778" s="19"/>
      <c r="AI778" s="19"/>
      <c r="AJ778" s="19"/>
      <c r="AK778" s="18"/>
      <c r="AL778" s="18"/>
      <c r="AM778" s="18"/>
      <c r="AN778" s="18"/>
      <c r="AO778" s="18"/>
      <c r="AP778" s="18"/>
      <c r="AQ778" s="18"/>
      <c r="AR778" s="18"/>
      <c r="AS778" s="18"/>
      <c r="AT778" s="18"/>
      <c r="AU778" s="18"/>
      <c r="AV778" s="18"/>
      <c r="AW778" s="18"/>
      <c r="AX778" s="18"/>
      <c r="AY778" s="18"/>
    </row>
    <row r="779" spans="1:51" ht="13" x14ac:dyDescent="0.25">
      <c r="A779" s="20"/>
      <c r="B779" s="21"/>
      <c r="C779" s="112"/>
      <c r="D779" s="113"/>
      <c r="E779" s="118"/>
      <c r="F779" s="116"/>
      <c r="G779" s="24"/>
      <c r="H779" s="23"/>
      <c r="I779" s="23"/>
      <c r="J779" s="23"/>
      <c r="K779" s="23"/>
      <c r="L779" s="23"/>
      <c r="M779" s="119"/>
      <c r="N779" s="23"/>
      <c r="O779" s="23"/>
      <c r="P779" s="23"/>
      <c r="Q779" s="23"/>
      <c r="R779" s="23"/>
      <c r="S779" s="23"/>
      <c r="T779" s="23"/>
      <c r="U779" s="23"/>
      <c r="V779" s="22"/>
      <c r="W779" s="23"/>
      <c r="X779" s="23"/>
      <c r="Y779" s="23"/>
      <c r="Z779" s="23"/>
      <c r="AA779" s="23"/>
      <c r="AB779" s="23"/>
      <c r="AC779" s="23"/>
      <c r="AD779" s="23"/>
      <c r="AE779" s="23"/>
      <c r="AF779" s="119"/>
      <c r="AG779" s="18"/>
      <c r="AH779" s="19"/>
      <c r="AI779" s="19"/>
      <c r="AJ779" s="19"/>
      <c r="AK779" s="18"/>
      <c r="AL779" s="18"/>
      <c r="AM779" s="18"/>
      <c r="AN779" s="18"/>
      <c r="AO779" s="18"/>
      <c r="AP779" s="18"/>
      <c r="AQ779" s="18"/>
      <c r="AR779" s="18"/>
      <c r="AS779" s="18"/>
      <c r="AT779" s="18"/>
      <c r="AU779" s="18"/>
      <c r="AV779" s="18"/>
      <c r="AW779" s="18"/>
      <c r="AX779" s="18"/>
      <c r="AY779" s="18"/>
    </row>
    <row r="780" spans="1:51" ht="13" x14ac:dyDescent="0.25">
      <c r="A780" s="20"/>
      <c r="B780" s="21"/>
      <c r="C780" s="112"/>
      <c r="D780" s="113"/>
      <c r="E780" s="118"/>
      <c r="F780" s="116"/>
      <c r="G780" s="24"/>
      <c r="H780" s="23"/>
      <c r="I780" s="23"/>
      <c r="J780" s="23"/>
      <c r="K780" s="23"/>
      <c r="L780" s="23"/>
      <c r="M780" s="119"/>
      <c r="N780" s="23"/>
      <c r="O780" s="23"/>
      <c r="P780" s="23"/>
      <c r="Q780" s="23"/>
      <c r="R780" s="23"/>
      <c r="S780" s="23"/>
      <c r="T780" s="23"/>
      <c r="U780" s="23"/>
      <c r="V780" s="22"/>
      <c r="W780" s="23"/>
      <c r="X780" s="23"/>
      <c r="Y780" s="23"/>
      <c r="Z780" s="23"/>
      <c r="AA780" s="23"/>
      <c r="AB780" s="23"/>
      <c r="AC780" s="23"/>
      <c r="AD780" s="23"/>
      <c r="AE780" s="23"/>
      <c r="AF780" s="119"/>
      <c r="AG780" s="18"/>
      <c r="AH780" s="19"/>
      <c r="AI780" s="19"/>
      <c r="AJ780" s="19"/>
      <c r="AK780" s="18"/>
      <c r="AL780" s="18"/>
      <c r="AM780" s="18"/>
      <c r="AN780" s="18"/>
      <c r="AO780" s="18"/>
      <c r="AP780" s="18"/>
      <c r="AQ780" s="18"/>
      <c r="AR780" s="18"/>
      <c r="AS780" s="18"/>
      <c r="AT780" s="18"/>
      <c r="AU780" s="18"/>
      <c r="AV780" s="18"/>
      <c r="AW780" s="18"/>
      <c r="AX780" s="18"/>
      <c r="AY780" s="18"/>
    </row>
    <row r="781" spans="1:51" ht="13" x14ac:dyDescent="0.25">
      <c r="A781" s="20"/>
      <c r="B781" s="21"/>
      <c r="C781" s="112"/>
      <c r="D781" s="113"/>
      <c r="E781" s="118"/>
      <c r="F781" s="116"/>
      <c r="G781" s="24"/>
      <c r="H781" s="23"/>
      <c r="I781" s="23"/>
      <c r="J781" s="23"/>
      <c r="K781" s="23"/>
      <c r="L781" s="23"/>
      <c r="M781" s="119"/>
      <c r="N781" s="23"/>
      <c r="O781" s="23"/>
      <c r="P781" s="23"/>
      <c r="Q781" s="23"/>
      <c r="R781" s="23"/>
      <c r="S781" s="23"/>
      <c r="T781" s="23"/>
      <c r="U781" s="23"/>
      <c r="V781" s="22"/>
      <c r="W781" s="23"/>
      <c r="X781" s="23"/>
      <c r="Y781" s="23"/>
      <c r="Z781" s="23"/>
      <c r="AA781" s="23"/>
      <c r="AB781" s="23"/>
      <c r="AC781" s="23"/>
      <c r="AD781" s="23"/>
      <c r="AE781" s="23"/>
      <c r="AF781" s="119"/>
      <c r="AG781" s="18"/>
      <c r="AH781" s="19"/>
      <c r="AI781" s="19"/>
      <c r="AJ781" s="19"/>
      <c r="AK781" s="18"/>
      <c r="AL781" s="18"/>
      <c r="AM781" s="18"/>
      <c r="AN781" s="18"/>
      <c r="AO781" s="18"/>
      <c r="AP781" s="18"/>
      <c r="AQ781" s="18"/>
      <c r="AR781" s="18"/>
      <c r="AS781" s="18"/>
      <c r="AT781" s="18"/>
      <c r="AU781" s="18"/>
      <c r="AV781" s="18"/>
      <c r="AW781" s="18"/>
      <c r="AX781" s="18"/>
      <c r="AY781" s="18"/>
    </row>
    <row r="782" spans="1:51" ht="13" x14ac:dyDescent="0.25">
      <c r="A782" s="20"/>
      <c r="B782" s="21"/>
      <c r="C782" s="112"/>
      <c r="D782" s="113"/>
      <c r="E782" s="118"/>
      <c r="F782" s="116"/>
      <c r="G782" s="24"/>
      <c r="H782" s="23"/>
      <c r="I782" s="23"/>
      <c r="J782" s="23"/>
      <c r="K782" s="23"/>
      <c r="L782" s="23"/>
      <c r="M782" s="119"/>
      <c r="N782" s="23"/>
      <c r="O782" s="23"/>
      <c r="P782" s="23"/>
      <c r="Q782" s="23"/>
      <c r="R782" s="23"/>
      <c r="S782" s="23"/>
      <c r="T782" s="23"/>
      <c r="U782" s="23"/>
      <c r="V782" s="22"/>
      <c r="W782" s="23"/>
      <c r="X782" s="23"/>
      <c r="Y782" s="23"/>
      <c r="Z782" s="23"/>
      <c r="AA782" s="23"/>
      <c r="AB782" s="23"/>
      <c r="AC782" s="23"/>
      <c r="AD782" s="23"/>
      <c r="AE782" s="23"/>
      <c r="AF782" s="119"/>
      <c r="AG782" s="18"/>
      <c r="AH782" s="19"/>
      <c r="AI782" s="19"/>
      <c r="AJ782" s="19"/>
      <c r="AK782" s="18"/>
      <c r="AL782" s="18"/>
      <c r="AM782" s="18"/>
      <c r="AN782" s="18"/>
      <c r="AO782" s="18"/>
      <c r="AP782" s="18"/>
      <c r="AQ782" s="18"/>
      <c r="AR782" s="18"/>
      <c r="AS782" s="18"/>
      <c r="AT782" s="18"/>
      <c r="AU782" s="18"/>
      <c r="AV782" s="18"/>
      <c r="AW782" s="18"/>
      <c r="AX782" s="18"/>
      <c r="AY782" s="18"/>
    </row>
    <row r="783" spans="1:51" ht="13" x14ac:dyDescent="0.25">
      <c r="A783" s="20"/>
      <c r="B783" s="21"/>
      <c r="C783" s="112"/>
      <c r="D783" s="113"/>
      <c r="E783" s="118"/>
      <c r="F783" s="116"/>
      <c r="G783" s="24"/>
      <c r="H783" s="23"/>
      <c r="I783" s="23"/>
      <c r="J783" s="23"/>
      <c r="K783" s="23"/>
      <c r="L783" s="23"/>
      <c r="M783" s="119"/>
      <c r="N783" s="23"/>
      <c r="O783" s="23"/>
      <c r="P783" s="23"/>
      <c r="Q783" s="23"/>
      <c r="R783" s="23"/>
      <c r="S783" s="23"/>
      <c r="T783" s="23"/>
      <c r="U783" s="23"/>
      <c r="V783" s="22"/>
      <c r="W783" s="23"/>
      <c r="X783" s="23"/>
      <c r="Y783" s="23"/>
      <c r="Z783" s="23"/>
      <c r="AA783" s="23"/>
      <c r="AB783" s="23"/>
      <c r="AC783" s="23"/>
      <c r="AD783" s="23"/>
      <c r="AE783" s="23"/>
      <c r="AF783" s="119"/>
      <c r="AG783" s="18"/>
      <c r="AH783" s="19"/>
      <c r="AI783" s="19"/>
      <c r="AJ783" s="19"/>
      <c r="AK783" s="18"/>
      <c r="AL783" s="18"/>
      <c r="AM783" s="18"/>
      <c r="AN783" s="18"/>
      <c r="AO783" s="18"/>
      <c r="AP783" s="18"/>
      <c r="AQ783" s="18"/>
      <c r="AR783" s="18"/>
      <c r="AS783" s="18"/>
      <c r="AT783" s="18"/>
      <c r="AU783" s="18"/>
      <c r="AV783" s="18"/>
      <c r="AW783" s="18"/>
      <c r="AX783" s="18"/>
      <c r="AY783" s="18"/>
    </row>
    <row r="784" spans="1:51" ht="13" x14ac:dyDescent="0.25">
      <c r="A784" s="20"/>
      <c r="B784" s="21"/>
      <c r="C784" s="112"/>
      <c r="D784" s="113"/>
      <c r="E784" s="118"/>
      <c r="F784" s="116"/>
      <c r="G784" s="24"/>
      <c r="H784" s="23"/>
      <c r="I784" s="23"/>
      <c r="J784" s="23"/>
      <c r="K784" s="23"/>
      <c r="L784" s="23"/>
      <c r="M784" s="119"/>
      <c r="N784" s="23"/>
      <c r="O784" s="23"/>
      <c r="P784" s="23"/>
      <c r="Q784" s="23"/>
      <c r="R784" s="23"/>
      <c r="S784" s="23"/>
      <c r="T784" s="23"/>
      <c r="U784" s="23"/>
      <c r="V784" s="22"/>
      <c r="W784" s="23"/>
      <c r="X784" s="23"/>
      <c r="Y784" s="23"/>
      <c r="Z784" s="23"/>
      <c r="AA784" s="23"/>
      <c r="AB784" s="23"/>
      <c r="AC784" s="23"/>
      <c r="AD784" s="23"/>
      <c r="AE784" s="23"/>
      <c r="AF784" s="119"/>
      <c r="AG784" s="18"/>
      <c r="AH784" s="19"/>
      <c r="AI784" s="19"/>
      <c r="AJ784" s="19"/>
      <c r="AK784" s="18"/>
      <c r="AL784" s="18"/>
      <c r="AM784" s="18"/>
      <c r="AN784" s="18"/>
      <c r="AO784" s="18"/>
      <c r="AP784" s="18"/>
      <c r="AQ784" s="18"/>
      <c r="AR784" s="18"/>
      <c r="AS784" s="18"/>
      <c r="AT784" s="18"/>
      <c r="AU784" s="18"/>
      <c r="AV784" s="18"/>
      <c r="AW784" s="18"/>
      <c r="AX784" s="18"/>
      <c r="AY784" s="18"/>
    </row>
    <row r="785" spans="1:51" ht="13" x14ac:dyDescent="0.25">
      <c r="A785" s="20"/>
      <c r="B785" s="21"/>
      <c r="C785" s="112"/>
      <c r="D785" s="113"/>
      <c r="E785" s="118"/>
      <c r="F785" s="116"/>
      <c r="G785" s="24"/>
      <c r="H785" s="23"/>
      <c r="I785" s="23"/>
      <c r="J785" s="23"/>
      <c r="K785" s="23"/>
      <c r="L785" s="23"/>
      <c r="M785" s="119"/>
      <c r="N785" s="23"/>
      <c r="O785" s="23"/>
      <c r="P785" s="23"/>
      <c r="Q785" s="23"/>
      <c r="R785" s="23"/>
      <c r="S785" s="23"/>
      <c r="T785" s="23"/>
      <c r="U785" s="23"/>
      <c r="V785" s="22"/>
      <c r="W785" s="23"/>
      <c r="X785" s="23"/>
      <c r="Y785" s="23"/>
      <c r="Z785" s="23"/>
      <c r="AA785" s="23"/>
      <c r="AB785" s="23"/>
      <c r="AC785" s="23"/>
      <c r="AD785" s="23"/>
      <c r="AE785" s="23"/>
      <c r="AF785" s="119"/>
      <c r="AG785" s="18"/>
      <c r="AH785" s="19"/>
      <c r="AI785" s="19"/>
      <c r="AJ785" s="19"/>
      <c r="AK785" s="18"/>
      <c r="AL785" s="18"/>
      <c r="AM785" s="18"/>
      <c r="AN785" s="18"/>
      <c r="AO785" s="18"/>
      <c r="AP785" s="18"/>
      <c r="AQ785" s="18"/>
      <c r="AR785" s="18"/>
      <c r="AS785" s="18"/>
      <c r="AT785" s="18"/>
      <c r="AU785" s="18"/>
      <c r="AV785" s="18"/>
      <c r="AW785" s="18"/>
      <c r="AX785" s="18"/>
      <c r="AY785" s="18"/>
    </row>
    <row r="786" spans="1:51" ht="13" x14ac:dyDescent="0.25">
      <c r="A786" s="20"/>
      <c r="B786" s="21"/>
      <c r="C786" s="112"/>
      <c r="D786" s="113"/>
      <c r="E786" s="118"/>
      <c r="F786" s="116"/>
      <c r="G786" s="24"/>
      <c r="H786" s="23"/>
      <c r="I786" s="23"/>
      <c r="J786" s="23"/>
      <c r="K786" s="23"/>
      <c r="L786" s="23"/>
      <c r="M786" s="119"/>
      <c r="N786" s="23"/>
      <c r="O786" s="23"/>
      <c r="P786" s="23"/>
      <c r="Q786" s="23"/>
      <c r="R786" s="23"/>
      <c r="S786" s="23"/>
      <c r="T786" s="23"/>
      <c r="U786" s="23"/>
      <c r="V786" s="22"/>
      <c r="W786" s="23"/>
      <c r="X786" s="23"/>
      <c r="Y786" s="23"/>
      <c r="Z786" s="23"/>
      <c r="AA786" s="23"/>
      <c r="AB786" s="23"/>
      <c r="AC786" s="23"/>
      <c r="AD786" s="23"/>
      <c r="AE786" s="23"/>
      <c r="AF786" s="119"/>
      <c r="AG786" s="18"/>
      <c r="AH786" s="19"/>
      <c r="AI786" s="19"/>
      <c r="AJ786" s="19"/>
      <c r="AK786" s="18"/>
      <c r="AL786" s="18"/>
      <c r="AM786" s="18"/>
      <c r="AN786" s="18"/>
      <c r="AO786" s="18"/>
      <c r="AP786" s="18"/>
      <c r="AQ786" s="18"/>
      <c r="AR786" s="18"/>
      <c r="AS786" s="18"/>
      <c r="AT786" s="18"/>
      <c r="AU786" s="18"/>
      <c r="AV786" s="18"/>
      <c r="AW786" s="18"/>
      <c r="AX786" s="18"/>
      <c r="AY786" s="18"/>
    </row>
    <row r="787" spans="1:51" ht="13" x14ac:dyDescent="0.25">
      <c r="A787" s="20"/>
      <c r="B787" s="21"/>
      <c r="C787" s="112"/>
      <c r="D787" s="113"/>
      <c r="E787" s="118"/>
      <c r="F787" s="116"/>
      <c r="G787" s="24"/>
      <c r="H787" s="23"/>
      <c r="I787" s="23"/>
      <c r="J787" s="23"/>
      <c r="K787" s="23"/>
      <c r="L787" s="23"/>
      <c r="M787" s="119"/>
      <c r="N787" s="23"/>
      <c r="O787" s="23"/>
      <c r="P787" s="23"/>
      <c r="Q787" s="23"/>
      <c r="R787" s="23"/>
      <c r="S787" s="23"/>
      <c r="T787" s="23"/>
      <c r="U787" s="23"/>
      <c r="V787" s="22"/>
      <c r="W787" s="23"/>
      <c r="X787" s="23"/>
      <c r="Y787" s="23"/>
      <c r="Z787" s="23"/>
      <c r="AA787" s="23"/>
      <c r="AB787" s="23"/>
      <c r="AC787" s="23"/>
      <c r="AD787" s="23"/>
      <c r="AE787" s="23"/>
      <c r="AF787" s="119"/>
      <c r="AG787" s="18"/>
      <c r="AH787" s="19"/>
      <c r="AI787" s="19"/>
      <c r="AJ787" s="19"/>
      <c r="AK787" s="18"/>
      <c r="AL787" s="18"/>
      <c r="AM787" s="18"/>
      <c r="AN787" s="18"/>
      <c r="AO787" s="18"/>
      <c r="AP787" s="18"/>
      <c r="AQ787" s="18"/>
      <c r="AR787" s="18"/>
      <c r="AS787" s="18"/>
      <c r="AT787" s="18"/>
      <c r="AU787" s="18"/>
      <c r="AV787" s="18"/>
      <c r="AW787" s="18"/>
      <c r="AX787" s="18"/>
      <c r="AY787" s="18"/>
    </row>
    <row r="788" spans="1:51" ht="13" x14ac:dyDescent="0.25">
      <c r="A788" s="20"/>
      <c r="B788" s="21"/>
      <c r="C788" s="112"/>
      <c r="D788" s="113"/>
      <c r="E788" s="118"/>
      <c r="F788" s="116"/>
      <c r="G788" s="24"/>
      <c r="H788" s="23"/>
      <c r="I788" s="23"/>
      <c r="J788" s="23"/>
      <c r="K788" s="23"/>
      <c r="L788" s="23"/>
      <c r="M788" s="119"/>
      <c r="N788" s="23"/>
      <c r="O788" s="23"/>
      <c r="P788" s="23"/>
      <c r="Q788" s="23"/>
      <c r="R788" s="23"/>
      <c r="S788" s="23"/>
      <c r="T788" s="23"/>
      <c r="U788" s="23"/>
      <c r="V788" s="22"/>
      <c r="W788" s="23"/>
      <c r="X788" s="23"/>
      <c r="Y788" s="23"/>
      <c r="Z788" s="23"/>
      <c r="AA788" s="23"/>
      <c r="AB788" s="23"/>
      <c r="AC788" s="23"/>
      <c r="AD788" s="23"/>
      <c r="AE788" s="23"/>
      <c r="AF788" s="119"/>
      <c r="AG788" s="18"/>
      <c r="AH788" s="19"/>
      <c r="AI788" s="19"/>
      <c r="AJ788" s="19"/>
      <c r="AK788" s="18"/>
      <c r="AL788" s="18"/>
      <c r="AM788" s="18"/>
      <c r="AN788" s="18"/>
      <c r="AO788" s="18"/>
      <c r="AP788" s="18"/>
      <c r="AQ788" s="18"/>
      <c r="AR788" s="18"/>
      <c r="AS788" s="18"/>
      <c r="AT788" s="18"/>
      <c r="AU788" s="18"/>
      <c r="AV788" s="18"/>
      <c r="AW788" s="18"/>
      <c r="AX788" s="18"/>
      <c r="AY788" s="18"/>
    </row>
    <row r="789" spans="1:51" ht="13" x14ac:dyDescent="0.25">
      <c r="A789" s="20"/>
      <c r="B789" s="21"/>
      <c r="C789" s="112"/>
      <c r="D789" s="113"/>
      <c r="E789" s="118"/>
      <c r="F789" s="116"/>
      <c r="G789" s="24"/>
      <c r="H789" s="23"/>
      <c r="I789" s="23"/>
      <c r="J789" s="23"/>
      <c r="K789" s="23"/>
      <c r="L789" s="23"/>
      <c r="M789" s="119"/>
      <c r="N789" s="23"/>
      <c r="O789" s="23"/>
      <c r="P789" s="23"/>
      <c r="Q789" s="23"/>
      <c r="R789" s="23"/>
      <c r="S789" s="23"/>
      <c r="T789" s="23"/>
      <c r="U789" s="23"/>
      <c r="V789" s="22"/>
      <c r="W789" s="23"/>
      <c r="X789" s="23"/>
      <c r="Y789" s="23"/>
      <c r="Z789" s="23"/>
      <c r="AA789" s="23"/>
      <c r="AB789" s="23"/>
      <c r="AC789" s="23"/>
      <c r="AD789" s="23"/>
      <c r="AE789" s="23"/>
      <c r="AF789" s="119"/>
      <c r="AG789" s="18"/>
      <c r="AH789" s="19"/>
      <c r="AI789" s="19"/>
      <c r="AJ789" s="19"/>
      <c r="AK789" s="18"/>
      <c r="AL789" s="18"/>
      <c r="AM789" s="18"/>
      <c r="AN789" s="18"/>
      <c r="AO789" s="18"/>
      <c r="AP789" s="18"/>
      <c r="AQ789" s="18"/>
      <c r="AR789" s="18"/>
      <c r="AS789" s="18"/>
      <c r="AT789" s="18"/>
      <c r="AU789" s="18"/>
      <c r="AV789" s="18"/>
      <c r="AW789" s="18"/>
      <c r="AX789" s="18"/>
      <c r="AY789" s="18"/>
    </row>
    <row r="790" spans="1:51" ht="13" x14ac:dyDescent="0.25">
      <c r="A790" s="20"/>
      <c r="B790" s="21"/>
      <c r="C790" s="112"/>
      <c r="D790" s="113"/>
      <c r="E790" s="118"/>
      <c r="F790" s="116"/>
      <c r="G790" s="24"/>
      <c r="H790" s="23"/>
      <c r="I790" s="23"/>
      <c r="J790" s="23"/>
      <c r="K790" s="23"/>
      <c r="L790" s="23"/>
      <c r="M790" s="119"/>
      <c r="N790" s="23"/>
      <c r="O790" s="23"/>
      <c r="P790" s="23"/>
      <c r="Q790" s="23"/>
      <c r="R790" s="23"/>
      <c r="S790" s="23"/>
      <c r="T790" s="23"/>
      <c r="U790" s="23"/>
      <c r="V790" s="22"/>
      <c r="W790" s="23"/>
      <c r="X790" s="23"/>
      <c r="Y790" s="23"/>
      <c r="Z790" s="23"/>
      <c r="AA790" s="23"/>
      <c r="AB790" s="23"/>
      <c r="AC790" s="23"/>
      <c r="AD790" s="23"/>
      <c r="AE790" s="23"/>
      <c r="AF790" s="119"/>
      <c r="AG790" s="18"/>
      <c r="AH790" s="19"/>
      <c r="AI790" s="19"/>
      <c r="AJ790" s="19"/>
      <c r="AK790" s="18"/>
      <c r="AL790" s="18"/>
      <c r="AM790" s="18"/>
      <c r="AN790" s="18"/>
      <c r="AO790" s="18"/>
      <c r="AP790" s="18"/>
      <c r="AQ790" s="18"/>
      <c r="AR790" s="18"/>
      <c r="AS790" s="18"/>
      <c r="AT790" s="18"/>
      <c r="AU790" s="18"/>
      <c r="AV790" s="18"/>
      <c r="AW790" s="18"/>
      <c r="AX790" s="18"/>
      <c r="AY790" s="18"/>
    </row>
    <row r="791" spans="1:51" ht="13" x14ac:dyDescent="0.25">
      <c r="A791" s="20"/>
      <c r="B791" s="21"/>
      <c r="C791" s="112"/>
      <c r="D791" s="113"/>
      <c r="E791" s="118"/>
      <c r="F791" s="116"/>
      <c r="G791" s="24"/>
      <c r="H791" s="23"/>
      <c r="I791" s="23"/>
      <c r="J791" s="23"/>
      <c r="K791" s="23"/>
      <c r="L791" s="23"/>
      <c r="M791" s="119"/>
      <c r="N791" s="23"/>
      <c r="O791" s="23"/>
      <c r="P791" s="23"/>
      <c r="Q791" s="23"/>
      <c r="R791" s="23"/>
      <c r="S791" s="23"/>
      <c r="T791" s="23"/>
      <c r="U791" s="23"/>
      <c r="V791" s="22"/>
      <c r="W791" s="23"/>
      <c r="X791" s="23"/>
      <c r="Y791" s="23"/>
      <c r="Z791" s="23"/>
      <c r="AA791" s="23"/>
      <c r="AB791" s="23"/>
      <c r="AC791" s="23"/>
      <c r="AD791" s="23"/>
      <c r="AE791" s="23"/>
      <c r="AF791" s="119"/>
      <c r="AG791" s="18"/>
      <c r="AH791" s="19"/>
      <c r="AI791" s="19"/>
      <c r="AJ791" s="19"/>
      <c r="AK791" s="18"/>
      <c r="AL791" s="18"/>
      <c r="AM791" s="18"/>
      <c r="AN791" s="18"/>
      <c r="AO791" s="18"/>
      <c r="AP791" s="18"/>
      <c r="AQ791" s="18"/>
      <c r="AR791" s="18"/>
      <c r="AS791" s="18"/>
      <c r="AT791" s="18"/>
      <c r="AU791" s="18"/>
      <c r="AV791" s="18"/>
      <c r="AW791" s="18"/>
      <c r="AX791" s="18"/>
      <c r="AY791" s="18"/>
    </row>
    <row r="792" spans="1:51" ht="13" x14ac:dyDescent="0.25">
      <c r="A792" s="20"/>
      <c r="B792" s="21"/>
      <c r="C792" s="112"/>
      <c r="D792" s="113"/>
      <c r="E792" s="118"/>
      <c r="F792" s="116"/>
      <c r="G792" s="24"/>
      <c r="H792" s="23"/>
      <c r="I792" s="23"/>
      <c r="J792" s="23"/>
      <c r="K792" s="23"/>
      <c r="L792" s="23"/>
      <c r="M792" s="119"/>
      <c r="N792" s="23"/>
      <c r="O792" s="23"/>
      <c r="P792" s="23"/>
      <c r="Q792" s="23"/>
      <c r="R792" s="23"/>
      <c r="S792" s="23"/>
      <c r="T792" s="23"/>
      <c r="U792" s="23"/>
      <c r="V792" s="22"/>
      <c r="W792" s="23"/>
      <c r="X792" s="23"/>
      <c r="Y792" s="23"/>
      <c r="Z792" s="23"/>
      <c r="AA792" s="23"/>
      <c r="AB792" s="23"/>
      <c r="AC792" s="23"/>
      <c r="AD792" s="23"/>
      <c r="AE792" s="23"/>
      <c r="AF792" s="119"/>
      <c r="AG792" s="18"/>
      <c r="AH792" s="19"/>
      <c r="AI792" s="19"/>
      <c r="AJ792" s="19"/>
      <c r="AK792" s="18"/>
      <c r="AL792" s="18"/>
      <c r="AM792" s="18"/>
      <c r="AN792" s="18"/>
      <c r="AO792" s="18"/>
      <c r="AP792" s="18"/>
      <c r="AQ792" s="18"/>
      <c r="AR792" s="18"/>
      <c r="AS792" s="18"/>
      <c r="AT792" s="18"/>
      <c r="AU792" s="18"/>
      <c r="AV792" s="18"/>
      <c r="AW792" s="18"/>
      <c r="AX792" s="18"/>
      <c r="AY792" s="18"/>
    </row>
    <row r="793" spans="1:51" ht="13" x14ac:dyDescent="0.25">
      <c r="A793" s="20"/>
      <c r="B793" s="21"/>
      <c r="C793" s="112"/>
      <c r="D793" s="113"/>
      <c r="E793" s="118"/>
      <c r="F793" s="116"/>
      <c r="G793" s="24"/>
      <c r="H793" s="23"/>
      <c r="I793" s="23"/>
      <c r="J793" s="23"/>
      <c r="K793" s="23"/>
      <c r="L793" s="23"/>
      <c r="M793" s="119"/>
      <c r="N793" s="23"/>
      <c r="O793" s="23"/>
      <c r="P793" s="23"/>
      <c r="Q793" s="23"/>
      <c r="R793" s="23"/>
      <c r="S793" s="23"/>
      <c r="T793" s="23"/>
      <c r="U793" s="23"/>
      <c r="V793" s="22"/>
      <c r="W793" s="23"/>
      <c r="X793" s="23"/>
      <c r="Y793" s="23"/>
      <c r="Z793" s="23"/>
      <c r="AA793" s="23"/>
      <c r="AB793" s="23"/>
      <c r="AC793" s="23"/>
      <c r="AD793" s="23"/>
      <c r="AE793" s="23"/>
      <c r="AF793" s="119"/>
      <c r="AG793" s="18"/>
      <c r="AH793" s="19"/>
      <c r="AI793" s="19"/>
      <c r="AJ793" s="19"/>
      <c r="AK793" s="18"/>
      <c r="AL793" s="18"/>
      <c r="AM793" s="18"/>
      <c r="AN793" s="18"/>
      <c r="AO793" s="18"/>
      <c r="AP793" s="18"/>
      <c r="AQ793" s="18"/>
      <c r="AR793" s="18"/>
      <c r="AS793" s="18"/>
      <c r="AT793" s="18"/>
      <c r="AU793" s="18"/>
      <c r="AV793" s="18"/>
      <c r="AW793" s="18"/>
      <c r="AX793" s="18"/>
      <c r="AY793" s="18"/>
    </row>
    <row r="794" spans="1:51" ht="13" x14ac:dyDescent="0.25">
      <c r="A794" s="20"/>
      <c r="B794" s="21"/>
      <c r="C794" s="112"/>
      <c r="D794" s="113"/>
      <c r="E794" s="118"/>
      <c r="F794" s="116"/>
      <c r="G794" s="24"/>
      <c r="H794" s="23"/>
      <c r="I794" s="23"/>
      <c r="J794" s="23"/>
      <c r="K794" s="23"/>
      <c r="L794" s="23"/>
      <c r="M794" s="119"/>
      <c r="N794" s="23"/>
      <c r="O794" s="23"/>
      <c r="P794" s="23"/>
      <c r="Q794" s="23"/>
      <c r="R794" s="23"/>
      <c r="S794" s="23"/>
      <c r="T794" s="23"/>
      <c r="U794" s="23"/>
      <c r="V794" s="22"/>
      <c r="W794" s="23"/>
      <c r="X794" s="23"/>
      <c r="Y794" s="23"/>
      <c r="Z794" s="23"/>
      <c r="AA794" s="23"/>
      <c r="AB794" s="23"/>
      <c r="AC794" s="23"/>
      <c r="AD794" s="23"/>
      <c r="AE794" s="23"/>
      <c r="AF794" s="119"/>
      <c r="AG794" s="18"/>
      <c r="AH794" s="19"/>
      <c r="AI794" s="19"/>
      <c r="AJ794" s="19"/>
      <c r="AK794" s="18"/>
      <c r="AL794" s="18"/>
      <c r="AM794" s="18"/>
      <c r="AN794" s="18"/>
      <c r="AO794" s="18"/>
      <c r="AP794" s="18"/>
      <c r="AQ794" s="18"/>
      <c r="AR794" s="18"/>
      <c r="AS794" s="18"/>
      <c r="AT794" s="18"/>
      <c r="AU794" s="18"/>
      <c r="AV794" s="18"/>
      <c r="AW794" s="18"/>
      <c r="AX794" s="18"/>
      <c r="AY794" s="18"/>
    </row>
    <row r="795" spans="1:51" ht="13" x14ac:dyDescent="0.25">
      <c r="A795" s="20"/>
      <c r="B795" s="21"/>
      <c r="C795" s="112"/>
      <c r="D795" s="113"/>
      <c r="E795" s="118"/>
      <c r="F795" s="116"/>
      <c r="G795" s="24"/>
      <c r="H795" s="23"/>
      <c r="I795" s="23"/>
      <c r="J795" s="23"/>
      <c r="K795" s="23"/>
      <c r="L795" s="23"/>
      <c r="M795" s="119"/>
      <c r="N795" s="23"/>
      <c r="O795" s="23"/>
      <c r="P795" s="23"/>
      <c r="Q795" s="23"/>
      <c r="R795" s="23"/>
      <c r="S795" s="23"/>
      <c r="T795" s="23"/>
      <c r="U795" s="23"/>
      <c r="V795" s="22"/>
      <c r="W795" s="23"/>
      <c r="X795" s="23"/>
      <c r="Y795" s="23"/>
      <c r="Z795" s="23"/>
      <c r="AA795" s="23"/>
      <c r="AB795" s="23"/>
      <c r="AC795" s="23"/>
      <c r="AD795" s="23"/>
      <c r="AE795" s="23"/>
      <c r="AF795" s="119"/>
      <c r="AG795" s="18"/>
      <c r="AH795" s="19"/>
      <c r="AI795" s="19"/>
      <c r="AJ795" s="19"/>
      <c r="AK795" s="18"/>
      <c r="AL795" s="18"/>
      <c r="AM795" s="18"/>
      <c r="AN795" s="18"/>
      <c r="AO795" s="18"/>
      <c r="AP795" s="18"/>
      <c r="AQ795" s="18"/>
      <c r="AR795" s="18"/>
      <c r="AS795" s="18"/>
      <c r="AT795" s="18"/>
      <c r="AU795" s="18"/>
      <c r="AV795" s="18"/>
      <c r="AW795" s="18"/>
      <c r="AX795" s="18"/>
      <c r="AY795" s="18"/>
    </row>
    <row r="796" spans="1:51" ht="13" x14ac:dyDescent="0.25">
      <c r="A796" s="20"/>
      <c r="B796" s="21"/>
      <c r="C796" s="112"/>
      <c r="D796" s="113"/>
      <c r="E796" s="118"/>
      <c r="F796" s="116"/>
      <c r="G796" s="24"/>
      <c r="H796" s="23"/>
      <c r="I796" s="23"/>
      <c r="J796" s="23"/>
      <c r="K796" s="23"/>
      <c r="L796" s="23"/>
      <c r="M796" s="119"/>
      <c r="N796" s="23"/>
      <c r="O796" s="23"/>
      <c r="P796" s="23"/>
      <c r="Q796" s="23"/>
      <c r="R796" s="23"/>
      <c r="S796" s="23"/>
      <c r="T796" s="23"/>
      <c r="U796" s="23"/>
      <c r="V796" s="22"/>
      <c r="W796" s="23"/>
      <c r="X796" s="23"/>
      <c r="Y796" s="23"/>
      <c r="Z796" s="23"/>
      <c r="AA796" s="23"/>
      <c r="AB796" s="23"/>
      <c r="AC796" s="23"/>
      <c r="AD796" s="23"/>
      <c r="AE796" s="23"/>
      <c r="AF796" s="119"/>
      <c r="AG796" s="18"/>
      <c r="AH796" s="19"/>
      <c r="AI796" s="19"/>
      <c r="AJ796" s="19"/>
      <c r="AK796" s="18"/>
      <c r="AL796" s="18"/>
      <c r="AM796" s="18"/>
      <c r="AN796" s="18"/>
      <c r="AO796" s="18"/>
      <c r="AP796" s="18"/>
      <c r="AQ796" s="18"/>
      <c r="AR796" s="18"/>
      <c r="AS796" s="18"/>
      <c r="AT796" s="18"/>
      <c r="AU796" s="18"/>
      <c r="AV796" s="18"/>
      <c r="AW796" s="18"/>
      <c r="AX796" s="18"/>
      <c r="AY796" s="18"/>
    </row>
    <row r="797" spans="1:51" ht="13" x14ac:dyDescent="0.25">
      <c r="A797" s="20"/>
      <c r="B797" s="21"/>
      <c r="C797" s="112"/>
      <c r="D797" s="113"/>
      <c r="E797" s="118"/>
      <c r="F797" s="116"/>
      <c r="G797" s="24"/>
      <c r="H797" s="23"/>
      <c r="I797" s="23"/>
      <c r="J797" s="23"/>
      <c r="K797" s="23"/>
      <c r="L797" s="23"/>
      <c r="M797" s="119"/>
      <c r="N797" s="23"/>
      <c r="O797" s="23"/>
      <c r="P797" s="23"/>
      <c r="Q797" s="23"/>
      <c r="R797" s="23"/>
      <c r="S797" s="23"/>
      <c r="T797" s="23"/>
      <c r="U797" s="23"/>
      <c r="V797" s="22"/>
      <c r="W797" s="23"/>
      <c r="X797" s="23"/>
      <c r="Y797" s="23"/>
      <c r="Z797" s="23"/>
      <c r="AA797" s="23"/>
      <c r="AB797" s="23"/>
      <c r="AC797" s="23"/>
      <c r="AD797" s="23"/>
      <c r="AE797" s="23"/>
      <c r="AF797" s="119"/>
      <c r="AG797" s="18"/>
      <c r="AH797" s="19"/>
      <c r="AI797" s="19"/>
      <c r="AJ797" s="19"/>
      <c r="AK797" s="18"/>
      <c r="AL797" s="18"/>
      <c r="AM797" s="18"/>
      <c r="AN797" s="18"/>
      <c r="AO797" s="18"/>
      <c r="AP797" s="18"/>
      <c r="AQ797" s="18"/>
      <c r="AR797" s="18"/>
      <c r="AS797" s="18"/>
      <c r="AT797" s="18"/>
      <c r="AU797" s="18"/>
      <c r="AV797" s="18"/>
      <c r="AW797" s="18"/>
      <c r="AX797" s="18"/>
      <c r="AY797" s="18"/>
    </row>
    <row r="798" spans="1:51" ht="13" x14ac:dyDescent="0.25">
      <c r="A798" s="20"/>
      <c r="B798" s="21"/>
      <c r="C798" s="112"/>
      <c r="D798" s="113"/>
      <c r="E798" s="118"/>
      <c r="F798" s="116"/>
      <c r="G798" s="24"/>
      <c r="H798" s="23"/>
      <c r="I798" s="23"/>
      <c r="J798" s="23"/>
      <c r="K798" s="23"/>
      <c r="L798" s="23"/>
      <c r="M798" s="119"/>
      <c r="N798" s="23"/>
      <c r="O798" s="23"/>
      <c r="P798" s="23"/>
      <c r="Q798" s="23"/>
      <c r="R798" s="23"/>
      <c r="S798" s="23"/>
      <c r="T798" s="23"/>
      <c r="U798" s="23"/>
      <c r="V798" s="22"/>
      <c r="W798" s="23"/>
      <c r="X798" s="23"/>
      <c r="Y798" s="23"/>
      <c r="Z798" s="23"/>
      <c r="AA798" s="23"/>
      <c r="AB798" s="23"/>
      <c r="AC798" s="23"/>
      <c r="AD798" s="23"/>
      <c r="AE798" s="23"/>
      <c r="AF798" s="119"/>
      <c r="AG798" s="18"/>
      <c r="AH798" s="19"/>
      <c r="AI798" s="19"/>
      <c r="AJ798" s="19"/>
      <c r="AK798" s="18"/>
      <c r="AL798" s="18"/>
      <c r="AM798" s="18"/>
      <c r="AN798" s="18"/>
      <c r="AO798" s="18"/>
      <c r="AP798" s="18"/>
      <c r="AQ798" s="18"/>
      <c r="AR798" s="18"/>
      <c r="AS798" s="18"/>
      <c r="AT798" s="18"/>
      <c r="AU798" s="18"/>
      <c r="AV798" s="18"/>
      <c r="AW798" s="18"/>
      <c r="AX798" s="18"/>
      <c r="AY798" s="18"/>
    </row>
    <row r="799" spans="1:51" ht="13" x14ac:dyDescent="0.25">
      <c r="A799" s="20"/>
      <c r="B799" s="21"/>
      <c r="C799" s="112"/>
      <c r="D799" s="113"/>
      <c r="E799" s="118"/>
      <c r="F799" s="116"/>
      <c r="G799" s="24"/>
      <c r="H799" s="23"/>
      <c r="I799" s="23"/>
      <c r="J799" s="23"/>
      <c r="K799" s="23"/>
      <c r="L799" s="23"/>
      <c r="M799" s="119"/>
      <c r="N799" s="23"/>
      <c r="O799" s="23"/>
      <c r="P799" s="23"/>
      <c r="Q799" s="23"/>
      <c r="R799" s="23"/>
      <c r="S799" s="23"/>
      <c r="T799" s="23"/>
      <c r="U799" s="23"/>
      <c r="V799" s="22"/>
      <c r="W799" s="23"/>
      <c r="X799" s="23"/>
      <c r="Y799" s="23"/>
      <c r="Z799" s="23"/>
      <c r="AA799" s="23"/>
      <c r="AB799" s="23"/>
      <c r="AC799" s="23"/>
      <c r="AD799" s="23"/>
      <c r="AE799" s="23"/>
      <c r="AF799" s="119"/>
      <c r="AG799" s="18"/>
      <c r="AH799" s="19"/>
      <c r="AI799" s="19"/>
      <c r="AJ799" s="19"/>
      <c r="AK799" s="18"/>
      <c r="AL799" s="18"/>
      <c r="AM799" s="18"/>
      <c r="AN799" s="18"/>
      <c r="AO799" s="18"/>
      <c r="AP799" s="18"/>
      <c r="AQ799" s="18"/>
      <c r="AR799" s="18"/>
      <c r="AS799" s="18"/>
      <c r="AT799" s="18"/>
      <c r="AU799" s="18"/>
      <c r="AV799" s="18"/>
      <c r="AW799" s="18"/>
      <c r="AX799" s="18"/>
      <c r="AY799" s="18"/>
    </row>
    <row r="800" spans="1:51" ht="13" x14ac:dyDescent="0.25">
      <c r="A800" s="20"/>
      <c r="B800" s="21"/>
      <c r="C800" s="112"/>
      <c r="D800" s="113"/>
      <c r="E800" s="118"/>
      <c r="F800" s="116"/>
      <c r="G800" s="24"/>
      <c r="H800" s="23"/>
      <c r="I800" s="23"/>
      <c r="J800" s="23"/>
      <c r="K800" s="23"/>
      <c r="L800" s="23"/>
      <c r="M800" s="119"/>
      <c r="N800" s="23"/>
      <c r="O800" s="23"/>
      <c r="P800" s="23"/>
      <c r="Q800" s="23"/>
      <c r="R800" s="23"/>
      <c r="S800" s="23"/>
      <c r="T800" s="23"/>
      <c r="U800" s="23"/>
      <c r="V800" s="22"/>
      <c r="W800" s="23"/>
      <c r="X800" s="23"/>
      <c r="Y800" s="23"/>
      <c r="Z800" s="23"/>
      <c r="AA800" s="23"/>
      <c r="AB800" s="23"/>
      <c r="AC800" s="23"/>
      <c r="AD800" s="23"/>
      <c r="AE800" s="23"/>
      <c r="AF800" s="119"/>
      <c r="AG800" s="18"/>
      <c r="AH800" s="19"/>
      <c r="AI800" s="19"/>
      <c r="AJ800" s="19"/>
      <c r="AK800" s="18"/>
      <c r="AL800" s="18"/>
      <c r="AM800" s="18"/>
      <c r="AN800" s="18"/>
      <c r="AO800" s="18"/>
      <c r="AP800" s="18"/>
      <c r="AQ800" s="18"/>
      <c r="AR800" s="18"/>
      <c r="AS800" s="18"/>
      <c r="AT800" s="18"/>
      <c r="AU800" s="18"/>
      <c r="AV800" s="18"/>
      <c r="AW800" s="18"/>
      <c r="AX800" s="18"/>
      <c r="AY800" s="18"/>
    </row>
    <row r="801" spans="1:51" ht="13" x14ac:dyDescent="0.25">
      <c r="A801" s="20"/>
      <c r="B801" s="21"/>
      <c r="C801" s="112"/>
      <c r="D801" s="113"/>
      <c r="E801" s="118"/>
      <c r="F801" s="116"/>
      <c r="G801" s="24"/>
      <c r="H801" s="23"/>
      <c r="I801" s="23"/>
      <c r="J801" s="23"/>
      <c r="K801" s="23"/>
      <c r="L801" s="23"/>
      <c r="M801" s="119"/>
      <c r="N801" s="23"/>
      <c r="O801" s="23"/>
      <c r="P801" s="23"/>
      <c r="Q801" s="23"/>
      <c r="R801" s="23"/>
      <c r="S801" s="23"/>
      <c r="T801" s="23"/>
      <c r="U801" s="23"/>
      <c r="V801" s="22"/>
      <c r="W801" s="23"/>
      <c r="X801" s="23"/>
      <c r="Y801" s="23"/>
      <c r="Z801" s="23"/>
      <c r="AA801" s="23"/>
      <c r="AB801" s="23"/>
      <c r="AC801" s="23"/>
      <c r="AD801" s="23"/>
      <c r="AE801" s="23"/>
      <c r="AF801" s="119"/>
      <c r="AG801" s="18"/>
      <c r="AH801" s="19"/>
      <c r="AI801" s="19"/>
      <c r="AJ801" s="19"/>
      <c r="AK801" s="18"/>
      <c r="AL801" s="18"/>
      <c r="AM801" s="18"/>
      <c r="AN801" s="18"/>
      <c r="AO801" s="18"/>
      <c r="AP801" s="18"/>
      <c r="AQ801" s="18"/>
      <c r="AR801" s="18"/>
      <c r="AS801" s="18"/>
      <c r="AT801" s="18"/>
      <c r="AU801" s="18"/>
      <c r="AV801" s="18"/>
      <c r="AW801" s="18"/>
      <c r="AX801" s="18"/>
      <c r="AY801" s="18"/>
    </row>
    <row r="802" spans="1:51" ht="13" x14ac:dyDescent="0.25">
      <c r="A802" s="20"/>
      <c r="B802" s="21"/>
      <c r="C802" s="112"/>
      <c r="D802" s="113"/>
      <c r="E802" s="118"/>
      <c r="F802" s="116"/>
      <c r="G802" s="24"/>
      <c r="H802" s="23"/>
      <c r="I802" s="23"/>
      <c r="J802" s="23"/>
      <c r="K802" s="23"/>
      <c r="L802" s="23"/>
      <c r="M802" s="119"/>
      <c r="N802" s="23"/>
      <c r="O802" s="23"/>
      <c r="P802" s="23"/>
      <c r="Q802" s="23"/>
      <c r="R802" s="23"/>
      <c r="S802" s="23"/>
      <c r="T802" s="23"/>
      <c r="U802" s="23"/>
      <c r="V802" s="22"/>
      <c r="W802" s="23"/>
      <c r="X802" s="23"/>
      <c r="Y802" s="23"/>
      <c r="Z802" s="23"/>
      <c r="AA802" s="23"/>
      <c r="AB802" s="23"/>
      <c r="AC802" s="23"/>
      <c r="AD802" s="23"/>
      <c r="AE802" s="23"/>
      <c r="AF802" s="119"/>
      <c r="AG802" s="18"/>
      <c r="AH802" s="19"/>
      <c r="AI802" s="19"/>
      <c r="AJ802" s="19"/>
      <c r="AK802" s="18"/>
      <c r="AL802" s="18"/>
      <c r="AM802" s="18"/>
      <c r="AN802" s="18"/>
      <c r="AO802" s="18"/>
      <c r="AP802" s="18"/>
      <c r="AQ802" s="18"/>
      <c r="AR802" s="18"/>
      <c r="AS802" s="18"/>
      <c r="AT802" s="18"/>
      <c r="AU802" s="18"/>
      <c r="AV802" s="18"/>
      <c r="AW802" s="18"/>
      <c r="AX802" s="18"/>
      <c r="AY802" s="18"/>
    </row>
    <row r="803" spans="1:51" ht="13" x14ac:dyDescent="0.25">
      <c r="A803" s="20"/>
      <c r="B803" s="21"/>
      <c r="C803" s="112"/>
      <c r="D803" s="113"/>
      <c r="E803" s="118"/>
      <c r="F803" s="116"/>
      <c r="G803" s="24"/>
      <c r="H803" s="23"/>
      <c r="I803" s="23"/>
      <c r="J803" s="23"/>
      <c r="K803" s="23"/>
      <c r="L803" s="23"/>
      <c r="M803" s="119"/>
      <c r="N803" s="23"/>
      <c r="O803" s="23"/>
      <c r="P803" s="23"/>
      <c r="Q803" s="23"/>
      <c r="R803" s="23"/>
      <c r="S803" s="23"/>
      <c r="T803" s="23"/>
      <c r="U803" s="23"/>
      <c r="V803" s="22"/>
      <c r="W803" s="23"/>
      <c r="X803" s="23"/>
      <c r="Y803" s="23"/>
      <c r="Z803" s="23"/>
      <c r="AA803" s="23"/>
      <c r="AB803" s="23"/>
      <c r="AC803" s="23"/>
      <c r="AD803" s="23"/>
      <c r="AE803" s="23"/>
      <c r="AF803" s="119"/>
      <c r="AG803" s="18"/>
      <c r="AH803" s="19"/>
      <c r="AI803" s="19"/>
      <c r="AJ803" s="19"/>
      <c r="AK803" s="18"/>
      <c r="AL803" s="18"/>
      <c r="AM803" s="18"/>
      <c r="AN803" s="18"/>
      <c r="AO803" s="18"/>
      <c r="AP803" s="18"/>
      <c r="AQ803" s="18"/>
      <c r="AR803" s="18"/>
      <c r="AS803" s="18"/>
      <c r="AT803" s="18"/>
      <c r="AU803" s="18"/>
      <c r="AV803" s="18"/>
      <c r="AW803" s="18"/>
      <c r="AX803" s="18"/>
      <c r="AY803" s="18"/>
    </row>
    <row r="804" spans="1:51" ht="13" x14ac:dyDescent="0.25">
      <c r="A804" s="20"/>
      <c r="B804" s="21"/>
      <c r="C804" s="112"/>
      <c r="D804" s="113"/>
      <c r="E804" s="118"/>
      <c r="F804" s="116"/>
      <c r="G804" s="24"/>
      <c r="H804" s="23"/>
      <c r="I804" s="23"/>
      <c r="J804" s="23"/>
      <c r="K804" s="23"/>
      <c r="L804" s="23"/>
      <c r="M804" s="119"/>
      <c r="N804" s="23"/>
      <c r="O804" s="23"/>
      <c r="P804" s="23"/>
      <c r="Q804" s="23"/>
      <c r="R804" s="23"/>
      <c r="S804" s="23"/>
      <c r="T804" s="23"/>
      <c r="U804" s="23"/>
      <c r="V804" s="22"/>
      <c r="W804" s="23"/>
      <c r="X804" s="23"/>
      <c r="Y804" s="23"/>
      <c r="Z804" s="23"/>
      <c r="AA804" s="23"/>
      <c r="AB804" s="23"/>
      <c r="AC804" s="23"/>
      <c r="AD804" s="23"/>
      <c r="AE804" s="23"/>
      <c r="AF804" s="119"/>
      <c r="AG804" s="18"/>
      <c r="AH804" s="19"/>
      <c r="AI804" s="19"/>
      <c r="AJ804" s="19"/>
      <c r="AK804" s="18"/>
      <c r="AL804" s="18"/>
      <c r="AM804" s="18"/>
      <c r="AN804" s="18"/>
      <c r="AO804" s="18"/>
      <c r="AP804" s="18"/>
      <c r="AQ804" s="18"/>
      <c r="AR804" s="18"/>
      <c r="AS804" s="18"/>
      <c r="AT804" s="18"/>
      <c r="AU804" s="18"/>
      <c r="AV804" s="18"/>
      <c r="AW804" s="18"/>
      <c r="AX804" s="18"/>
      <c r="AY804" s="18"/>
    </row>
    <row r="805" spans="1:51" ht="13" x14ac:dyDescent="0.25">
      <c r="A805" s="20"/>
      <c r="B805" s="21"/>
      <c r="C805" s="112"/>
      <c r="D805" s="113"/>
      <c r="E805" s="118"/>
      <c r="F805" s="116"/>
      <c r="G805" s="24"/>
      <c r="H805" s="23"/>
      <c r="I805" s="23"/>
      <c r="J805" s="23"/>
      <c r="K805" s="23"/>
      <c r="L805" s="23"/>
      <c r="M805" s="119"/>
      <c r="N805" s="23"/>
      <c r="O805" s="23"/>
      <c r="P805" s="23"/>
      <c r="Q805" s="23"/>
      <c r="R805" s="23"/>
      <c r="S805" s="23"/>
      <c r="T805" s="23"/>
      <c r="U805" s="23"/>
      <c r="V805" s="22"/>
      <c r="W805" s="23"/>
      <c r="X805" s="23"/>
      <c r="Y805" s="23"/>
      <c r="Z805" s="23"/>
      <c r="AA805" s="23"/>
      <c r="AB805" s="23"/>
      <c r="AC805" s="23"/>
      <c r="AD805" s="23"/>
      <c r="AE805" s="23"/>
      <c r="AF805" s="119"/>
      <c r="AG805" s="18"/>
      <c r="AH805" s="19"/>
      <c r="AI805" s="19"/>
      <c r="AJ805" s="19"/>
      <c r="AK805" s="18"/>
      <c r="AL805" s="18"/>
      <c r="AM805" s="18"/>
      <c r="AN805" s="18"/>
      <c r="AO805" s="18"/>
      <c r="AP805" s="18"/>
      <c r="AQ805" s="18"/>
      <c r="AR805" s="18"/>
      <c r="AS805" s="18"/>
      <c r="AT805" s="18"/>
      <c r="AU805" s="18"/>
      <c r="AV805" s="18"/>
      <c r="AW805" s="18"/>
      <c r="AX805" s="18"/>
      <c r="AY805" s="18"/>
    </row>
    <row r="806" spans="1:51" ht="13" x14ac:dyDescent="0.25">
      <c r="A806" s="20"/>
      <c r="B806" s="21"/>
      <c r="C806" s="112"/>
      <c r="D806" s="113"/>
      <c r="E806" s="118"/>
      <c r="F806" s="116"/>
      <c r="G806" s="24"/>
      <c r="H806" s="23"/>
      <c r="I806" s="23"/>
      <c r="J806" s="23"/>
      <c r="K806" s="23"/>
      <c r="L806" s="23"/>
      <c r="M806" s="119"/>
      <c r="N806" s="23"/>
      <c r="O806" s="23"/>
      <c r="P806" s="23"/>
      <c r="Q806" s="23"/>
      <c r="R806" s="23"/>
      <c r="S806" s="23"/>
      <c r="T806" s="23"/>
      <c r="U806" s="23"/>
      <c r="V806" s="22"/>
      <c r="W806" s="23"/>
      <c r="X806" s="23"/>
      <c r="Y806" s="23"/>
      <c r="Z806" s="23"/>
      <c r="AA806" s="23"/>
      <c r="AB806" s="23"/>
      <c r="AC806" s="23"/>
      <c r="AD806" s="23"/>
      <c r="AE806" s="23"/>
      <c r="AF806" s="119"/>
      <c r="AG806" s="18"/>
      <c r="AH806" s="19"/>
      <c r="AI806" s="19"/>
      <c r="AJ806" s="19"/>
      <c r="AK806" s="18"/>
      <c r="AL806" s="18"/>
      <c r="AM806" s="18"/>
      <c r="AN806" s="18"/>
      <c r="AO806" s="18"/>
      <c r="AP806" s="18"/>
      <c r="AQ806" s="18"/>
      <c r="AR806" s="18"/>
      <c r="AS806" s="18"/>
      <c r="AT806" s="18"/>
      <c r="AU806" s="18"/>
      <c r="AV806" s="18"/>
      <c r="AW806" s="18"/>
      <c r="AX806" s="18"/>
      <c r="AY806" s="18"/>
    </row>
    <row r="807" spans="1:51" ht="13" x14ac:dyDescent="0.25">
      <c r="A807" s="20"/>
      <c r="B807" s="21"/>
      <c r="C807" s="112"/>
      <c r="D807" s="113"/>
      <c r="E807" s="118"/>
      <c r="F807" s="116"/>
      <c r="G807" s="24"/>
      <c r="H807" s="23"/>
      <c r="I807" s="23"/>
      <c r="J807" s="23"/>
      <c r="K807" s="23"/>
      <c r="L807" s="23"/>
      <c r="M807" s="119"/>
      <c r="N807" s="23"/>
      <c r="O807" s="23"/>
      <c r="P807" s="23"/>
      <c r="Q807" s="23"/>
      <c r="R807" s="23"/>
      <c r="S807" s="23"/>
      <c r="T807" s="23"/>
      <c r="U807" s="23"/>
      <c r="V807" s="22"/>
      <c r="W807" s="23"/>
      <c r="X807" s="23"/>
      <c r="Y807" s="23"/>
      <c r="Z807" s="23"/>
      <c r="AA807" s="23"/>
      <c r="AB807" s="23"/>
      <c r="AC807" s="23"/>
      <c r="AD807" s="23"/>
      <c r="AE807" s="23"/>
      <c r="AF807" s="119"/>
      <c r="AG807" s="18"/>
      <c r="AH807" s="19"/>
      <c r="AI807" s="19"/>
      <c r="AJ807" s="19"/>
      <c r="AK807" s="18"/>
      <c r="AL807" s="18"/>
      <c r="AM807" s="18"/>
      <c r="AN807" s="18"/>
      <c r="AO807" s="18"/>
      <c r="AP807" s="18"/>
      <c r="AQ807" s="18"/>
      <c r="AR807" s="18"/>
      <c r="AS807" s="18"/>
      <c r="AT807" s="18"/>
      <c r="AU807" s="18"/>
      <c r="AV807" s="18"/>
      <c r="AW807" s="18"/>
      <c r="AX807" s="18"/>
      <c r="AY807" s="18"/>
    </row>
    <row r="808" spans="1:51" ht="13" x14ac:dyDescent="0.25">
      <c r="A808" s="20"/>
      <c r="B808" s="21"/>
      <c r="C808" s="112"/>
      <c r="D808" s="113"/>
      <c r="E808" s="118"/>
      <c r="F808" s="116"/>
      <c r="G808" s="24"/>
      <c r="H808" s="23"/>
      <c r="I808" s="23"/>
      <c r="J808" s="23"/>
      <c r="K808" s="23"/>
      <c r="L808" s="23"/>
      <c r="M808" s="119"/>
      <c r="N808" s="23"/>
      <c r="O808" s="23"/>
      <c r="P808" s="23"/>
      <c r="Q808" s="23"/>
      <c r="R808" s="23"/>
      <c r="S808" s="23"/>
      <c r="T808" s="23"/>
      <c r="U808" s="23"/>
      <c r="V808" s="22"/>
      <c r="W808" s="23"/>
      <c r="X808" s="23"/>
      <c r="Y808" s="23"/>
      <c r="Z808" s="23"/>
      <c r="AA808" s="23"/>
      <c r="AB808" s="23"/>
      <c r="AC808" s="23"/>
      <c r="AD808" s="23"/>
      <c r="AE808" s="23"/>
      <c r="AF808" s="119"/>
      <c r="AG808" s="18"/>
      <c r="AH808" s="19"/>
      <c r="AI808" s="19"/>
      <c r="AJ808" s="19"/>
      <c r="AK808" s="18"/>
      <c r="AL808" s="18"/>
      <c r="AM808" s="18"/>
      <c r="AN808" s="18"/>
      <c r="AO808" s="18"/>
      <c r="AP808" s="18"/>
      <c r="AQ808" s="18"/>
      <c r="AR808" s="18"/>
      <c r="AS808" s="18"/>
      <c r="AT808" s="18"/>
      <c r="AU808" s="18"/>
      <c r="AV808" s="18"/>
      <c r="AW808" s="18"/>
      <c r="AX808" s="18"/>
      <c r="AY808" s="18"/>
    </row>
    <row r="809" spans="1:51" ht="13" x14ac:dyDescent="0.25">
      <c r="A809" s="20"/>
      <c r="B809" s="21"/>
      <c r="C809" s="112"/>
      <c r="D809" s="113"/>
      <c r="E809" s="118"/>
      <c r="F809" s="116"/>
      <c r="G809" s="24"/>
      <c r="H809" s="23"/>
      <c r="I809" s="23"/>
      <c r="J809" s="23"/>
      <c r="K809" s="23"/>
      <c r="L809" s="23"/>
      <c r="M809" s="119"/>
      <c r="N809" s="23"/>
      <c r="O809" s="23"/>
      <c r="P809" s="23"/>
      <c r="Q809" s="23"/>
      <c r="R809" s="23"/>
      <c r="S809" s="23"/>
      <c r="T809" s="23"/>
      <c r="U809" s="23"/>
      <c r="V809" s="22"/>
      <c r="W809" s="23"/>
      <c r="X809" s="23"/>
      <c r="Y809" s="23"/>
      <c r="Z809" s="23"/>
      <c r="AA809" s="23"/>
      <c r="AB809" s="23"/>
      <c r="AC809" s="23"/>
      <c r="AD809" s="23"/>
      <c r="AE809" s="23"/>
      <c r="AF809" s="119"/>
      <c r="AG809" s="18"/>
      <c r="AH809" s="19"/>
      <c r="AI809" s="19"/>
      <c r="AJ809" s="19"/>
      <c r="AK809" s="18"/>
      <c r="AL809" s="18"/>
      <c r="AM809" s="18"/>
      <c r="AN809" s="18"/>
      <c r="AO809" s="18"/>
      <c r="AP809" s="18"/>
      <c r="AQ809" s="18"/>
      <c r="AR809" s="18"/>
      <c r="AS809" s="18"/>
      <c r="AT809" s="18"/>
      <c r="AU809" s="18"/>
      <c r="AV809" s="18"/>
      <c r="AW809" s="18"/>
      <c r="AX809" s="18"/>
      <c r="AY809" s="18"/>
    </row>
    <row r="810" spans="1:51" ht="13" x14ac:dyDescent="0.25">
      <c r="A810" s="20"/>
      <c r="B810" s="21"/>
      <c r="C810" s="112"/>
      <c r="D810" s="113"/>
      <c r="E810" s="118"/>
      <c r="F810" s="116"/>
      <c r="G810" s="24"/>
      <c r="H810" s="23"/>
      <c r="I810" s="23"/>
      <c r="J810" s="23"/>
      <c r="K810" s="23"/>
      <c r="L810" s="23"/>
      <c r="M810" s="119"/>
      <c r="N810" s="23"/>
      <c r="O810" s="23"/>
      <c r="P810" s="23"/>
      <c r="Q810" s="23"/>
      <c r="R810" s="23"/>
      <c r="S810" s="23"/>
      <c r="T810" s="23"/>
      <c r="U810" s="23"/>
      <c r="V810" s="22"/>
      <c r="W810" s="23"/>
      <c r="X810" s="23"/>
      <c r="Y810" s="23"/>
      <c r="Z810" s="23"/>
      <c r="AA810" s="23"/>
      <c r="AB810" s="23"/>
      <c r="AC810" s="23"/>
      <c r="AD810" s="23"/>
      <c r="AE810" s="23"/>
      <c r="AF810" s="119"/>
      <c r="AG810" s="18"/>
      <c r="AH810" s="19"/>
      <c r="AI810" s="19"/>
      <c r="AJ810" s="19"/>
      <c r="AK810" s="18"/>
      <c r="AL810" s="18"/>
      <c r="AM810" s="18"/>
      <c r="AN810" s="18"/>
      <c r="AO810" s="18"/>
      <c r="AP810" s="18"/>
      <c r="AQ810" s="18"/>
      <c r="AR810" s="18"/>
      <c r="AS810" s="18"/>
      <c r="AT810" s="18"/>
      <c r="AU810" s="18"/>
      <c r="AV810" s="18"/>
      <c r="AW810" s="18"/>
      <c r="AX810" s="18"/>
      <c r="AY810" s="18"/>
    </row>
    <row r="811" spans="1:51" ht="13" x14ac:dyDescent="0.25">
      <c r="A811" s="20"/>
      <c r="B811" s="21"/>
      <c r="C811" s="112"/>
      <c r="D811" s="113"/>
      <c r="E811" s="118"/>
      <c r="F811" s="116"/>
      <c r="G811" s="24"/>
      <c r="H811" s="23"/>
      <c r="I811" s="23"/>
      <c r="J811" s="23"/>
      <c r="K811" s="23"/>
      <c r="L811" s="23"/>
      <c r="M811" s="119"/>
      <c r="N811" s="23"/>
      <c r="O811" s="23"/>
      <c r="P811" s="23"/>
      <c r="Q811" s="23"/>
      <c r="R811" s="23"/>
      <c r="S811" s="23"/>
      <c r="T811" s="23"/>
      <c r="U811" s="23"/>
      <c r="V811" s="22"/>
      <c r="W811" s="23"/>
      <c r="X811" s="23"/>
      <c r="Y811" s="23"/>
      <c r="Z811" s="23"/>
      <c r="AA811" s="23"/>
      <c r="AB811" s="23"/>
      <c r="AC811" s="23"/>
      <c r="AD811" s="23"/>
      <c r="AE811" s="23"/>
      <c r="AF811" s="119"/>
      <c r="AG811" s="18"/>
      <c r="AH811" s="19"/>
      <c r="AI811" s="19"/>
      <c r="AJ811" s="19"/>
      <c r="AK811" s="18"/>
      <c r="AL811" s="18"/>
      <c r="AM811" s="18"/>
      <c r="AN811" s="18"/>
      <c r="AO811" s="18"/>
      <c r="AP811" s="18"/>
      <c r="AQ811" s="18"/>
      <c r="AR811" s="18"/>
      <c r="AS811" s="18"/>
      <c r="AT811" s="18"/>
      <c r="AU811" s="18"/>
      <c r="AV811" s="18"/>
      <c r="AW811" s="18"/>
      <c r="AX811" s="18"/>
      <c r="AY811" s="18"/>
    </row>
    <row r="812" spans="1:51" ht="13" x14ac:dyDescent="0.25">
      <c r="A812" s="20"/>
      <c r="B812" s="21"/>
      <c r="C812" s="112"/>
      <c r="D812" s="113"/>
      <c r="E812" s="118"/>
      <c r="F812" s="116"/>
      <c r="G812" s="24"/>
      <c r="H812" s="23"/>
      <c r="I812" s="23"/>
      <c r="J812" s="23"/>
      <c r="K812" s="23"/>
      <c r="L812" s="23"/>
      <c r="M812" s="119"/>
      <c r="N812" s="23"/>
      <c r="O812" s="23"/>
      <c r="P812" s="23"/>
      <c r="Q812" s="23"/>
      <c r="R812" s="23"/>
      <c r="S812" s="23"/>
      <c r="T812" s="23"/>
      <c r="U812" s="23"/>
      <c r="V812" s="22"/>
      <c r="W812" s="23"/>
      <c r="X812" s="23"/>
      <c r="Y812" s="23"/>
      <c r="Z812" s="23"/>
      <c r="AA812" s="23"/>
      <c r="AB812" s="23"/>
      <c r="AC812" s="23"/>
      <c r="AD812" s="23"/>
      <c r="AE812" s="23"/>
      <c r="AF812" s="119"/>
      <c r="AG812" s="18"/>
      <c r="AH812" s="19"/>
      <c r="AI812" s="19"/>
      <c r="AJ812" s="19"/>
      <c r="AK812" s="18"/>
      <c r="AL812" s="18"/>
      <c r="AM812" s="18"/>
      <c r="AN812" s="18"/>
      <c r="AO812" s="18"/>
      <c r="AP812" s="18"/>
      <c r="AQ812" s="18"/>
      <c r="AR812" s="18"/>
      <c r="AS812" s="18"/>
      <c r="AT812" s="18"/>
      <c r="AU812" s="18"/>
      <c r="AV812" s="18"/>
      <c r="AW812" s="18"/>
      <c r="AX812" s="18"/>
      <c r="AY812" s="18"/>
    </row>
    <row r="813" spans="1:51" ht="13" x14ac:dyDescent="0.25">
      <c r="A813" s="20"/>
      <c r="B813" s="21"/>
      <c r="C813" s="112"/>
      <c r="D813" s="113"/>
      <c r="E813" s="118"/>
      <c r="F813" s="116"/>
      <c r="G813" s="24"/>
      <c r="H813" s="23"/>
      <c r="I813" s="23"/>
      <c r="J813" s="23"/>
      <c r="K813" s="23"/>
      <c r="L813" s="23"/>
      <c r="M813" s="119"/>
      <c r="N813" s="23"/>
      <c r="O813" s="23"/>
      <c r="P813" s="23"/>
      <c r="Q813" s="23"/>
      <c r="R813" s="23"/>
      <c r="S813" s="23"/>
      <c r="T813" s="23"/>
      <c r="U813" s="23"/>
      <c r="V813" s="22"/>
      <c r="W813" s="23"/>
      <c r="X813" s="23"/>
      <c r="Y813" s="23"/>
      <c r="Z813" s="23"/>
      <c r="AA813" s="23"/>
      <c r="AB813" s="23"/>
      <c r="AC813" s="23"/>
      <c r="AD813" s="23"/>
      <c r="AE813" s="23"/>
      <c r="AF813" s="119"/>
      <c r="AG813" s="18"/>
      <c r="AH813" s="19"/>
      <c r="AI813" s="19"/>
      <c r="AJ813" s="19"/>
      <c r="AK813" s="18"/>
      <c r="AL813" s="18"/>
      <c r="AM813" s="18"/>
      <c r="AN813" s="18"/>
      <c r="AO813" s="18"/>
      <c r="AP813" s="18"/>
      <c r="AQ813" s="18"/>
      <c r="AR813" s="18"/>
      <c r="AS813" s="18"/>
      <c r="AT813" s="18"/>
      <c r="AU813" s="18"/>
      <c r="AV813" s="18"/>
      <c r="AW813" s="18"/>
      <c r="AX813" s="18"/>
      <c r="AY813" s="18"/>
    </row>
    <row r="814" spans="1:51" ht="13" x14ac:dyDescent="0.25">
      <c r="A814" s="20"/>
      <c r="B814" s="21"/>
      <c r="C814" s="112"/>
      <c r="D814" s="113"/>
      <c r="E814" s="118"/>
      <c r="F814" s="116"/>
      <c r="G814" s="24"/>
      <c r="H814" s="23"/>
      <c r="I814" s="23"/>
      <c r="J814" s="23"/>
      <c r="K814" s="23"/>
      <c r="L814" s="23"/>
      <c r="M814" s="119"/>
      <c r="N814" s="23"/>
      <c r="O814" s="23"/>
      <c r="P814" s="23"/>
      <c r="Q814" s="23"/>
      <c r="R814" s="23"/>
      <c r="S814" s="23"/>
      <c r="T814" s="23"/>
      <c r="U814" s="23"/>
      <c r="V814" s="22"/>
      <c r="W814" s="23"/>
      <c r="X814" s="23"/>
      <c r="Y814" s="23"/>
      <c r="Z814" s="23"/>
      <c r="AA814" s="23"/>
      <c r="AB814" s="23"/>
      <c r="AC814" s="23"/>
      <c r="AD814" s="23"/>
      <c r="AE814" s="23"/>
      <c r="AF814" s="119"/>
      <c r="AG814" s="18"/>
      <c r="AH814" s="19"/>
      <c r="AI814" s="19"/>
      <c r="AJ814" s="19"/>
      <c r="AK814" s="18"/>
      <c r="AL814" s="18"/>
      <c r="AM814" s="18"/>
      <c r="AN814" s="18"/>
      <c r="AO814" s="18"/>
      <c r="AP814" s="18"/>
      <c r="AQ814" s="18"/>
      <c r="AR814" s="18"/>
      <c r="AS814" s="18"/>
      <c r="AT814" s="18"/>
      <c r="AU814" s="18"/>
      <c r="AV814" s="18"/>
      <c r="AW814" s="18"/>
      <c r="AX814" s="18"/>
      <c r="AY814" s="18"/>
    </row>
    <row r="815" spans="1:51" ht="13" x14ac:dyDescent="0.25">
      <c r="A815" s="20"/>
      <c r="B815" s="21"/>
      <c r="C815" s="112"/>
      <c r="D815" s="113"/>
      <c r="E815" s="118"/>
      <c r="F815" s="116"/>
      <c r="G815" s="24"/>
      <c r="H815" s="23"/>
      <c r="I815" s="23"/>
      <c r="J815" s="23"/>
      <c r="K815" s="23"/>
      <c r="L815" s="23"/>
      <c r="M815" s="119"/>
      <c r="N815" s="23"/>
      <c r="O815" s="23"/>
      <c r="P815" s="23"/>
      <c r="Q815" s="23"/>
      <c r="R815" s="23"/>
      <c r="S815" s="23"/>
      <c r="T815" s="23"/>
      <c r="U815" s="23"/>
      <c r="V815" s="22"/>
      <c r="W815" s="23"/>
      <c r="X815" s="23"/>
      <c r="Y815" s="23"/>
      <c r="Z815" s="23"/>
      <c r="AA815" s="23"/>
      <c r="AB815" s="23"/>
      <c r="AC815" s="23"/>
      <c r="AD815" s="23"/>
      <c r="AE815" s="23"/>
      <c r="AF815" s="119"/>
      <c r="AG815" s="18"/>
      <c r="AH815" s="19"/>
      <c r="AI815" s="19"/>
      <c r="AJ815" s="19"/>
      <c r="AK815" s="18"/>
      <c r="AL815" s="18"/>
      <c r="AM815" s="18"/>
      <c r="AN815" s="18"/>
      <c r="AO815" s="18"/>
      <c r="AP815" s="18"/>
      <c r="AQ815" s="18"/>
      <c r="AR815" s="18"/>
      <c r="AS815" s="18"/>
      <c r="AT815" s="18"/>
      <c r="AU815" s="18"/>
      <c r="AV815" s="18"/>
      <c r="AW815" s="18"/>
      <c r="AX815" s="18"/>
      <c r="AY815" s="18"/>
    </row>
    <row r="816" spans="1:51" ht="13" x14ac:dyDescent="0.25">
      <c r="A816" s="20"/>
      <c r="B816" s="21"/>
      <c r="C816" s="112"/>
      <c r="D816" s="113"/>
      <c r="E816" s="118"/>
      <c r="F816" s="116"/>
      <c r="G816" s="24"/>
      <c r="H816" s="23"/>
      <c r="I816" s="23"/>
      <c r="J816" s="23"/>
      <c r="K816" s="23"/>
      <c r="L816" s="23"/>
      <c r="M816" s="119"/>
      <c r="N816" s="23"/>
      <c r="O816" s="23"/>
      <c r="P816" s="23"/>
      <c r="Q816" s="23"/>
      <c r="R816" s="23"/>
      <c r="S816" s="23"/>
      <c r="T816" s="23"/>
      <c r="U816" s="23"/>
      <c r="V816" s="22"/>
      <c r="W816" s="23"/>
      <c r="X816" s="23"/>
      <c r="Y816" s="23"/>
      <c r="Z816" s="23"/>
      <c r="AA816" s="23"/>
      <c r="AB816" s="23"/>
      <c r="AC816" s="23"/>
      <c r="AD816" s="23"/>
      <c r="AE816" s="23"/>
      <c r="AF816" s="119"/>
      <c r="AG816" s="18"/>
      <c r="AH816" s="19"/>
      <c r="AI816" s="19"/>
      <c r="AJ816" s="19"/>
      <c r="AK816" s="18"/>
      <c r="AL816" s="18"/>
      <c r="AM816" s="18"/>
      <c r="AN816" s="18"/>
      <c r="AO816" s="18"/>
      <c r="AP816" s="18"/>
      <c r="AQ816" s="18"/>
      <c r="AR816" s="18"/>
      <c r="AS816" s="18"/>
      <c r="AT816" s="18"/>
      <c r="AU816" s="18"/>
      <c r="AV816" s="18"/>
      <c r="AW816" s="18"/>
      <c r="AX816" s="18"/>
      <c r="AY816" s="18"/>
    </row>
    <row r="817" spans="1:51" ht="13" x14ac:dyDescent="0.25">
      <c r="A817" s="20"/>
      <c r="B817" s="21"/>
      <c r="C817" s="112"/>
      <c r="D817" s="113"/>
      <c r="E817" s="118"/>
      <c r="F817" s="116"/>
      <c r="G817" s="24"/>
      <c r="H817" s="23"/>
      <c r="I817" s="23"/>
      <c r="J817" s="23"/>
      <c r="K817" s="23"/>
      <c r="L817" s="23"/>
      <c r="M817" s="119"/>
      <c r="N817" s="23"/>
      <c r="O817" s="23"/>
      <c r="P817" s="23"/>
      <c r="Q817" s="23"/>
      <c r="R817" s="23"/>
      <c r="S817" s="23"/>
      <c r="T817" s="23"/>
      <c r="U817" s="23"/>
      <c r="V817" s="22"/>
      <c r="W817" s="23"/>
      <c r="X817" s="23"/>
      <c r="Y817" s="23"/>
      <c r="Z817" s="23"/>
      <c r="AA817" s="23"/>
      <c r="AB817" s="23"/>
      <c r="AC817" s="23"/>
      <c r="AD817" s="23"/>
      <c r="AE817" s="23"/>
      <c r="AF817" s="119"/>
      <c r="AG817" s="18"/>
      <c r="AH817" s="19"/>
      <c r="AI817" s="19"/>
      <c r="AJ817" s="19"/>
      <c r="AK817" s="18"/>
      <c r="AL817" s="18"/>
      <c r="AM817" s="18"/>
      <c r="AN817" s="18"/>
      <c r="AO817" s="18"/>
      <c r="AP817" s="18"/>
      <c r="AQ817" s="18"/>
      <c r="AR817" s="18"/>
      <c r="AS817" s="18"/>
      <c r="AT817" s="18"/>
      <c r="AU817" s="18"/>
      <c r="AV817" s="18"/>
      <c r="AW817" s="18"/>
      <c r="AX817" s="18"/>
      <c r="AY817" s="18"/>
    </row>
    <row r="818" spans="1:51" ht="13" x14ac:dyDescent="0.25">
      <c r="A818" s="20"/>
      <c r="B818" s="21"/>
      <c r="C818" s="112"/>
      <c r="D818" s="113"/>
      <c r="E818" s="118"/>
      <c r="F818" s="116"/>
      <c r="G818" s="24"/>
      <c r="H818" s="23"/>
      <c r="I818" s="23"/>
      <c r="J818" s="23"/>
      <c r="K818" s="23"/>
      <c r="L818" s="23"/>
      <c r="M818" s="119"/>
      <c r="N818" s="23"/>
      <c r="O818" s="23"/>
      <c r="P818" s="23"/>
      <c r="Q818" s="23"/>
      <c r="R818" s="23"/>
      <c r="S818" s="23"/>
      <c r="T818" s="23"/>
      <c r="U818" s="23"/>
      <c r="V818" s="22"/>
      <c r="W818" s="23"/>
      <c r="X818" s="23"/>
      <c r="Y818" s="23"/>
      <c r="Z818" s="23"/>
      <c r="AA818" s="23"/>
      <c r="AB818" s="23"/>
      <c r="AC818" s="23"/>
      <c r="AD818" s="23"/>
      <c r="AE818" s="23"/>
      <c r="AF818" s="119"/>
      <c r="AG818" s="18"/>
      <c r="AH818" s="19"/>
      <c r="AI818" s="19"/>
      <c r="AJ818" s="19"/>
      <c r="AK818" s="18"/>
      <c r="AL818" s="18"/>
      <c r="AM818" s="18"/>
      <c r="AN818" s="18"/>
      <c r="AO818" s="18"/>
      <c r="AP818" s="18"/>
      <c r="AQ818" s="18"/>
      <c r="AR818" s="18"/>
      <c r="AS818" s="18"/>
      <c r="AT818" s="18"/>
      <c r="AU818" s="18"/>
      <c r="AV818" s="18"/>
      <c r="AW818" s="18"/>
      <c r="AX818" s="18"/>
      <c r="AY818" s="18"/>
    </row>
    <row r="819" spans="1:51" ht="13" x14ac:dyDescent="0.25">
      <c r="A819" s="20"/>
      <c r="B819" s="21"/>
      <c r="C819" s="112"/>
      <c r="D819" s="113"/>
      <c r="E819" s="118"/>
      <c r="F819" s="116"/>
      <c r="G819" s="24"/>
      <c r="H819" s="23"/>
      <c r="I819" s="23"/>
      <c r="J819" s="23"/>
      <c r="K819" s="23"/>
      <c r="L819" s="23"/>
      <c r="M819" s="119"/>
      <c r="N819" s="23"/>
      <c r="O819" s="23"/>
      <c r="P819" s="23"/>
      <c r="Q819" s="23"/>
      <c r="R819" s="23"/>
      <c r="S819" s="23"/>
      <c r="T819" s="23"/>
      <c r="U819" s="23"/>
      <c r="V819" s="22"/>
      <c r="W819" s="23"/>
      <c r="X819" s="23"/>
      <c r="Y819" s="23"/>
      <c r="Z819" s="23"/>
      <c r="AA819" s="23"/>
      <c r="AB819" s="23"/>
      <c r="AC819" s="23"/>
      <c r="AD819" s="23"/>
      <c r="AE819" s="23"/>
      <c r="AF819" s="119"/>
      <c r="AG819" s="18"/>
      <c r="AH819" s="19"/>
      <c r="AI819" s="19"/>
      <c r="AJ819" s="19"/>
      <c r="AK819" s="18"/>
      <c r="AL819" s="18"/>
      <c r="AM819" s="18"/>
      <c r="AN819" s="18"/>
      <c r="AO819" s="18"/>
      <c r="AP819" s="18"/>
      <c r="AQ819" s="18"/>
      <c r="AR819" s="18"/>
      <c r="AS819" s="18"/>
      <c r="AT819" s="18"/>
      <c r="AU819" s="18"/>
      <c r="AV819" s="18"/>
      <c r="AW819" s="18"/>
      <c r="AX819" s="18"/>
      <c r="AY819" s="18"/>
    </row>
    <row r="820" spans="1:51" ht="13" x14ac:dyDescent="0.25">
      <c r="A820" s="20"/>
      <c r="B820" s="21"/>
      <c r="C820" s="112"/>
      <c r="D820" s="113"/>
      <c r="E820" s="118"/>
      <c r="F820" s="116"/>
      <c r="G820" s="24"/>
      <c r="H820" s="23"/>
      <c r="I820" s="23"/>
      <c r="J820" s="23"/>
      <c r="K820" s="23"/>
      <c r="L820" s="23"/>
      <c r="M820" s="119"/>
      <c r="N820" s="23"/>
      <c r="O820" s="23"/>
      <c r="P820" s="23"/>
      <c r="Q820" s="23"/>
      <c r="R820" s="23"/>
      <c r="S820" s="23"/>
      <c r="T820" s="23"/>
      <c r="U820" s="23"/>
      <c r="V820" s="22"/>
      <c r="W820" s="23"/>
      <c r="X820" s="23"/>
      <c r="Y820" s="23"/>
      <c r="Z820" s="23"/>
      <c r="AA820" s="23"/>
      <c r="AB820" s="23"/>
      <c r="AC820" s="23"/>
      <c r="AD820" s="23"/>
      <c r="AE820" s="23"/>
      <c r="AF820" s="119"/>
      <c r="AG820" s="18"/>
      <c r="AH820" s="19"/>
      <c r="AI820" s="19"/>
      <c r="AJ820" s="19"/>
      <c r="AK820" s="18"/>
      <c r="AL820" s="18"/>
      <c r="AM820" s="18"/>
      <c r="AN820" s="18"/>
      <c r="AO820" s="18"/>
      <c r="AP820" s="18"/>
      <c r="AQ820" s="18"/>
      <c r="AR820" s="18"/>
      <c r="AS820" s="18"/>
      <c r="AT820" s="18"/>
      <c r="AU820" s="18"/>
      <c r="AV820" s="18"/>
      <c r="AW820" s="18"/>
      <c r="AX820" s="18"/>
      <c r="AY820" s="18"/>
    </row>
    <row r="821" spans="1:51" ht="13" x14ac:dyDescent="0.25">
      <c r="A821" s="20"/>
      <c r="B821" s="21"/>
      <c r="C821" s="112"/>
      <c r="D821" s="113"/>
      <c r="E821" s="118"/>
      <c r="F821" s="116"/>
      <c r="G821" s="24"/>
      <c r="H821" s="23"/>
      <c r="I821" s="23"/>
      <c r="J821" s="23"/>
      <c r="K821" s="23"/>
      <c r="L821" s="23"/>
      <c r="M821" s="119"/>
      <c r="N821" s="23"/>
      <c r="O821" s="23"/>
      <c r="P821" s="23"/>
      <c r="Q821" s="23"/>
      <c r="R821" s="23"/>
      <c r="S821" s="23"/>
      <c r="T821" s="23"/>
      <c r="U821" s="23"/>
      <c r="V821" s="22"/>
      <c r="W821" s="23"/>
      <c r="X821" s="23"/>
      <c r="Y821" s="23"/>
      <c r="Z821" s="23"/>
      <c r="AA821" s="23"/>
      <c r="AB821" s="23"/>
      <c r="AC821" s="23"/>
      <c r="AD821" s="23"/>
      <c r="AE821" s="23"/>
      <c r="AF821" s="119"/>
      <c r="AG821" s="18"/>
      <c r="AH821" s="19"/>
      <c r="AI821" s="19"/>
      <c r="AJ821" s="19"/>
      <c r="AK821" s="18"/>
      <c r="AL821" s="18"/>
      <c r="AM821" s="18"/>
      <c r="AN821" s="18"/>
      <c r="AO821" s="18"/>
      <c r="AP821" s="18"/>
      <c r="AQ821" s="18"/>
      <c r="AR821" s="18"/>
      <c r="AS821" s="18"/>
      <c r="AT821" s="18"/>
      <c r="AU821" s="18"/>
      <c r="AV821" s="18"/>
      <c r="AW821" s="18"/>
      <c r="AX821" s="18"/>
      <c r="AY821" s="18"/>
    </row>
    <row r="822" spans="1:51" ht="13" x14ac:dyDescent="0.25">
      <c r="A822" s="20"/>
      <c r="B822" s="21"/>
      <c r="C822" s="112"/>
      <c r="D822" s="113"/>
      <c r="E822" s="118"/>
      <c r="F822" s="116"/>
      <c r="G822" s="24"/>
      <c r="H822" s="23"/>
      <c r="I822" s="23"/>
      <c r="J822" s="23"/>
      <c r="K822" s="23"/>
      <c r="L822" s="23"/>
      <c r="M822" s="119"/>
      <c r="N822" s="23"/>
      <c r="O822" s="23"/>
      <c r="P822" s="23"/>
      <c r="Q822" s="23"/>
      <c r="R822" s="23"/>
      <c r="S822" s="23"/>
      <c r="T822" s="23"/>
      <c r="U822" s="23"/>
      <c r="V822" s="22"/>
      <c r="W822" s="23"/>
      <c r="X822" s="23"/>
      <c r="Y822" s="23"/>
      <c r="Z822" s="23"/>
      <c r="AA822" s="23"/>
      <c r="AB822" s="23"/>
      <c r="AC822" s="23"/>
      <c r="AD822" s="23"/>
      <c r="AE822" s="23"/>
      <c r="AF822" s="119"/>
      <c r="AG822" s="18"/>
      <c r="AH822" s="19"/>
      <c r="AI822" s="19"/>
      <c r="AJ822" s="19"/>
      <c r="AK822" s="18"/>
      <c r="AL822" s="18"/>
      <c r="AM822" s="18"/>
      <c r="AN822" s="18"/>
      <c r="AO822" s="18"/>
      <c r="AP822" s="18"/>
      <c r="AQ822" s="18"/>
      <c r="AR822" s="18"/>
      <c r="AS822" s="18"/>
      <c r="AT822" s="18"/>
      <c r="AU822" s="18"/>
      <c r="AV822" s="18"/>
      <c r="AW822" s="18"/>
      <c r="AX822" s="18"/>
      <c r="AY822" s="18"/>
    </row>
    <row r="823" spans="1:51" ht="13" x14ac:dyDescent="0.25">
      <c r="A823" s="20"/>
      <c r="B823" s="21"/>
      <c r="C823" s="112"/>
      <c r="D823" s="113"/>
      <c r="E823" s="118"/>
      <c r="F823" s="116"/>
      <c r="G823" s="24"/>
      <c r="H823" s="23"/>
      <c r="I823" s="23"/>
      <c r="J823" s="23"/>
      <c r="K823" s="23"/>
      <c r="L823" s="23"/>
      <c r="M823" s="119"/>
      <c r="N823" s="23"/>
      <c r="O823" s="23"/>
      <c r="P823" s="23"/>
      <c r="Q823" s="23"/>
      <c r="R823" s="23"/>
      <c r="S823" s="23"/>
      <c r="T823" s="23"/>
      <c r="U823" s="23"/>
      <c r="V823" s="22"/>
      <c r="W823" s="23"/>
      <c r="X823" s="23"/>
      <c r="Y823" s="23"/>
      <c r="Z823" s="23"/>
      <c r="AA823" s="23"/>
      <c r="AB823" s="23"/>
      <c r="AC823" s="23"/>
      <c r="AD823" s="23"/>
      <c r="AE823" s="23"/>
      <c r="AF823" s="119"/>
      <c r="AG823" s="18"/>
      <c r="AH823" s="19"/>
      <c r="AI823" s="19"/>
      <c r="AJ823" s="19"/>
      <c r="AK823" s="18"/>
      <c r="AL823" s="18"/>
      <c r="AM823" s="18"/>
      <c r="AN823" s="18"/>
      <c r="AO823" s="18"/>
      <c r="AP823" s="18"/>
      <c r="AQ823" s="18"/>
      <c r="AR823" s="18"/>
      <c r="AS823" s="18"/>
      <c r="AT823" s="18"/>
      <c r="AU823" s="18"/>
      <c r="AV823" s="18"/>
      <c r="AW823" s="18"/>
      <c r="AX823" s="18"/>
      <c r="AY823" s="18"/>
    </row>
    <row r="824" spans="1:51" ht="13" x14ac:dyDescent="0.25">
      <c r="A824" s="20"/>
      <c r="B824" s="21"/>
      <c r="C824" s="112"/>
      <c r="D824" s="113"/>
      <c r="E824" s="118"/>
      <c r="F824" s="116"/>
      <c r="G824" s="24"/>
      <c r="H824" s="23"/>
      <c r="I824" s="23"/>
      <c r="J824" s="23"/>
      <c r="K824" s="23"/>
      <c r="L824" s="23"/>
      <c r="M824" s="119"/>
      <c r="N824" s="23"/>
      <c r="O824" s="23"/>
      <c r="P824" s="23"/>
      <c r="Q824" s="23"/>
      <c r="R824" s="23"/>
      <c r="S824" s="23"/>
      <c r="T824" s="23"/>
      <c r="U824" s="23"/>
      <c r="V824" s="22"/>
      <c r="W824" s="23"/>
      <c r="X824" s="23"/>
      <c r="Y824" s="23"/>
      <c r="Z824" s="23"/>
      <c r="AA824" s="23"/>
      <c r="AB824" s="23"/>
      <c r="AC824" s="23"/>
      <c r="AD824" s="23"/>
      <c r="AE824" s="23"/>
      <c r="AF824" s="119"/>
      <c r="AG824" s="18"/>
      <c r="AH824" s="19"/>
      <c r="AI824" s="19"/>
      <c r="AJ824" s="19"/>
      <c r="AK824" s="18"/>
      <c r="AL824" s="18"/>
      <c r="AM824" s="18"/>
      <c r="AN824" s="18"/>
      <c r="AO824" s="18"/>
      <c r="AP824" s="18"/>
      <c r="AQ824" s="18"/>
      <c r="AR824" s="18"/>
      <c r="AS824" s="18"/>
      <c r="AT824" s="18"/>
      <c r="AU824" s="18"/>
      <c r="AV824" s="18"/>
      <c r="AW824" s="18"/>
      <c r="AX824" s="18"/>
      <c r="AY824" s="18"/>
    </row>
    <row r="825" spans="1:51" ht="13" x14ac:dyDescent="0.25">
      <c r="A825" s="20"/>
      <c r="B825" s="21"/>
      <c r="C825" s="112"/>
      <c r="D825" s="113"/>
      <c r="E825" s="118"/>
      <c r="F825" s="116"/>
      <c r="G825" s="24"/>
      <c r="H825" s="23"/>
      <c r="I825" s="23"/>
      <c r="J825" s="23"/>
      <c r="K825" s="23"/>
      <c r="L825" s="23"/>
      <c r="M825" s="119"/>
      <c r="N825" s="23"/>
      <c r="O825" s="23"/>
      <c r="P825" s="23"/>
      <c r="Q825" s="23"/>
      <c r="R825" s="23"/>
      <c r="S825" s="23"/>
      <c r="T825" s="23"/>
      <c r="U825" s="23"/>
      <c r="V825" s="22"/>
      <c r="W825" s="23"/>
      <c r="X825" s="23"/>
      <c r="Y825" s="23"/>
      <c r="Z825" s="23"/>
      <c r="AA825" s="23"/>
      <c r="AB825" s="23"/>
      <c r="AC825" s="23"/>
      <c r="AD825" s="23"/>
      <c r="AE825" s="23"/>
      <c r="AF825" s="119"/>
      <c r="AG825" s="18"/>
      <c r="AH825" s="19"/>
      <c r="AI825" s="19"/>
      <c r="AJ825" s="19"/>
      <c r="AK825" s="18"/>
      <c r="AL825" s="18"/>
      <c r="AM825" s="18"/>
      <c r="AN825" s="18"/>
      <c r="AO825" s="18"/>
      <c r="AP825" s="18"/>
      <c r="AQ825" s="18"/>
      <c r="AR825" s="18"/>
      <c r="AS825" s="18"/>
      <c r="AT825" s="18"/>
      <c r="AU825" s="18"/>
      <c r="AV825" s="18"/>
      <c r="AW825" s="18"/>
      <c r="AX825" s="18"/>
      <c r="AY825" s="18"/>
    </row>
    <row r="826" spans="1:51" ht="13" x14ac:dyDescent="0.25">
      <c r="A826" s="20"/>
      <c r="B826" s="21"/>
      <c r="C826" s="112"/>
      <c r="D826" s="113"/>
      <c r="E826" s="118"/>
      <c r="F826" s="116"/>
      <c r="G826" s="24"/>
      <c r="H826" s="23"/>
      <c r="I826" s="23"/>
      <c r="J826" s="23"/>
      <c r="K826" s="23"/>
      <c r="L826" s="23"/>
      <c r="M826" s="119"/>
      <c r="N826" s="23"/>
      <c r="O826" s="23"/>
      <c r="P826" s="23"/>
      <c r="Q826" s="23"/>
      <c r="R826" s="23"/>
      <c r="S826" s="23"/>
      <c r="T826" s="23"/>
      <c r="U826" s="23"/>
      <c r="V826" s="22"/>
      <c r="W826" s="23"/>
      <c r="X826" s="23"/>
      <c r="Y826" s="23"/>
      <c r="Z826" s="23"/>
      <c r="AA826" s="23"/>
      <c r="AB826" s="23"/>
      <c r="AC826" s="23"/>
      <c r="AD826" s="23"/>
      <c r="AE826" s="23"/>
      <c r="AF826" s="119"/>
      <c r="AG826" s="18"/>
      <c r="AH826" s="19"/>
      <c r="AI826" s="19"/>
      <c r="AJ826" s="19"/>
      <c r="AK826" s="18"/>
      <c r="AL826" s="18"/>
      <c r="AM826" s="18"/>
      <c r="AN826" s="18"/>
      <c r="AO826" s="18"/>
      <c r="AP826" s="18"/>
      <c r="AQ826" s="18"/>
      <c r="AR826" s="18"/>
      <c r="AS826" s="18"/>
      <c r="AT826" s="18"/>
      <c r="AU826" s="18"/>
      <c r="AV826" s="18"/>
      <c r="AW826" s="18"/>
      <c r="AX826" s="18"/>
      <c r="AY826" s="18"/>
    </row>
    <row r="827" spans="1:51" ht="13" x14ac:dyDescent="0.25">
      <c r="A827" s="20"/>
      <c r="B827" s="21"/>
      <c r="C827" s="112"/>
      <c r="D827" s="113"/>
      <c r="E827" s="118"/>
      <c r="F827" s="116"/>
      <c r="G827" s="24"/>
      <c r="H827" s="23"/>
      <c r="I827" s="23"/>
      <c r="J827" s="23"/>
      <c r="K827" s="23"/>
      <c r="L827" s="23"/>
      <c r="M827" s="119"/>
      <c r="N827" s="23"/>
      <c r="O827" s="23"/>
      <c r="P827" s="23"/>
      <c r="Q827" s="23"/>
      <c r="R827" s="23"/>
      <c r="S827" s="23"/>
      <c r="T827" s="23"/>
      <c r="U827" s="23"/>
      <c r="V827" s="22"/>
      <c r="W827" s="23"/>
      <c r="X827" s="23"/>
      <c r="Y827" s="23"/>
      <c r="Z827" s="23"/>
      <c r="AA827" s="23"/>
      <c r="AB827" s="23"/>
      <c r="AC827" s="23"/>
      <c r="AD827" s="23"/>
      <c r="AE827" s="23"/>
      <c r="AF827" s="119"/>
      <c r="AG827" s="18"/>
      <c r="AH827" s="19"/>
      <c r="AI827" s="19"/>
      <c r="AJ827" s="19"/>
      <c r="AK827" s="18"/>
      <c r="AL827" s="18"/>
      <c r="AM827" s="18"/>
      <c r="AN827" s="18"/>
      <c r="AO827" s="18"/>
      <c r="AP827" s="18"/>
      <c r="AQ827" s="18"/>
      <c r="AR827" s="18"/>
      <c r="AS827" s="18"/>
      <c r="AT827" s="18"/>
      <c r="AU827" s="18"/>
      <c r="AV827" s="18"/>
      <c r="AW827" s="18"/>
      <c r="AX827" s="18"/>
      <c r="AY827" s="18"/>
    </row>
    <row r="828" spans="1:51" ht="13" x14ac:dyDescent="0.25">
      <c r="A828" s="20"/>
      <c r="B828" s="21"/>
      <c r="C828" s="112"/>
      <c r="D828" s="113"/>
      <c r="E828" s="118"/>
      <c r="F828" s="116"/>
      <c r="G828" s="24"/>
      <c r="H828" s="23"/>
      <c r="I828" s="23"/>
      <c r="J828" s="23"/>
      <c r="K828" s="23"/>
      <c r="L828" s="23"/>
      <c r="M828" s="119"/>
      <c r="N828" s="23"/>
      <c r="O828" s="23"/>
      <c r="P828" s="23"/>
      <c r="Q828" s="23"/>
      <c r="R828" s="23"/>
      <c r="S828" s="23"/>
      <c r="T828" s="23"/>
      <c r="U828" s="23"/>
      <c r="V828" s="22"/>
      <c r="W828" s="23"/>
      <c r="X828" s="23"/>
      <c r="Y828" s="23"/>
      <c r="Z828" s="23"/>
      <c r="AA828" s="23"/>
      <c r="AB828" s="23"/>
      <c r="AC828" s="23"/>
      <c r="AD828" s="23"/>
      <c r="AE828" s="23"/>
      <c r="AF828" s="119"/>
      <c r="AG828" s="18"/>
      <c r="AH828" s="19"/>
      <c r="AI828" s="19"/>
      <c r="AJ828" s="19"/>
      <c r="AK828" s="18"/>
      <c r="AL828" s="18"/>
      <c r="AM828" s="18"/>
      <c r="AN828" s="18"/>
      <c r="AO828" s="18"/>
      <c r="AP828" s="18"/>
      <c r="AQ828" s="18"/>
      <c r="AR828" s="18"/>
      <c r="AS828" s="18"/>
      <c r="AT828" s="18"/>
      <c r="AU828" s="18"/>
      <c r="AV828" s="18"/>
      <c r="AW828" s="18"/>
      <c r="AX828" s="18"/>
      <c r="AY828" s="18"/>
    </row>
    <row r="829" spans="1:51" ht="13" x14ac:dyDescent="0.25">
      <c r="A829" s="20"/>
      <c r="B829" s="21"/>
      <c r="C829" s="112"/>
      <c r="D829" s="113"/>
      <c r="E829" s="118"/>
      <c r="F829" s="116"/>
      <c r="G829" s="24"/>
      <c r="H829" s="23"/>
      <c r="I829" s="23"/>
      <c r="J829" s="23"/>
      <c r="K829" s="23"/>
      <c r="L829" s="23"/>
      <c r="M829" s="119"/>
      <c r="N829" s="23"/>
      <c r="O829" s="23"/>
      <c r="P829" s="23"/>
      <c r="Q829" s="23"/>
      <c r="R829" s="23"/>
      <c r="S829" s="23"/>
      <c r="T829" s="23"/>
      <c r="U829" s="23"/>
      <c r="V829" s="22"/>
      <c r="W829" s="23"/>
      <c r="X829" s="23"/>
      <c r="Y829" s="23"/>
      <c r="Z829" s="23"/>
      <c r="AA829" s="23"/>
      <c r="AB829" s="23"/>
      <c r="AC829" s="23"/>
      <c r="AD829" s="23"/>
      <c r="AE829" s="23"/>
      <c r="AF829" s="119"/>
      <c r="AG829" s="18"/>
      <c r="AH829" s="19"/>
      <c r="AI829" s="19"/>
      <c r="AJ829" s="19"/>
      <c r="AK829" s="18"/>
      <c r="AL829" s="18"/>
      <c r="AM829" s="18"/>
      <c r="AN829" s="18"/>
      <c r="AO829" s="18"/>
      <c r="AP829" s="18"/>
      <c r="AQ829" s="18"/>
      <c r="AR829" s="18"/>
      <c r="AS829" s="18"/>
      <c r="AT829" s="18"/>
      <c r="AU829" s="18"/>
      <c r="AV829" s="18"/>
      <c r="AW829" s="18"/>
      <c r="AX829" s="18"/>
      <c r="AY829" s="18"/>
    </row>
    <row r="830" spans="1:51" ht="13" x14ac:dyDescent="0.25">
      <c r="A830" s="20"/>
      <c r="B830" s="21"/>
      <c r="C830" s="112"/>
      <c r="D830" s="113"/>
      <c r="E830" s="118"/>
      <c r="F830" s="116"/>
      <c r="G830" s="24"/>
      <c r="H830" s="23"/>
      <c r="I830" s="23"/>
      <c r="J830" s="23"/>
      <c r="K830" s="23"/>
      <c r="L830" s="23"/>
      <c r="M830" s="119"/>
      <c r="N830" s="23"/>
      <c r="O830" s="23"/>
      <c r="P830" s="23"/>
      <c r="Q830" s="23"/>
      <c r="R830" s="23"/>
      <c r="S830" s="23"/>
      <c r="T830" s="23"/>
      <c r="U830" s="23"/>
      <c r="V830" s="22"/>
      <c r="W830" s="23"/>
      <c r="X830" s="23"/>
      <c r="Y830" s="23"/>
      <c r="Z830" s="23"/>
      <c r="AA830" s="23"/>
      <c r="AB830" s="23"/>
      <c r="AC830" s="23"/>
      <c r="AD830" s="23"/>
      <c r="AE830" s="23"/>
      <c r="AF830" s="119"/>
      <c r="AG830" s="18"/>
      <c r="AH830" s="19"/>
      <c r="AI830" s="19"/>
      <c r="AJ830" s="19"/>
      <c r="AK830" s="18"/>
      <c r="AL830" s="18"/>
      <c r="AM830" s="18"/>
      <c r="AN830" s="18"/>
      <c r="AO830" s="18"/>
      <c r="AP830" s="18"/>
      <c r="AQ830" s="18"/>
      <c r="AR830" s="18"/>
      <c r="AS830" s="18"/>
      <c r="AT830" s="18"/>
      <c r="AU830" s="18"/>
      <c r="AV830" s="18"/>
      <c r="AW830" s="18"/>
      <c r="AX830" s="18"/>
      <c r="AY830" s="18"/>
    </row>
    <row r="831" spans="1:51" ht="13" x14ac:dyDescent="0.25">
      <c r="A831" s="20"/>
      <c r="B831" s="21"/>
      <c r="C831" s="112"/>
      <c r="D831" s="113"/>
      <c r="E831" s="118"/>
      <c r="F831" s="116"/>
      <c r="G831" s="24"/>
      <c r="H831" s="23"/>
      <c r="I831" s="23"/>
      <c r="J831" s="23"/>
      <c r="K831" s="23"/>
      <c r="L831" s="23"/>
      <c r="M831" s="119"/>
      <c r="N831" s="23"/>
      <c r="O831" s="23"/>
      <c r="P831" s="23"/>
      <c r="Q831" s="23"/>
      <c r="R831" s="23"/>
      <c r="S831" s="23"/>
      <c r="T831" s="23"/>
      <c r="U831" s="23"/>
      <c r="V831" s="22"/>
      <c r="W831" s="23"/>
      <c r="X831" s="23"/>
      <c r="Y831" s="23"/>
      <c r="Z831" s="23"/>
      <c r="AA831" s="23"/>
      <c r="AB831" s="23"/>
      <c r="AC831" s="23"/>
      <c r="AD831" s="23"/>
      <c r="AE831" s="23"/>
      <c r="AF831" s="119"/>
      <c r="AG831" s="18"/>
      <c r="AH831" s="19"/>
      <c r="AI831" s="19"/>
      <c r="AJ831" s="19"/>
      <c r="AK831" s="18"/>
      <c r="AL831" s="18"/>
      <c r="AM831" s="18"/>
      <c r="AN831" s="18"/>
      <c r="AO831" s="18"/>
      <c r="AP831" s="18"/>
      <c r="AQ831" s="18"/>
      <c r="AR831" s="18"/>
      <c r="AS831" s="18"/>
      <c r="AT831" s="18"/>
      <c r="AU831" s="18"/>
      <c r="AV831" s="18"/>
      <c r="AW831" s="18"/>
      <c r="AX831" s="18"/>
      <c r="AY831" s="18"/>
    </row>
    <row r="832" spans="1:51" ht="13" x14ac:dyDescent="0.25">
      <c r="A832" s="20"/>
      <c r="B832" s="21"/>
      <c r="C832" s="112"/>
      <c r="D832" s="113"/>
      <c r="E832" s="118"/>
      <c r="F832" s="116"/>
      <c r="G832" s="24"/>
      <c r="H832" s="23"/>
      <c r="I832" s="23"/>
      <c r="J832" s="23"/>
      <c r="K832" s="23"/>
      <c r="L832" s="23"/>
      <c r="M832" s="119"/>
      <c r="N832" s="23"/>
      <c r="O832" s="23"/>
      <c r="P832" s="23"/>
      <c r="Q832" s="23"/>
      <c r="R832" s="23"/>
      <c r="S832" s="23"/>
      <c r="T832" s="23"/>
      <c r="U832" s="23"/>
      <c r="V832" s="22"/>
      <c r="W832" s="23"/>
      <c r="X832" s="23"/>
      <c r="Y832" s="23"/>
      <c r="Z832" s="23"/>
      <c r="AA832" s="23"/>
      <c r="AB832" s="23"/>
      <c r="AC832" s="23"/>
      <c r="AD832" s="23"/>
      <c r="AE832" s="23"/>
      <c r="AF832" s="119"/>
      <c r="AG832" s="18"/>
      <c r="AH832" s="19"/>
      <c r="AI832" s="19"/>
      <c r="AJ832" s="19"/>
      <c r="AK832" s="18"/>
      <c r="AL832" s="18"/>
      <c r="AM832" s="18"/>
      <c r="AN832" s="18"/>
      <c r="AO832" s="18"/>
      <c r="AP832" s="18"/>
      <c r="AQ832" s="18"/>
      <c r="AR832" s="18"/>
      <c r="AS832" s="18"/>
      <c r="AT832" s="18"/>
      <c r="AU832" s="18"/>
      <c r="AV832" s="18"/>
      <c r="AW832" s="18"/>
      <c r="AX832" s="18"/>
      <c r="AY832" s="18"/>
    </row>
    <row r="833" spans="1:51" ht="13" x14ac:dyDescent="0.25">
      <c r="A833" s="20"/>
      <c r="B833" s="21"/>
      <c r="C833" s="112"/>
      <c r="D833" s="113"/>
      <c r="E833" s="118"/>
      <c r="F833" s="116"/>
      <c r="G833" s="24"/>
      <c r="H833" s="23"/>
      <c r="I833" s="23"/>
      <c r="J833" s="23"/>
      <c r="K833" s="23"/>
      <c r="L833" s="23"/>
      <c r="M833" s="119"/>
      <c r="N833" s="23"/>
      <c r="O833" s="23"/>
      <c r="P833" s="23"/>
      <c r="Q833" s="23"/>
      <c r="R833" s="23"/>
      <c r="S833" s="23"/>
      <c r="T833" s="23"/>
      <c r="U833" s="23"/>
      <c r="V833" s="22"/>
      <c r="W833" s="23"/>
      <c r="X833" s="23"/>
      <c r="Y833" s="23"/>
      <c r="Z833" s="23"/>
      <c r="AA833" s="23"/>
      <c r="AB833" s="23"/>
      <c r="AC833" s="23"/>
      <c r="AD833" s="23"/>
      <c r="AE833" s="23"/>
      <c r="AF833" s="119"/>
      <c r="AG833" s="18"/>
      <c r="AH833" s="19"/>
      <c r="AI833" s="19"/>
      <c r="AJ833" s="19"/>
      <c r="AK833" s="18"/>
      <c r="AL833" s="18"/>
      <c r="AM833" s="18"/>
      <c r="AN833" s="18"/>
      <c r="AO833" s="18"/>
      <c r="AP833" s="18"/>
      <c r="AQ833" s="18"/>
      <c r="AR833" s="18"/>
      <c r="AS833" s="18"/>
      <c r="AT833" s="18"/>
      <c r="AU833" s="18"/>
      <c r="AV833" s="18"/>
      <c r="AW833" s="18"/>
      <c r="AX833" s="18"/>
      <c r="AY833" s="18"/>
    </row>
    <row r="834" spans="1:51" ht="13" x14ac:dyDescent="0.25">
      <c r="A834" s="20"/>
      <c r="B834" s="21"/>
      <c r="C834" s="112"/>
      <c r="D834" s="113"/>
      <c r="E834" s="118"/>
      <c r="F834" s="116"/>
      <c r="G834" s="24"/>
      <c r="H834" s="23"/>
      <c r="I834" s="23"/>
      <c r="J834" s="23"/>
      <c r="K834" s="23"/>
      <c r="L834" s="23"/>
      <c r="M834" s="119"/>
      <c r="N834" s="23"/>
      <c r="O834" s="23"/>
      <c r="P834" s="23"/>
      <c r="Q834" s="23"/>
      <c r="R834" s="23"/>
      <c r="S834" s="23"/>
      <c r="T834" s="23"/>
      <c r="U834" s="23"/>
      <c r="V834" s="22"/>
      <c r="W834" s="23"/>
      <c r="X834" s="23"/>
      <c r="Y834" s="23"/>
      <c r="Z834" s="23"/>
      <c r="AA834" s="23"/>
      <c r="AB834" s="23"/>
      <c r="AC834" s="23"/>
      <c r="AD834" s="23"/>
      <c r="AE834" s="23"/>
      <c r="AF834" s="119"/>
      <c r="AG834" s="18"/>
      <c r="AH834" s="19"/>
      <c r="AI834" s="19"/>
      <c r="AJ834" s="19"/>
      <c r="AK834" s="18"/>
      <c r="AL834" s="18"/>
      <c r="AM834" s="18"/>
      <c r="AN834" s="18"/>
      <c r="AO834" s="18"/>
      <c r="AP834" s="18"/>
      <c r="AQ834" s="18"/>
      <c r="AR834" s="18"/>
      <c r="AS834" s="18"/>
      <c r="AT834" s="18"/>
      <c r="AU834" s="18"/>
      <c r="AV834" s="18"/>
      <c r="AW834" s="18"/>
      <c r="AX834" s="18"/>
      <c r="AY834" s="18"/>
    </row>
    <row r="835" spans="1:51" ht="13" x14ac:dyDescent="0.25">
      <c r="A835" s="20"/>
      <c r="B835" s="21"/>
      <c r="C835" s="112"/>
      <c r="D835" s="113"/>
      <c r="E835" s="118"/>
      <c r="F835" s="116"/>
      <c r="G835" s="24"/>
      <c r="H835" s="23"/>
      <c r="I835" s="23"/>
      <c r="J835" s="23"/>
      <c r="K835" s="23"/>
      <c r="L835" s="23"/>
      <c r="M835" s="119"/>
      <c r="N835" s="23"/>
      <c r="O835" s="23"/>
      <c r="P835" s="23"/>
      <c r="Q835" s="23"/>
      <c r="R835" s="23"/>
      <c r="S835" s="23"/>
      <c r="T835" s="23"/>
      <c r="U835" s="23"/>
      <c r="V835" s="22"/>
      <c r="W835" s="23"/>
      <c r="X835" s="23"/>
      <c r="Y835" s="23"/>
      <c r="Z835" s="23"/>
      <c r="AA835" s="23"/>
      <c r="AB835" s="23"/>
      <c r="AC835" s="23"/>
      <c r="AD835" s="23"/>
      <c r="AE835" s="23"/>
      <c r="AF835" s="119"/>
      <c r="AG835" s="18"/>
      <c r="AH835" s="19"/>
      <c r="AI835" s="19"/>
      <c r="AJ835" s="19"/>
      <c r="AK835" s="18"/>
      <c r="AL835" s="18"/>
      <c r="AM835" s="18"/>
      <c r="AN835" s="18"/>
      <c r="AO835" s="18"/>
      <c r="AP835" s="18"/>
      <c r="AQ835" s="18"/>
      <c r="AR835" s="18"/>
      <c r="AS835" s="18"/>
      <c r="AT835" s="18"/>
      <c r="AU835" s="18"/>
      <c r="AV835" s="18"/>
      <c r="AW835" s="18"/>
      <c r="AX835" s="18"/>
      <c r="AY835" s="18"/>
    </row>
    <row r="836" spans="1:51" ht="13" x14ac:dyDescent="0.25">
      <c r="A836" s="20"/>
      <c r="B836" s="21"/>
      <c r="C836" s="112"/>
      <c r="D836" s="113"/>
      <c r="E836" s="118"/>
      <c r="F836" s="116"/>
      <c r="G836" s="24"/>
      <c r="H836" s="23"/>
      <c r="I836" s="23"/>
      <c r="J836" s="23"/>
      <c r="K836" s="23"/>
      <c r="L836" s="23"/>
      <c r="M836" s="119"/>
      <c r="N836" s="23"/>
      <c r="O836" s="23"/>
      <c r="P836" s="23"/>
      <c r="Q836" s="23"/>
      <c r="R836" s="23"/>
      <c r="S836" s="23"/>
      <c r="T836" s="23"/>
      <c r="U836" s="23"/>
      <c r="V836" s="22"/>
      <c r="W836" s="23"/>
      <c r="X836" s="23"/>
      <c r="Y836" s="23"/>
      <c r="Z836" s="23"/>
      <c r="AA836" s="23"/>
      <c r="AB836" s="23"/>
      <c r="AC836" s="23"/>
      <c r="AD836" s="23"/>
      <c r="AE836" s="23"/>
      <c r="AF836" s="119"/>
      <c r="AG836" s="18"/>
      <c r="AH836" s="19"/>
      <c r="AI836" s="19"/>
      <c r="AJ836" s="19"/>
      <c r="AK836" s="18"/>
      <c r="AL836" s="18"/>
      <c r="AM836" s="18"/>
      <c r="AN836" s="18"/>
      <c r="AO836" s="18"/>
      <c r="AP836" s="18"/>
      <c r="AQ836" s="18"/>
      <c r="AR836" s="18"/>
      <c r="AS836" s="18"/>
      <c r="AT836" s="18"/>
      <c r="AU836" s="18"/>
      <c r="AV836" s="18"/>
      <c r="AW836" s="18"/>
      <c r="AX836" s="18"/>
      <c r="AY836" s="18"/>
    </row>
    <row r="837" spans="1:51" ht="13" x14ac:dyDescent="0.25">
      <c r="A837" s="20"/>
      <c r="B837" s="21"/>
      <c r="C837" s="112"/>
      <c r="D837" s="113"/>
      <c r="E837" s="118"/>
      <c r="F837" s="116"/>
      <c r="G837" s="24"/>
      <c r="H837" s="23"/>
      <c r="I837" s="23"/>
      <c r="J837" s="23"/>
      <c r="K837" s="23"/>
      <c r="L837" s="23"/>
      <c r="M837" s="119"/>
      <c r="N837" s="23"/>
      <c r="O837" s="23"/>
      <c r="P837" s="23"/>
      <c r="Q837" s="23"/>
      <c r="R837" s="23"/>
      <c r="S837" s="23"/>
      <c r="T837" s="23"/>
      <c r="U837" s="23"/>
      <c r="V837" s="22"/>
      <c r="W837" s="23"/>
      <c r="X837" s="23"/>
      <c r="Y837" s="23"/>
      <c r="Z837" s="23"/>
      <c r="AA837" s="23"/>
      <c r="AB837" s="23"/>
      <c r="AC837" s="23"/>
      <c r="AD837" s="23"/>
      <c r="AE837" s="23"/>
      <c r="AF837" s="119"/>
      <c r="AG837" s="18"/>
      <c r="AH837" s="19"/>
      <c r="AI837" s="19"/>
      <c r="AJ837" s="19"/>
      <c r="AK837" s="18"/>
      <c r="AL837" s="18"/>
      <c r="AM837" s="18"/>
      <c r="AN837" s="18"/>
      <c r="AO837" s="18"/>
      <c r="AP837" s="18"/>
      <c r="AQ837" s="18"/>
      <c r="AR837" s="18"/>
      <c r="AS837" s="18"/>
      <c r="AT837" s="18"/>
      <c r="AU837" s="18"/>
      <c r="AV837" s="18"/>
      <c r="AW837" s="18"/>
      <c r="AX837" s="18"/>
      <c r="AY837" s="18"/>
    </row>
    <row r="838" spans="1:51" ht="13" x14ac:dyDescent="0.25">
      <c r="A838" s="20"/>
      <c r="B838" s="21"/>
      <c r="C838" s="112"/>
      <c r="D838" s="113"/>
      <c r="E838" s="118"/>
      <c r="F838" s="116"/>
      <c r="G838" s="24"/>
      <c r="H838" s="23"/>
      <c r="I838" s="23"/>
      <c r="J838" s="23"/>
      <c r="K838" s="23"/>
      <c r="L838" s="23"/>
      <c r="M838" s="119"/>
      <c r="N838" s="23"/>
      <c r="O838" s="23"/>
      <c r="P838" s="23"/>
      <c r="Q838" s="23"/>
      <c r="R838" s="23"/>
      <c r="S838" s="23"/>
      <c r="T838" s="23"/>
      <c r="U838" s="23"/>
      <c r="V838" s="22"/>
      <c r="W838" s="23"/>
      <c r="X838" s="23"/>
      <c r="Y838" s="23"/>
      <c r="Z838" s="23"/>
      <c r="AA838" s="23"/>
      <c r="AB838" s="23"/>
      <c r="AC838" s="23"/>
      <c r="AD838" s="23"/>
      <c r="AE838" s="23"/>
      <c r="AF838" s="119"/>
      <c r="AG838" s="18"/>
      <c r="AH838" s="19"/>
      <c r="AI838" s="19"/>
      <c r="AJ838" s="19"/>
      <c r="AK838" s="18"/>
      <c r="AL838" s="18"/>
      <c r="AM838" s="18"/>
      <c r="AN838" s="18"/>
      <c r="AO838" s="18"/>
      <c r="AP838" s="18"/>
      <c r="AQ838" s="18"/>
      <c r="AR838" s="18"/>
      <c r="AS838" s="18"/>
      <c r="AT838" s="18"/>
      <c r="AU838" s="18"/>
      <c r="AV838" s="18"/>
      <c r="AW838" s="18"/>
      <c r="AX838" s="18"/>
      <c r="AY838" s="18"/>
    </row>
    <row r="839" spans="1:51" ht="13" x14ac:dyDescent="0.25">
      <c r="A839" s="20"/>
      <c r="B839" s="21"/>
      <c r="C839" s="112"/>
      <c r="D839" s="113"/>
      <c r="E839" s="118"/>
      <c r="F839" s="116"/>
      <c r="G839" s="24"/>
      <c r="H839" s="23"/>
      <c r="I839" s="23"/>
      <c r="J839" s="23"/>
      <c r="K839" s="23"/>
      <c r="L839" s="23"/>
      <c r="M839" s="119"/>
      <c r="N839" s="23"/>
      <c r="O839" s="23"/>
      <c r="P839" s="23"/>
      <c r="Q839" s="23"/>
      <c r="R839" s="23"/>
      <c r="S839" s="23"/>
      <c r="T839" s="23"/>
      <c r="U839" s="23"/>
      <c r="V839" s="22"/>
      <c r="W839" s="23"/>
      <c r="X839" s="23"/>
      <c r="Y839" s="23"/>
      <c r="Z839" s="23"/>
      <c r="AA839" s="23"/>
      <c r="AB839" s="23"/>
      <c r="AC839" s="23"/>
      <c r="AD839" s="23"/>
      <c r="AE839" s="23"/>
      <c r="AF839" s="119"/>
      <c r="AG839" s="18"/>
      <c r="AH839" s="19"/>
      <c r="AI839" s="19"/>
      <c r="AJ839" s="19"/>
      <c r="AK839" s="18"/>
      <c r="AL839" s="18"/>
      <c r="AM839" s="18"/>
      <c r="AN839" s="18"/>
      <c r="AO839" s="18"/>
      <c r="AP839" s="18"/>
      <c r="AQ839" s="18"/>
      <c r="AR839" s="18"/>
      <c r="AS839" s="18"/>
      <c r="AT839" s="18"/>
      <c r="AU839" s="18"/>
      <c r="AV839" s="18"/>
      <c r="AW839" s="18"/>
      <c r="AX839" s="18"/>
      <c r="AY839" s="18"/>
    </row>
    <row r="840" spans="1:51" ht="13" x14ac:dyDescent="0.25">
      <c r="A840" s="20"/>
      <c r="B840" s="21"/>
      <c r="C840" s="112"/>
      <c r="D840" s="113"/>
      <c r="E840" s="118"/>
      <c r="F840" s="116"/>
      <c r="G840" s="24"/>
      <c r="H840" s="23"/>
      <c r="I840" s="23"/>
      <c r="J840" s="23"/>
      <c r="K840" s="23"/>
      <c r="L840" s="23"/>
      <c r="M840" s="119"/>
      <c r="N840" s="23"/>
      <c r="O840" s="23"/>
      <c r="P840" s="23"/>
      <c r="Q840" s="23"/>
      <c r="R840" s="23"/>
      <c r="S840" s="23"/>
      <c r="T840" s="23"/>
      <c r="U840" s="23"/>
      <c r="V840" s="22"/>
      <c r="W840" s="23"/>
      <c r="X840" s="23"/>
      <c r="Y840" s="23"/>
      <c r="Z840" s="23"/>
      <c r="AA840" s="23"/>
      <c r="AB840" s="23"/>
      <c r="AC840" s="23"/>
      <c r="AD840" s="23"/>
      <c r="AE840" s="23"/>
      <c r="AF840" s="119"/>
      <c r="AG840" s="18"/>
      <c r="AH840" s="19"/>
      <c r="AI840" s="19"/>
      <c r="AJ840" s="19"/>
      <c r="AK840" s="18"/>
      <c r="AL840" s="18"/>
      <c r="AM840" s="18"/>
      <c r="AN840" s="18"/>
      <c r="AO840" s="18"/>
      <c r="AP840" s="18"/>
      <c r="AQ840" s="18"/>
      <c r="AR840" s="18"/>
      <c r="AS840" s="18"/>
      <c r="AT840" s="18"/>
      <c r="AU840" s="18"/>
      <c r="AV840" s="18"/>
      <c r="AW840" s="18"/>
      <c r="AX840" s="18"/>
      <c r="AY840" s="18"/>
    </row>
    <row r="841" spans="1:51" ht="13" x14ac:dyDescent="0.25">
      <c r="A841" s="20"/>
      <c r="B841" s="21"/>
      <c r="C841" s="112"/>
      <c r="D841" s="113"/>
      <c r="E841" s="118"/>
      <c r="F841" s="116"/>
      <c r="G841" s="24"/>
      <c r="H841" s="23"/>
      <c r="I841" s="23"/>
      <c r="J841" s="23"/>
      <c r="K841" s="23"/>
      <c r="L841" s="23"/>
      <c r="M841" s="119"/>
      <c r="N841" s="23"/>
      <c r="O841" s="23"/>
      <c r="P841" s="23"/>
      <c r="Q841" s="23"/>
      <c r="R841" s="23"/>
      <c r="S841" s="23"/>
      <c r="T841" s="23"/>
      <c r="U841" s="23"/>
      <c r="V841" s="22"/>
      <c r="W841" s="23"/>
      <c r="X841" s="23"/>
      <c r="Y841" s="23"/>
      <c r="Z841" s="23"/>
      <c r="AA841" s="23"/>
      <c r="AB841" s="23"/>
      <c r="AC841" s="23"/>
      <c r="AD841" s="23"/>
      <c r="AE841" s="23"/>
      <c r="AF841" s="119"/>
      <c r="AG841" s="18"/>
      <c r="AH841" s="19"/>
      <c r="AI841" s="19"/>
      <c r="AJ841" s="19"/>
      <c r="AK841" s="18"/>
      <c r="AL841" s="18"/>
      <c r="AM841" s="18"/>
      <c r="AN841" s="18"/>
      <c r="AO841" s="18"/>
      <c r="AP841" s="18"/>
      <c r="AQ841" s="18"/>
      <c r="AR841" s="18"/>
      <c r="AS841" s="18"/>
      <c r="AT841" s="18"/>
      <c r="AU841" s="18"/>
      <c r="AV841" s="18"/>
      <c r="AW841" s="18"/>
      <c r="AX841" s="18"/>
      <c r="AY841" s="18"/>
    </row>
    <row r="842" spans="1:51" ht="13" x14ac:dyDescent="0.25">
      <c r="A842" s="20"/>
      <c r="B842" s="21"/>
      <c r="C842" s="112"/>
      <c r="D842" s="113"/>
      <c r="E842" s="118"/>
      <c r="F842" s="116"/>
      <c r="G842" s="24"/>
      <c r="H842" s="23"/>
      <c r="I842" s="23"/>
      <c r="J842" s="23"/>
      <c r="K842" s="23"/>
      <c r="L842" s="23"/>
      <c r="M842" s="119"/>
      <c r="N842" s="23"/>
      <c r="O842" s="23"/>
      <c r="P842" s="23"/>
      <c r="Q842" s="23"/>
      <c r="R842" s="23"/>
      <c r="S842" s="23"/>
      <c r="T842" s="23"/>
      <c r="U842" s="23"/>
      <c r="V842" s="22"/>
      <c r="W842" s="23"/>
      <c r="X842" s="23"/>
      <c r="Y842" s="23"/>
      <c r="Z842" s="23"/>
      <c r="AA842" s="23"/>
      <c r="AB842" s="23"/>
      <c r="AC842" s="23"/>
      <c r="AD842" s="23"/>
      <c r="AE842" s="23"/>
      <c r="AF842" s="119"/>
      <c r="AG842" s="18"/>
      <c r="AH842" s="19"/>
      <c r="AI842" s="19"/>
      <c r="AJ842" s="19"/>
      <c r="AK842" s="18"/>
      <c r="AL842" s="18"/>
      <c r="AM842" s="18"/>
      <c r="AN842" s="18"/>
      <c r="AO842" s="18"/>
      <c r="AP842" s="18"/>
      <c r="AQ842" s="18"/>
      <c r="AR842" s="18"/>
      <c r="AS842" s="18"/>
      <c r="AT842" s="18"/>
      <c r="AU842" s="18"/>
      <c r="AV842" s="18"/>
      <c r="AW842" s="18"/>
      <c r="AX842" s="18"/>
      <c r="AY842" s="18"/>
    </row>
    <row r="843" spans="1:51" ht="13" x14ac:dyDescent="0.25">
      <c r="A843" s="20"/>
      <c r="B843" s="21"/>
      <c r="C843" s="112"/>
      <c r="D843" s="113"/>
      <c r="E843" s="118"/>
      <c r="F843" s="116"/>
      <c r="G843" s="24"/>
      <c r="H843" s="23"/>
      <c r="I843" s="23"/>
      <c r="J843" s="23"/>
      <c r="K843" s="23"/>
      <c r="L843" s="23"/>
      <c r="M843" s="119"/>
      <c r="N843" s="23"/>
      <c r="O843" s="23"/>
      <c r="P843" s="23"/>
      <c r="Q843" s="23"/>
      <c r="R843" s="23"/>
      <c r="S843" s="23"/>
      <c r="T843" s="23"/>
      <c r="U843" s="23"/>
      <c r="V843" s="22"/>
      <c r="W843" s="23"/>
      <c r="X843" s="23"/>
      <c r="Y843" s="23"/>
      <c r="Z843" s="23"/>
      <c r="AA843" s="23"/>
      <c r="AB843" s="23"/>
      <c r="AC843" s="23"/>
      <c r="AD843" s="23"/>
      <c r="AE843" s="23"/>
      <c r="AF843" s="119"/>
      <c r="AG843" s="18"/>
      <c r="AH843" s="19"/>
      <c r="AI843" s="19"/>
      <c r="AJ843" s="19"/>
      <c r="AK843" s="18"/>
      <c r="AL843" s="18"/>
      <c r="AM843" s="18"/>
      <c r="AN843" s="18"/>
      <c r="AO843" s="18"/>
      <c r="AP843" s="18"/>
      <c r="AQ843" s="18"/>
      <c r="AR843" s="18"/>
      <c r="AS843" s="18"/>
      <c r="AT843" s="18"/>
      <c r="AU843" s="18"/>
      <c r="AV843" s="18"/>
      <c r="AW843" s="18"/>
      <c r="AX843" s="18"/>
      <c r="AY843" s="18"/>
    </row>
    <row r="844" spans="1:51" ht="13" x14ac:dyDescent="0.25">
      <c r="A844" s="20"/>
      <c r="B844" s="21"/>
      <c r="C844" s="112"/>
      <c r="D844" s="113"/>
      <c r="E844" s="118"/>
      <c r="F844" s="116"/>
      <c r="G844" s="24"/>
      <c r="H844" s="23"/>
      <c r="I844" s="23"/>
      <c r="J844" s="23"/>
      <c r="K844" s="23"/>
      <c r="L844" s="23"/>
      <c r="M844" s="119"/>
      <c r="N844" s="23"/>
      <c r="O844" s="23"/>
      <c r="P844" s="23"/>
      <c r="Q844" s="23"/>
      <c r="R844" s="23"/>
      <c r="S844" s="23"/>
      <c r="T844" s="23"/>
      <c r="U844" s="23"/>
      <c r="V844" s="22"/>
      <c r="W844" s="23"/>
      <c r="X844" s="23"/>
      <c r="Y844" s="23"/>
      <c r="Z844" s="23"/>
      <c r="AA844" s="23"/>
      <c r="AB844" s="23"/>
      <c r="AC844" s="23"/>
      <c r="AD844" s="23"/>
      <c r="AE844" s="23"/>
      <c r="AF844" s="119"/>
      <c r="AG844" s="18"/>
      <c r="AH844" s="19"/>
      <c r="AI844" s="19"/>
      <c r="AJ844" s="19"/>
      <c r="AK844" s="18"/>
      <c r="AL844" s="18"/>
      <c r="AM844" s="18"/>
      <c r="AN844" s="18"/>
      <c r="AO844" s="18"/>
      <c r="AP844" s="18"/>
      <c r="AQ844" s="18"/>
      <c r="AR844" s="18"/>
      <c r="AS844" s="18"/>
      <c r="AT844" s="18"/>
      <c r="AU844" s="18"/>
      <c r="AV844" s="18"/>
      <c r="AW844" s="18"/>
      <c r="AX844" s="18"/>
      <c r="AY844" s="18"/>
    </row>
    <row r="845" spans="1:51" ht="13" x14ac:dyDescent="0.25">
      <c r="A845" s="20"/>
      <c r="B845" s="21"/>
      <c r="C845" s="112"/>
      <c r="D845" s="113"/>
      <c r="E845" s="118"/>
      <c r="F845" s="116"/>
      <c r="G845" s="24"/>
      <c r="H845" s="23"/>
      <c r="I845" s="23"/>
      <c r="J845" s="23"/>
      <c r="K845" s="23"/>
      <c r="L845" s="23"/>
      <c r="M845" s="119"/>
      <c r="N845" s="23"/>
      <c r="O845" s="23"/>
      <c r="P845" s="23"/>
      <c r="Q845" s="23"/>
      <c r="R845" s="23"/>
      <c r="S845" s="23"/>
      <c r="T845" s="23"/>
      <c r="U845" s="23"/>
      <c r="V845" s="22"/>
      <c r="W845" s="23"/>
      <c r="X845" s="23"/>
      <c r="Y845" s="23"/>
      <c r="Z845" s="23"/>
      <c r="AA845" s="23"/>
      <c r="AB845" s="23"/>
      <c r="AC845" s="23"/>
      <c r="AD845" s="23"/>
      <c r="AE845" s="23"/>
      <c r="AF845" s="119"/>
      <c r="AG845" s="18"/>
      <c r="AH845" s="19"/>
      <c r="AI845" s="19"/>
      <c r="AJ845" s="19"/>
      <c r="AK845" s="18"/>
      <c r="AL845" s="18"/>
      <c r="AM845" s="18"/>
      <c r="AN845" s="18"/>
      <c r="AO845" s="18"/>
      <c r="AP845" s="18"/>
      <c r="AQ845" s="18"/>
      <c r="AR845" s="18"/>
      <c r="AS845" s="18"/>
      <c r="AT845" s="18"/>
      <c r="AU845" s="18"/>
      <c r="AV845" s="18"/>
      <c r="AW845" s="18"/>
      <c r="AX845" s="18"/>
      <c r="AY845" s="18"/>
    </row>
    <row r="846" spans="1:51" ht="13" x14ac:dyDescent="0.25">
      <c r="A846" s="20"/>
      <c r="B846" s="21"/>
      <c r="C846" s="112"/>
      <c r="D846" s="113"/>
      <c r="E846" s="118"/>
      <c r="F846" s="116"/>
      <c r="G846" s="24"/>
      <c r="H846" s="23"/>
      <c r="I846" s="23"/>
      <c r="J846" s="23"/>
      <c r="K846" s="23"/>
      <c r="L846" s="23"/>
      <c r="M846" s="119"/>
      <c r="N846" s="23"/>
      <c r="O846" s="23"/>
      <c r="P846" s="23"/>
      <c r="Q846" s="23"/>
      <c r="R846" s="23"/>
      <c r="S846" s="23"/>
      <c r="T846" s="23"/>
      <c r="U846" s="23"/>
      <c r="V846" s="22"/>
      <c r="W846" s="23"/>
      <c r="X846" s="23"/>
      <c r="Y846" s="23"/>
      <c r="Z846" s="23"/>
      <c r="AA846" s="23"/>
      <c r="AB846" s="23"/>
      <c r="AC846" s="23"/>
      <c r="AD846" s="23"/>
      <c r="AE846" s="23"/>
      <c r="AF846" s="119"/>
      <c r="AG846" s="18"/>
      <c r="AH846" s="19"/>
      <c r="AI846" s="19"/>
      <c r="AJ846" s="19"/>
      <c r="AK846" s="18"/>
      <c r="AL846" s="18"/>
      <c r="AM846" s="18"/>
      <c r="AN846" s="18"/>
      <c r="AO846" s="18"/>
      <c r="AP846" s="18"/>
      <c r="AQ846" s="18"/>
      <c r="AR846" s="18"/>
      <c r="AS846" s="18"/>
      <c r="AT846" s="18"/>
      <c r="AU846" s="18"/>
      <c r="AV846" s="18"/>
      <c r="AW846" s="18"/>
      <c r="AX846" s="18"/>
      <c r="AY846" s="18"/>
    </row>
    <row r="847" spans="1:51" ht="13" x14ac:dyDescent="0.25">
      <c r="A847" s="20"/>
      <c r="B847" s="21"/>
      <c r="C847" s="112"/>
      <c r="D847" s="113"/>
      <c r="E847" s="118"/>
      <c r="F847" s="116"/>
      <c r="G847" s="24"/>
      <c r="H847" s="23"/>
      <c r="I847" s="23"/>
      <c r="J847" s="23"/>
      <c r="K847" s="23"/>
      <c r="L847" s="23"/>
      <c r="M847" s="119"/>
      <c r="N847" s="23"/>
      <c r="O847" s="23"/>
      <c r="P847" s="23"/>
      <c r="Q847" s="23"/>
      <c r="R847" s="23"/>
      <c r="S847" s="23"/>
      <c r="T847" s="23"/>
      <c r="U847" s="23"/>
      <c r="V847" s="22"/>
      <c r="W847" s="23"/>
      <c r="X847" s="23"/>
      <c r="Y847" s="23"/>
      <c r="Z847" s="23"/>
      <c r="AA847" s="23"/>
      <c r="AB847" s="23"/>
      <c r="AC847" s="23"/>
      <c r="AD847" s="23"/>
      <c r="AE847" s="23"/>
      <c r="AF847" s="119"/>
      <c r="AG847" s="18"/>
      <c r="AH847" s="19"/>
      <c r="AI847" s="19"/>
      <c r="AJ847" s="19"/>
      <c r="AK847" s="18"/>
      <c r="AL847" s="18"/>
      <c r="AM847" s="18"/>
      <c r="AN847" s="18"/>
      <c r="AO847" s="18"/>
      <c r="AP847" s="18"/>
      <c r="AQ847" s="18"/>
      <c r="AR847" s="18"/>
      <c r="AS847" s="18"/>
      <c r="AT847" s="18"/>
      <c r="AU847" s="18"/>
      <c r="AV847" s="18"/>
      <c r="AW847" s="18"/>
      <c r="AX847" s="18"/>
      <c r="AY847" s="18"/>
    </row>
    <row r="848" spans="1:51" ht="13" x14ac:dyDescent="0.25">
      <c r="A848" s="20"/>
      <c r="B848" s="21"/>
      <c r="C848" s="112"/>
      <c r="D848" s="113"/>
      <c r="E848" s="118"/>
      <c r="F848" s="116"/>
      <c r="G848" s="24"/>
      <c r="H848" s="23"/>
      <c r="I848" s="23"/>
      <c r="J848" s="23"/>
      <c r="K848" s="23"/>
      <c r="L848" s="23"/>
      <c r="M848" s="119"/>
      <c r="N848" s="23"/>
      <c r="O848" s="23"/>
      <c r="P848" s="23"/>
      <c r="Q848" s="23"/>
      <c r="R848" s="23"/>
      <c r="S848" s="23"/>
      <c r="T848" s="23"/>
      <c r="U848" s="23"/>
      <c r="V848" s="22"/>
      <c r="W848" s="23"/>
      <c r="X848" s="23"/>
      <c r="Y848" s="23"/>
      <c r="Z848" s="23"/>
      <c r="AA848" s="23"/>
      <c r="AB848" s="23"/>
      <c r="AC848" s="23"/>
      <c r="AD848" s="23"/>
      <c r="AE848" s="23"/>
      <c r="AF848" s="119"/>
      <c r="AG848" s="18"/>
      <c r="AH848" s="19"/>
      <c r="AI848" s="19"/>
      <c r="AJ848" s="19"/>
      <c r="AK848" s="18"/>
      <c r="AL848" s="18"/>
      <c r="AM848" s="18"/>
      <c r="AN848" s="18"/>
      <c r="AO848" s="18"/>
      <c r="AP848" s="18"/>
      <c r="AQ848" s="18"/>
      <c r="AR848" s="18"/>
      <c r="AS848" s="18"/>
      <c r="AT848" s="18"/>
      <c r="AU848" s="18"/>
      <c r="AV848" s="18"/>
      <c r="AW848" s="18"/>
      <c r="AX848" s="18"/>
      <c r="AY848" s="18"/>
    </row>
    <row r="849" spans="1:51" ht="13" x14ac:dyDescent="0.25">
      <c r="A849" s="20"/>
      <c r="B849" s="21"/>
      <c r="C849" s="112"/>
      <c r="D849" s="113"/>
      <c r="E849" s="118"/>
      <c r="F849" s="116"/>
      <c r="G849" s="24"/>
      <c r="H849" s="23"/>
      <c r="I849" s="23"/>
      <c r="J849" s="23"/>
      <c r="K849" s="23"/>
      <c r="L849" s="23"/>
      <c r="M849" s="119"/>
      <c r="N849" s="23"/>
      <c r="O849" s="23"/>
      <c r="P849" s="23"/>
      <c r="Q849" s="23"/>
      <c r="R849" s="23"/>
      <c r="S849" s="23"/>
      <c r="T849" s="23"/>
      <c r="U849" s="23"/>
      <c r="V849" s="22"/>
      <c r="W849" s="23"/>
      <c r="X849" s="23"/>
      <c r="Y849" s="23"/>
      <c r="Z849" s="23"/>
      <c r="AA849" s="23"/>
      <c r="AB849" s="23"/>
      <c r="AC849" s="23"/>
      <c r="AD849" s="23"/>
      <c r="AE849" s="23"/>
      <c r="AF849" s="119"/>
      <c r="AG849" s="18"/>
      <c r="AH849" s="19"/>
      <c r="AI849" s="19"/>
      <c r="AJ849" s="19"/>
      <c r="AK849" s="18"/>
      <c r="AL849" s="18"/>
      <c r="AM849" s="18"/>
      <c r="AN849" s="18"/>
      <c r="AO849" s="18"/>
      <c r="AP849" s="18"/>
      <c r="AQ849" s="18"/>
      <c r="AR849" s="18"/>
      <c r="AS849" s="18"/>
      <c r="AT849" s="18"/>
      <c r="AU849" s="18"/>
      <c r="AV849" s="18"/>
      <c r="AW849" s="18"/>
      <c r="AX849" s="18"/>
      <c r="AY849" s="18"/>
    </row>
    <row r="850" spans="1:51" ht="13" x14ac:dyDescent="0.25">
      <c r="A850" s="20"/>
      <c r="B850" s="21"/>
      <c r="C850" s="112"/>
      <c r="D850" s="113"/>
      <c r="E850" s="118"/>
      <c r="F850" s="116"/>
      <c r="G850" s="24"/>
      <c r="H850" s="23"/>
      <c r="I850" s="23"/>
      <c r="J850" s="23"/>
      <c r="K850" s="23"/>
      <c r="L850" s="23"/>
      <c r="M850" s="119"/>
      <c r="N850" s="23"/>
      <c r="O850" s="23"/>
      <c r="P850" s="23"/>
      <c r="Q850" s="23"/>
      <c r="R850" s="23"/>
      <c r="S850" s="23"/>
      <c r="T850" s="23"/>
      <c r="U850" s="23"/>
      <c r="V850" s="22"/>
      <c r="W850" s="23"/>
      <c r="X850" s="23"/>
      <c r="Y850" s="23"/>
      <c r="Z850" s="23"/>
      <c r="AA850" s="23"/>
      <c r="AB850" s="23"/>
      <c r="AC850" s="23"/>
      <c r="AD850" s="23"/>
      <c r="AE850" s="23"/>
      <c r="AF850" s="119"/>
      <c r="AG850" s="18"/>
      <c r="AH850" s="19"/>
      <c r="AI850" s="19"/>
      <c r="AJ850" s="19"/>
      <c r="AK850" s="18"/>
      <c r="AL850" s="18"/>
      <c r="AM850" s="18"/>
      <c r="AN850" s="18"/>
      <c r="AO850" s="18"/>
      <c r="AP850" s="18"/>
      <c r="AQ850" s="18"/>
      <c r="AR850" s="18"/>
      <c r="AS850" s="18"/>
      <c r="AT850" s="18"/>
      <c r="AU850" s="18"/>
      <c r="AV850" s="18"/>
      <c r="AW850" s="18"/>
      <c r="AX850" s="18"/>
      <c r="AY850" s="18"/>
    </row>
    <row r="851" spans="1:51" ht="13" x14ac:dyDescent="0.25">
      <c r="A851" s="20"/>
      <c r="B851" s="21"/>
      <c r="C851" s="112"/>
      <c r="D851" s="113"/>
      <c r="E851" s="118"/>
      <c r="F851" s="116"/>
      <c r="G851" s="24"/>
      <c r="H851" s="23"/>
      <c r="I851" s="23"/>
      <c r="J851" s="23"/>
      <c r="K851" s="23"/>
      <c r="L851" s="23"/>
      <c r="M851" s="119"/>
      <c r="N851" s="23"/>
      <c r="O851" s="23"/>
      <c r="P851" s="23"/>
      <c r="Q851" s="23"/>
      <c r="R851" s="23"/>
      <c r="S851" s="23"/>
      <c r="T851" s="23"/>
      <c r="U851" s="23"/>
      <c r="V851" s="22"/>
      <c r="W851" s="23"/>
      <c r="X851" s="23"/>
      <c r="Y851" s="23"/>
      <c r="Z851" s="23"/>
      <c r="AA851" s="23"/>
      <c r="AB851" s="23"/>
      <c r="AC851" s="23"/>
      <c r="AD851" s="23"/>
      <c r="AE851" s="23"/>
      <c r="AF851" s="119"/>
      <c r="AG851" s="18"/>
      <c r="AH851" s="19"/>
      <c r="AI851" s="19"/>
      <c r="AJ851" s="19"/>
      <c r="AK851" s="18"/>
      <c r="AL851" s="18"/>
      <c r="AM851" s="18"/>
      <c r="AN851" s="18"/>
      <c r="AO851" s="18"/>
      <c r="AP851" s="18"/>
      <c r="AQ851" s="18"/>
      <c r="AR851" s="18"/>
      <c r="AS851" s="18"/>
      <c r="AT851" s="18"/>
      <c r="AU851" s="18"/>
      <c r="AV851" s="18"/>
      <c r="AW851" s="18"/>
      <c r="AX851" s="18"/>
      <c r="AY851" s="18"/>
    </row>
    <row r="852" spans="1:51" ht="13" x14ac:dyDescent="0.25">
      <c r="A852" s="20"/>
      <c r="B852" s="21"/>
      <c r="C852" s="112"/>
      <c r="D852" s="113"/>
      <c r="E852" s="118"/>
      <c r="F852" s="116"/>
      <c r="G852" s="24"/>
      <c r="H852" s="23"/>
      <c r="I852" s="23"/>
      <c r="J852" s="23"/>
      <c r="K852" s="23"/>
      <c r="L852" s="23"/>
      <c r="M852" s="119"/>
      <c r="N852" s="23"/>
      <c r="O852" s="23"/>
      <c r="P852" s="23"/>
      <c r="Q852" s="23"/>
      <c r="R852" s="23"/>
      <c r="S852" s="23"/>
      <c r="T852" s="23"/>
      <c r="U852" s="23"/>
      <c r="V852" s="22"/>
      <c r="W852" s="23"/>
      <c r="X852" s="23"/>
      <c r="Y852" s="23"/>
      <c r="Z852" s="23"/>
      <c r="AA852" s="23"/>
      <c r="AB852" s="23"/>
      <c r="AC852" s="23"/>
      <c r="AD852" s="23"/>
      <c r="AE852" s="23"/>
      <c r="AF852" s="119"/>
      <c r="AG852" s="18"/>
      <c r="AH852" s="19"/>
      <c r="AI852" s="19"/>
      <c r="AJ852" s="19"/>
      <c r="AK852" s="18"/>
      <c r="AL852" s="18"/>
      <c r="AM852" s="18"/>
      <c r="AN852" s="18"/>
      <c r="AO852" s="18"/>
      <c r="AP852" s="18"/>
      <c r="AQ852" s="18"/>
      <c r="AR852" s="18"/>
      <c r="AS852" s="18"/>
      <c r="AT852" s="18"/>
      <c r="AU852" s="18"/>
      <c r="AV852" s="18"/>
      <c r="AW852" s="18"/>
      <c r="AX852" s="18"/>
      <c r="AY852" s="18"/>
    </row>
    <row r="853" spans="1:51" ht="13" x14ac:dyDescent="0.25">
      <c r="A853" s="20"/>
      <c r="B853" s="21"/>
      <c r="C853" s="112"/>
      <c r="D853" s="113"/>
      <c r="E853" s="118"/>
      <c r="F853" s="116"/>
      <c r="G853" s="24"/>
      <c r="H853" s="23"/>
      <c r="I853" s="23"/>
      <c r="J853" s="23"/>
      <c r="K853" s="23"/>
      <c r="L853" s="23"/>
      <c r="M853" s="119"/>
      <c r="N853" s="23"/>
      <c r="O853" s="23"/>
      <c r="P853" s="23"/>
      <c r="Q853" s="23"/>
      <c r="R853" s="23"/>
      <c r="S853" s="23"/>
      <c r="T853" s="23"/>
      <c r="U853" s="23"/>
      <c r="V853" s="22"/>
      <c r="W853" s="23"/>
      <c r="X853" s="23"/>
      <c r="Y853" s="23"/>
      <c r="Z853" s="23"/>
      <c r="AA853" s="23"/>
      <c r="AB853" s="23"/>
      <c r="AC853" s="23"/>
      <c r="AD853" s="23"/>
      <c r="AE853" s="23"/>
      <c r="AF853" s="119"/>
      <c r="AG853" s="18"/>
      <c r="AH853" s="19"/>
      <c r="AI853" s="19"/>
      <c r="AJ853" s="19"/>
      <c r="AK853" s="18"/>
      <c r="AL853" s="18"/>
      <c r="AM853" s="18"/>
      <c r="AN853" s="18"/>
      <c r="AO853" s="18"/>
      <c r="AP853" s="18"/>
      <c r="AQ853" s="18"/>
      <c r="AR853" s="18"/>
      <c r="AS853" s="18"/>
      <c r="AT853" s="18"/>
      <c r="AU853" s="18"/>
      <c r="AV853" s="18"/>
      <c r="AW853" s="18"/>
      <c r="AX853" s="18"/>
      <c r="AY853" s="18"/>
    </row>
    <row r="854" spans="1:51" ht="13" x14ac:dyDescent="0.25">
      <c r="A854" s="20"/>
      <c r="B854" s="21"/>
      <c r="C854" s="112"/>
      <c r="D854" s="113"/>
      <c r="E854" s="118"/>
      <c r="F854" s="116"/>
      <c r="G854" s="24"/>
      <c r="H854" s="23"/>
      <c r="I854" s="23"/>
      <c r="J854" s="23"/>
      <c r="K854" s="23"/>
      <c r="L854" s="23"/>
      <c r="M854" s="119"/>
      <c r="N854" s="23"/>
      <c r="O854" s="23"/>
      <c r="P854" s="23"/>
      <c r="Q854" s="23"/>
      <c r="R854" s="23"/>
      <c r="S854" s="23"/>
      <c r="T854" s="23"/>
      <c r="U854" s="23"/>
      <c r="V854" s="22"/>
      <c r="W854" s="23"/>
      <c r="X854" s="23"/>
      <c r="Y854" s="23"/>
      <c r="Z854" s="23"/>
      <c r="AA854" s="23"/>
      <c r="AB854" s="23"/>
      <c r="AC854" s="23"/>
      <c r="AD854" s="23"/>
      <c r="AE854" s="23"/>
      <c r="AF854" s="119"/>
      <c r="AG854" s="18"/>
      <c r="AH854" s="19"/>
      <c r="AI854" s="19"/>
      <c r="AJ854" s="19"/>
      <c r="AK854" s="18"/>
      <c r="AL854" s="18"/>
      <c r="AM854" s="18"/>
      <c r="AN854" s="18"/>
      <c r="AO854" s="18"/>
      <c r="AP854" s="18"/>
      <c r="AQ854" s="18"/>
      <c r="AR854" s="18"/>
      <c r="AS854" s="18"/>
      <c r="AT854" s="18"/>
      <c r="AU854" s="18"/>
      <c r="AV854" s="18"/>
      <c r="AW854" s="18"/>
      <c r="AX854" s="18"/>
      <c r="AY854" s="18"/>
    </row>
    <row r="855" spans="1:51" ht="13" x14ac:dyDescent="0.25">
      <c r="A855" s="20"/>
      <c r="B855" s="21"/>
      <c r="C855" s="112"/>
      <c r="D855" s="113"/>
      <c r="E855" s="118"/>
      <c r="F855" s="116"/>
      <c r="G855" s="24"/>
      <c r="H855" s="23"/>
      <c r="I855" s="23"/>
      <c r="J855" s="23"/>
      <c r="K855" s="23"/>
      <c r="L855" s="23"/>
      <c r="M855" s="119"/>
      <c r="N855" s="23"/>
      <c r="O855" s="23"/>
      <c r="P855" s="23"/>
      <c r="Q855" s="23"/>
      <c r="R855" s="23"/>
      <c r="S855" s="23"/>
      <c r="T855" s="23"/>
      <c r="U855" s="23"/>
      <c r="V855" s="22"/>
      <c r="W855" s="23"/>
      <c r="X855" s="23"/>
      <c r="Y855" s="23"/>
      <c r="Z855" s="23"/>
      <c r="AA855" s="23"/>
      <c r="AB855" s="23"/>
      <c r="AC855" s="23"/>
      <c r="AD855" s="23"/>
      <c r="AE855" s="23"/>
      <c r="AF855" s="119"/>
      <c r="AG855" s="18"/>
      <c r="AH855" s="19"/>
      <c r="AI855" s="19"/>
      <c r="AJ855" s="19"/>
      <c r="AK855" s="18"/>
      <c r="AL855" s="18"/>
      <c r="AM855" s="18"/>
      <c r="AN855" s="18"/>
      <c r="AO855" s="18"/>
      <c r="AP855" s="18"/>
      <c r="AQ855" s="18"/>
      <c r="AR855" s="18"/>
      <c r="AS855" s="18"/>
      <c r="AT855" s="18"/>
      <c r="AU855" s="18"/>
      <c r="AV855" s="18"/>
      <c r="AW855" s="18"/>
      <c r="AX855" s="18"/>
      <c r="AY855" s="18"/>
    </row>
    <row r="856" spans="1:51" ht="13" x14ac:dyDescent="0.25">
      <c r="A856" s="20"/>
      <c r="B856" s="21"/>
      <c r="C856" s="112"/>
      <c r="D856" s="113"/>
      <c r="E856" s="118"/>
      <c r="F856" s="116"/>
      <c r="G856" s="24"/>
      <c r="H856" s="23"/>
      <c r="I856" s="23"/>
      <c r="J856" s="23"/>
      <c r="K856" s="23"/>
      <c r="L856" s="23"/>
      <c r="M856" s="119"/>
      <c r="N856" s="23"/>
      <c r="O856" s="23"/>
      <c r="P856" s="23"/>
      <c r="Q856" s="23"/>
      <c r="R856" s="23"/>
      <c r="S856" s="23"/>
      <c r="T856" s="23"/>
      <c r="U856" s="23"/>
      <c r="V856" s="22"/>
      <c r="W856" s="23"/>
      <c r="X856" s="23"/>
      <c r="Y856" s="23"/>
      <c r="Z856" s="23"/>
      <c r="AA856" s="23"/>
      <c r="AB856" s="23"/>
      <c r="AC856" s="23"/>
      <c r="AD856" s="23"/>
      <c r="AE856" s="23"/>
      <c r="AF856" s="119"/>
      <c r="AG856" s="18"/>
      <c r="AH856" s="19"/>
      <c r="AI856" s="19"/>
      <c r="AJ856" s="19"/>
      <c r="AK856" s="18"/>
      <c r="AL856" s="18"/>
      <c r="AM856" s="18"/>
      <c r="AN856" s="18"/>
      <c r="AO856" s="18"/>
      <c r="AP856" s="18"/>
      <c r="AQ856" s="18"/>
      <c r="AR856" s="18"/>
      <c r="AS856" s="18"/>
      <c r="AT856" s="18"/>
      <c r="AU856" s="18"/>
      <c r="AV856" s="18"/>
      <c r="AW856" s="18"/>
      <c r="AX856" s="18"/>
      <c r="AY856" s="18"/>
    </row>
    <row r="857" spans="1:51" ht="13" x14ac:dyDescent="0.25">
      <c r="A857" s="20"/>
      <c r="B857" s="21"/>
      <c r="C857" s="112"/>
      <c r="D857" s="113"/>
      <c r="E857" s="118"/>
      <c r="F857" s="116"/>
      <c r="G857" s="24"/>
      <c r="H857" s="23"/>
      <c r="I857" s="23"/>
      <c r="J857" s="23"/>
      <c r="K857" s="23"/>
      <c r="L857" s="23"/>
      <c r="M857" s="119"/>
      <c r="N857" s="23"/>
      <c r="O857" s="23"/>
      <c r="P857" s="23"/>
      <c r="Q857" s="23"/>
      <c r="R857" s="23"/>
      <c r="S857" s="23"/>
      <c r="T857" s="23"/>
      <c r="U857" s="23"/>
      <c r="V857" s="22"/>
      <c r="W857" s="23"/>
      <c r="X857" s="23"/>
      <c r="Y857" s="23"/>
      <c r="Z857" s="23"/>
      <c r="AA857" s="23"/>
      <c r="AB857" s="23"/>
      <c r="AC857" s="23"/>
      <c r="AD857" s="23"/>
      <c r="AE857" s="23"/>
      <c r="AF857" s="119"/>
      <c r="AG857" s="18"/>
      <c r="AH857" s="19"/>
      <c r="AI857" s="19"/>
      <c r="AJ857" s="19"/>
      <c r="AK857" s="18"/>
      <c r="AL857" s="18"/>
      <c r="AM857" s="18"/>
      <c r="AN857" s="18"/>
      <c r="AO857" s="18"/>
      <c r="AP857" s="18"/>
      <c r="AQ857" s="18"/>
      <c r="AR857" s="18"/>
      <c r="AS857" s="18"/>
      <c r="AT857" s="18"/>
      <c r="AU857" s="18"/>
      <c r="AV857" s="18"/>
      <c r="AW857" s="18"/>
      <c r="AX857" s="18"/>
      <c r="AY857" s="18"/>
    </row>
    <row r="858" spans="1:51" ht="13" x14ac:dyDescent="0.25">
      <c r="A858" s="20"/>
      <c r="B858" s="21"/>
      <c r="C858" s="112"/>
      <c r="D858" s="113"/>
      <c r="E858" s="118"/>
      <c r="F858" s="116"/>
      <c r="G858" s="24"/>
      <c r="H858" s="23"/>
      <c r="I858" s="23"/>
      <c r="J858" s="23"/>
      <c r="K858" s="23"/>
      <c r="L858" s="23"/>
      <c r="M858" s="119"/>
      <c r="N858" s="23"/>
      <c r="O858" s="23"/>
      <c r="P858" s="23"/>
      <c r="Q858" s="23"/>
      <c r="R858" s="23"/>
      <c r="S858" s="23"/>
      <c r="T858" s="23"/>
      <c r="U858" s="23"/>
      <c r="V858" s="22"/>
      <c r="W858" s="23"/>
      <c r="X858" s="23"/>
      <c r="Y858" s="23"/>
      <c r="Z858" s="23"/>
      <c r="AA858" s="23"/>
      <c r="AB858" s="23"/>
      <c r="AC858" s="23"/>
      <c r="AD858" s="23"/>
      <c r="AE858" s="23"/>
      <c r="AF858" s="119"/>
      <c r="AG858" s="18"/>
      <c r="AH858" s="19"/>
      <c r="AI858" s="19"/>
      <c r="AJ858" s="19"/>
      <c r="AK858" s="18"/>
      <c r="AL858" s="18"/>
      <c r="AM858" s="18"/>
      <c r="AN858" s="18"/>
      <c r="AO858" s="18"/>
      <c r="AP858" s="18"/>
      <c r="AQ858" s="18"/>
      <c r="AR858" s="18"/>
      <c r="AS858" s="18"/>
      <c r="AT858" s="18"/>
      <c r="AU858" s="18"/>
      <c r="AV858" s="18"/>
      <c r="AW858" s="18"/>
      <c r="AX858" s="18"/>
      <c r="AY858" s="18"/>
    </row>
    <row r="859" spans="1:51" ht="13" x14ac:dyDescent="0.25">
      <c r="A859" s="20"/>
      <c r="B859" s="21"/>
      <c r="C859" s="112"/>
      <c r="D859" s="113"/>
      <c r="E859" s="118"/>
      <c r="F859" s="116"/>
      <c r="G859" s="24"/>
      <c r="H859" s="23"/>
      <c r="I859" s="23"/>
      <c r="J859" s="23"/>
      <c r="K859" s="23"/>
      <c r="L859" s="23"/>
      <c r="M859" s="119"/>
      <c r="N859" s="23"/>
      <c r="O859" s="23"/>
      <c r="P859" s="23"/>
      <c r="Q859" s="23"/>
      <c r="R859" s="23"/>
      <c r="S859" s="23"/>
      <c r="T859" s="23"/>
      <c r="U859" s="23"/>
      <c r="V859" s="22"/>
      <c r="W859" s="23"/>
      <c r="X859" s="23"/>
      <c r="Y859" s="23"/>
      <c r="Z859" s="23"/>
      <c r="AA859" s="23"/>
      <c r="AB859" s="23"/>
      <c r="AC859" s="23"/>
      <c r="AD859" s="23"/>
      <c r="AE859" s="23"/>
      <c r="AF859" s="119"/>
      <c r="AG859" s="18"/>
      <c r="AH859" s="19"/>
      <c r="AI859" s="19"/>
      <c r="AJ859" s="19"/>
      <c r="AK859" s="18"/>
      <c r="AL859" s="18"/>
      <c r="AM859" s="18"/>
      <c r="AN859" s="18"/>
      <c r="AO859" s="18"/>
      <c r="AP859" s="18"/>
      <c r="AQ859" s="18"/>
      <c r="AR859" s="18"/>
      <c r="AS859" s="18"/>
      <c r="AT859" s="18"/>
      <c r="AU859" s="18"/>
      <c r="AV859" s="18"/>
      <c r="AW859" s="18"/>
      <c r="AX859" s="18"/>
      <c r="AY859" s="18"/>
    </row>
    <row r="860" spans="1:51" ht="13" x14ac:dyDescent="0.25">
      <c r="A860" s="20"/>
      <c r="B860" s="21"/>
      <c r="C860" s="112"/>
      <c r="D860" s="113"/>
      <c r="E860" s="118"/>
      <c r="F860" s="116"/>
      <c r="G860" s="24"/>
      <c r="H860" s="23"/>
      <c r="I860" s="23"/>
      <c r="J860" s="23"/>
      <c r="K860" s="23"/>
      <c r="L860" s="23"/>
      <c r="M860" s="119"/>
      <c r="N860" s="23"/>
      <c r="O860" s="23"/>
      <c r="P860" s="23"/>
      <c r="Q860" s="23"/>
      <c r="R860" s="23"/>
      <c r="S860" s="23"/>
      <c r="T860" s="23"/>
      <c r="U860" s="23"/>
      <c r="V860" s="22"/>
      <c r="W860" s="23"/>
      <c r="X860" s="23"/>
      <c r="Y860" s="23"/>
      <c r="Z860" s="23"/>
      <c r="AA860" s="23"/>
      <c r="AB860" s="23"/>
      <c r="AC860" s="23"/>
      <c r="AD860" s="23"/>
      <c r="AE860" s="23"/>
      <c r="AF860" s="119"/>
      <c r="AG860" s="18"/>
      <c r="AH860" s="19"/>
      <c r="AI860" s="19"/>
      <c r="AJ860" s="19"/>
      <c r="AK860" s="18"/>
      <c r="AL860" s="18"/>
      <c r="AM860" s="18"/>
      <c r="AN860" s="18"/>
      <c r="AO860" s="18"/>
      <c r="AP860" s="18"/>
      <c r="AQ860" s="18"/>
      <c r="AR860" s="18"/>
      <c r="AS860" s="18"/>
      <c r="AT860" s="18"/>
      <c r="AU860" s="18"/>
      <c r="AV860" s="18"/>
      <c r="AW860" s="18"/>
      <c r="AX860" s="18"/>
      <c r="AY860" s="18"/>
    </row>
    <row r="861" spans="1:51" ht="13" x14ac:dyDescent="0.25">
      <c r="A861" s="20"/>
      <c r="B861" s="21"/>
      <c r="C861" s="112"/>
      <c r="D861" s="113"/>
      <c r="E861" s="118"/>
      <c r="F861" s="116"/>
      <c r="G861" s="24"/>
      <c r="H861" s="23"/>
      <c r="I861" s="23"/>
      <c r="J861" s="23"/>
      <c r="K861" s="23"/>
      <c r="L861" s="23"/>
      <c r="M861" s="119"/>
      <c r="N861" s="23"/>
      <c r="O861" s="23"/>
      <c r="P861" s="23"/>
      <c r="Q861" s="23"/>
      <c r="R861" s="23"/>
      <c r="S861" s="23"/>
      <c r="T861" s="23"/>
      <c r="U861" s="23"/>
      <c r="V861" s="22"/>
      <c r="W861" s="23"/>
      <c r="X861" s="23"/>
      <c r="Y861" s="23"/>
      <c r="Z861" s="23"/>
      <c r="AA861" s="23"/>
      <c r="AB861" s="23"/>
      <c r="AC861" s="23"/>
      <c r="AD861" s="23"/>
      <c r="AE861" s="23"/>
      <c r="AF861" s="119"/>
      <c r="AG861" s="18"/>
      <c r="AH861" s="19"/>
      <c r="AI861" s="19"/>
      <c r="AJ861" s="19"/>
      <c r="AK861" s="18"/>
      <c r="AL861" s="18"/>
      <c r="AM861" s="18"/>
      <c r="AN861" s="18"/>
      <c r="AO861" s="18"/>
      <c r="AP861" s="18"/>
      <c r="AQ861" s="18"/>
      <c r="AR861" s="18"/>
      <c r="AS861" s="18"/>
      <c r="AT861" s="18"/>
      <c r="AU861" s="18"/>
      <c r="AV861" s="18"/>
      <c r="AW861" s="18"/>
      <c r="AX861" s="18"/>
      <c r="AY861" s="18"/>
    </row>
    <row r="862" spans="1:51" ht="13" x14ac:dyDescent="0.25">
      <c r="A862" s="20"/>
      <c r="B862" s="21"/>
      <c r="C862" s="112"/>
      <c r="D862" s="113"/>
      <c r="E862" s="118"/>
      <c r="F862" s="116"/>
      <c r="G862" s="24"/>
      <c r="H862" s="23"/>
      <c r="I862" s="23"/>
      <c r="J862" s="23"/>
      <c r="K862" s="23"/>
      <c r="L862" s="23"/>
      <c r="M862" s="119"/>
      <c r="N862" s="23"/>
      <c r="O862" s="23"/>
      <c r="P862" s="23"/>
      <c r="Q862" s="23"/>
      <c r="R862" s="23"/>
      <c r="S862" s="23"/>
      <c r="T862" s="23"/>
      <c r="U862" s="23"/>
      <c r="V862" s="22"/>
      <c r="W862" s="23"/>
      <c r="X862" s="23"/>
      <c r="Y862" s="23"/>
      <c r="Z862" s="23"/>
      <c r="AA862" s="23"/>
      <c r="AB862" s="23"/>
      <c r="AC862" s="23"/>
      <c r="AD862" s="23"/>
      <c r="AE862" s="23"/>
      <c r="AF862" s="119"/>
      <c r="AG862" s="18"/>
      <c r="AH862" s="19"/>
      <c r="AI862" s="19"/>
      <c r="AJ862" s="19"/>
      <c r="AK862" s="18"/>
      <c r="AL862" s="18"/>
      <c r="AM862" s="18"/>
      <c r="AN862" s="18"/>
      <c r="AO862" s="18"/>
      <c r="AP862" s="18"/>
      <c r="AQ862" s="18"/>
      <c r="AR862" s="18"/>
      <c r="AS862" s="18"/>
      <c r="AT862" s="18"/>
      <c r="AU862" s="18"/>
      <c r="AV862" s="18"/>
      <c r="AW862" s="18"/>
      <c r="AX862" s="18"/>
      <c r="AY862" s="18"/>
    </row>
    <row r="863" spans="1:51" ht="13" x14ac:dyDescent="0.25">
      <c r="A863" s="20"/>
      <c r="B863" s="21"/>
      <c r="C863" s="112"/>
      <c r="D863" s="113"/>
      <c r="E863" s="118"/>
      <c r="F863" s="116"/>
      <c r="G863" s="24"/>
      <c r="H863" s="23"/>
      <c r="I863" s="23"/>
      <c r="J863" s="23"/>
      <c r="K863" s="23"/>
      <c r="L863" s="23"/>
      <c r="M863" s="119"/>
      <c r="N863" s="23"/>
      <c r="O863" s="23"/>
      <c r="P863" s="23"/>
      <c r="Q863" s="23"/>
      <c r="R863" s="23"/>
      <c r="S863" s="23"/>
      <c r="T863" s="23"/>
      <c r="U863" s="23"/>
      <c r="V863" s="22"/>
      <c r="W863" s="23"/>
      <c r="X863" s="23"/>
      <c r="Y863" s="23"/>
      <c r="Z863" s="23"/>
      <c r="AA863" s="23"/>
      <c r="AB863" s="23"/>
      <c r="AC863" s="23"/>
      <c r="AD863" s="23"/>
      <c r="AE863" s="23"/>
      <c r="AF863" s="119"/>
      <c r="AG863" s="18"/>
      <c r="AH863" s="19"/>
      <c r="AI863" s="19"/>
      <c r="AJ863" s="19"/>
      <c r="AK863" s="18"/>
      <c r="AL863" s="18"/>
      <c r="AM863" s="18"/>
      <c r="AN863" s="18"/>
      <c r="AO863" s="18"/>
      <c r="AP863" s="18"/>
      <c r="AQ863" s="18"/>
      <c r="AR863" s="18"/>
      <c r="AS863" s="18"/>
      <c r="AT863" s="18"/>
      <c r="AU863" s="18"/>
      <c r="AV863" s="18"/>
      <c r="AW863" s="18"/>
      <c r="AX863" s="18"/>
      <c r="AY863" s="18"/>
    </row>
    <row r="864" spans="1:51" ht="13" x14ac:dyDescent="0.25">
      <c r="A864" s="20"/>
      <c r="B864" s="21"/>
      <c r="C864" s="112"/>
      <c r="D864" s="113"/>
      <c r="E864" s="118"/>
      <c r="F864" s="116"/>
      <c r="G864" s="24"/>
      <c r="H864" s="23"/>
      <c r="I864" s="23"/>
      <c r="J864" s="23"/>
      <c r="K864" s="23"/>
      <c r="L864" s="23"/>
      <c r="M864" s="119"/>
      <c r="N864" s="23"/>
      <c r="O864" s="23"/>
      <c r="P864" s="23"/>
      <c r="Q864" s="23"/>
      <c r="R864" s="23"/>
      <c r="S864" s="23"/>
      <c r="T864" s="23"/>
      <c r="U864" s="23"/>
      <c r="V864" s="22"/>
      <c r="W864" s="23"/>
      <c r="X864" s="23"/>
      <c r="Y864" s="23"/>
      <c r="Z864" s="23"/>
      <c r="AA864" s="23"/>
      <c r="AB864" s="23"/>
      <c r="AC864" s="23"/>
      <c r="AD864" s="23"/>
      <c r="AE864" s="23"/>
      <c r="AF864" s="119"/>
      <c r="AG864" s="18"/>
      <c r="AH864" s="19"/>
      <c r="AI864" s="19"/>
      <c r="AJ864" s="19"/>
      <c r="AK864" s="18"/>
      <c r="AL864" s="18"/>
      <c r="AM864" s="18"/>
      <c r="AN864" s="18"/>
      <c r="AO864" s="18"/>
      <c r="AP864" s="18"/>
      <c r="AQ864" s="18"/>
      <c r="AR864" s="18"/>
      <c r="AS864" s="18"/>
      <c r="AT864" s="18"/>
      <c r="AU864" s="18"/>
      <c r="AV864" s="18"/>
      <c r="AW864" s="18"/>
      <c r="AX864" s="18"/>
      <c r="AY864" s="18"/>
    </row>
    <row r="865" spans="1:51" ht="13" x14ac:dyDescent="0.25">
      <c r="A865" s="20"/>
      <c r="B865" s="21"/>
      <c r="C865" s="112"/>
      <c r="D865" s="113"/>
      <c r="E865" s="118"/>
      <c r="F865" s="116"/>
      <c r="G865" s="24"/>
      <c r="H865" s="23"/>
      <c r="I865" s="23"/>
      <c r="J865" s="23"/>
      <c r="K865" s="23"/>
      <c r="L865" s="23"/>
      <c r="M865" s="119"/>
      <c r="N865" s="23"/>
      <c r="O865" s="23"/>
      <c r="P865" s="23"/>
      <c r="Q865" s="23"/>
      <c r="R865" s="23"/>
      <c r="S865" s="23"/>
      <c r="T865" s="23"/>
      <c r="U865" s="23"/>
      <c r="V865" s="22"/>
      <c r="W865" s="23"/>
      <c r="X865" s="23"/>
      <c r="Y865" s="23"/>
      <c r="Z865" s="23"/>
      <c r="AA865" s="23"/>
      <c r="AB865" s="23"/>
      <c r="AC865" s="23"/>
      <c r="AD865" s="23"/>
      <c r="AE865" s="23"/>
      <c r="AF865" s="119"/>
      <c r="AG865" s="18"/>
      <c r="AH865" s="19"/>
      <c r="AI865" s="19"/>
      <c r="AJ865" s="19"/>
      <c r="AK865" s="18"/>
      <c r="AL865" s="18"/>
      <c r="AM865" s="18"/>
      <c r="AN865" s="18"/>
      <c r="AO865" s="18"/>
      <c r="AP865" s="18"/>
      <c r="AQ865" s="18"/>
      <c r="AR865" s="18"/>
      <c r="AS865" s="18"/>
      <c r="AT865" s="18"/>
      <c r="AU865" s="18"/>
      <c r="AV865" s="18"/>
      <c r="AW865" s="18"/>
      <c r="AX865" s="18"/>
      <c r="AY865" s="18"/>
    </row>
    <row r="866" spans="1:51" ht="13" x14ac:dyDescent="0.25">
      <c r="A866" s="20"/>
      <c r="B866" s="21"/>
      <c r="C866" s="112"/>
      <c r="D866" s="113"/>
      <c r="E866" s="118"/>
      <c r="F866" s="116"/>
      <c r="G866" s="24"/>
      <c r="H866" s="23"/>
      <c r="I866" s="23"/>
      <c r="J866" s="23"/>
      <c r="K866" s="23"/>
      <c r="L866" s="23"/>
      <c r="M866" s="119"/>
      <c r="N866" s="23"/>
      <c r="O866" s="23"/>
      <c r="P866" s="23"/>
      <c r="Q866" s="23"/>
      <c r="R866" s="23"/>
      <c r="S866" s="23"/>
      <c r="T866" s="23"/>
      <c r="U866" s="23"/>
      <c r="V866" s="22"/>
      <c r="W866" s="23"/>
      <c r="X866" s="23"/>
      <c r="Y866" s="23"/>
      <c r="Z866" s="23"/>
      <c r="AA866" s="23"/>
      <c r="AB866" s="23"/>
      <c r="AC866" s="23"/>
      <c r="AD866" s="23"/>
      <c r="AE866" s="23"/>
      <c r="AF866" s="119"/>
      <c r="AG866" s="18"/>
      <c r="AH866" s="19"/>
      <c r="AI866" s="19"/>
      <c r="AJ866" s="19"/>
      <c r="AK866" s="18"/>
      <c r="AL866" s="18"/>
      <c r="AM866" s="18"/>
      <c r="AN866" s="18"/>
      <c r="AO866" s="18"/>
      <c r="AP866" s="18"/>
      <c r="AQ866" s="18"/>
      <c r="AR866" s="18"/>
      <c r="AS866" s="18"/>
      <c r="AT866" s="18"/>
      <c r="AU866" s="18"/>
      <c r="AV866" s="18"/>
      <c r="AW866" s="18"/>
      <c r="AX866" s="18"/>
      <c r="AY866" s="18"/>
    </row>
    <row r="867" spans="1:51" ht="13" x14ac:dyDescent="0.25">
      <c r="A867" s="20"/>
      <c r="B867" s="21"/>
      <c r="C867" s="112"/>
      <c r="D867" s="113"/>
      <c r="E867" s="118"/>
      <c r="F867" s="116"/>
      <c r="G867" s="24"/>
      <c r="H867" s="23"/>
      <c r="I867" s="23"/>
      <c r="J867" s="23"/>
      <c r="K867" s="23"/>
      <c r="L867" s="23"/>
      <c r="M867" s="119"/>
      <c r="N867" s="23"/>
      <c r="O867" s="23"/>
      <c r="P867" s="23"/>
      <c r="Q867" s="23"/>
      <c r="R867" s="23"/>
      <c r="S867" s="23"/>
      <c r="T867" s="23"/>
      <c r="U867" s="23"/>
      <c r="V867" s="22"/>
      <c r="W867" s="23"/>
      <c r="X867" s="23"/>
      <c r="Y867" s="23"/>
      <c r="Z867" s="23"/>
      <c r="AA867" s="23"/>
      <c r="AB867" s="23"/>
      <c r="AC867" s="23"/>
      <c r="AD867" s="23"/>
      <c r="AE867" s="23"/>
      <c r="AF867" s="119"/>
      <c r="AG867" s="18"/>
      <c r="AH867" s="19"/>
      <c r="AI867" s="19"/>
      <c r="AJ867" s="19"/>
      <c r="AK867" s="18"/>
      <c r="AL867" s="18"/>
      <c r="AM867" s="18"/>
      <c r="AN867" s="18"/>
      <c r="AO867" s="18"/>
      <c r="AP867" s="18"/>
      <c r="AQ867" s="18"/>
      <c r="AR867" s="18"/>
      <c r="AS867" s="18"/>
      <c r="AT867" s="18"/>
      <c r="AU867" s="18"/>
      <c r="AV867" s="18"/>
      <c r="AW867" s="18"/>
      <c r="AX867" s="18"/>
      <c r="AY867" s="18"/>
    </row>
    <row r="868" spans="1:51" ht="13" x14ac:dyDescent="0.25">
      <c r="A868" s="20"/>
      <c r="B868" s="21"/>
      <c r="C868" s="112"/>
      <c r="D868" s="113"/>
      <c r="E868" s="118"/>
      <c r="F868" s="116"/>
      <c r="G868" s="24"/>
      <c r="H868" s="23"/>
      <c r="I868" s="23"/>
      <c r="J868" s="23"/>
      <c r="K868" s="23"/>
      <c r="L868" s="23"/>
      <c r="M868" s="119"/>
      <c r="N868" s="23"/>
      <c r="O868" s="23"/>
      <c r="P868" s="23"/>
      <c r="Q868" s="23"/>
      <c r="R868" s="23"/>
      <c r="S868" s="23"/>
      <c r="T868" s="23"/>
      <c r="U868" s="23"/>
      <c r="V868" s="22"/>
      <c r="W868" s="23"/>
      <c r="X868" s="23"/>
      <c r="Y868" s="23"/>
      <c r="Z868" s="23"/>
      <c r="AA868" s="23"/>
      <c r="AB868" s="23"/>
      <c r="AC868" s="23"/>
      <c r="AD868" s="23"/>
      <c r="AE868" s="23"/>
      <c r="AF868" s="119"/>
      <c r="AG868" s="18"/>
      <c r="AH868" s="19"/>
      <c r="AI868" s="19"/>
      <c r="AJ868" s="19"/>
      <c r="AK868" s="18"/>
      <c r="AL868" s="18"/>
      <c r="AM868" s="18"/>
      <c r="AN868" s="18"/>
      <c r="AO868" s="18"/>
      <c r="AP868" s="18"/>
      <c r="AQ868" s="18"/>
      <c r="AR868" s="18"/>
      <c r="AS868" s="18"/>
      <c r="AT868" s="18"/>
      <c r="AU868" s="18"/>
      <c r="AV868" s="18"/>
      <c r="AW868" s="18"/>
      <c r="AX868" s="18"/>
      <c r="AY868" s="18"/>
    </row>
    <row r="869" spans="1:51" ht="13" x14ac:dyDescent="0.25">
      <c r="A869" s="20"/>
      <c r="B869" s="21"/>
      <c r="C869" s="112"/>
      <c r="D869" s="113"/>
      <c r="E869" s="118"/>
      <c r="F869" s="116"/>
      <c r="G869" s="24"/>
      <c r="H869" s="23"/>
      <c r="I869" s="23"/>
      <c r="J869" s="23"/>
      <c r="K869" s="23"/>
      <c r="L869" s="23"/>
      <c r="M869" s="119"/>
      <c r="N869" s="23"/>
      <c r="O869" s="23"/>
      <c r="P869" s="23"/>
      <c r="Q869" s="23"/>
      <c r="R869" s="23"/>
      <c r="S869" s="23"/>
      <c r="T869" s="23"/>
      <c r="U869" s="23"/>
      <c r="V869" s="22"/>
      <c r="W869" s="23"/>
      <c r="X869" s="23"/>
      <c r="Y869" s="23"/>
      <c r="Z869" s="23"/>
      <c r="AA869" s="23"/>
      <c r="AB869" s="23"/>
      <c r="AC869" s="23"/>
      <c r="AD869" s="23"/>
      <c r="AE869" s="23"/>
      <c r="AF869" s="119"/>
      <c r="AG869" s="18"/>
      <c r="AH869" s="19"/>
      <c r="AI869" s="19"/>
      <c r="AJ869" s="19"/>
      <c r="AK869" s="18"/>
      <c r="AL869" s="18"/>
      <c r="AM869" s="18"/>
      <c r="AN869" s="18"/>
      <c r="AO869" s="18"/>
      <c r="AP869" s="18"/>
      <c r="AQ869" s="18"/>
      <c r="AR869" s="18"/>
      <c r="AS869" s="18"/>
      <c r="AT869" s="18"/>
      <c r="AU869" s="18"/>
      <c r="AV869" s="18"/>
      <c r="AW869" s="18"/>
      <c r="AX869" s="18"/>
      <c r="AY869" s="18"/>
    </row>
    <row r="870" spans="1:51" ht="13" x14ac:dyDescent="0.25">
      <c r="A870" s="20"/>
      <c r="B870" s="21"/>
      <c r="C870" s="112"/>
      <c r="D870" s="113"/>
      <c r="E870" s="118"/>
      <c r="F870" s="116"/>
      <c r="G870" s="24"/>
      <c r="H870" s="23"/>
      <c r="I870" s="23"/>
      <c r="J870" s="23"/>
      <c r="K870" s="23"/>
      <c r="L870" s="23"/>
      <c r="M870" s="119"/>
      <c r="N870" s="23"/>
      <c r="O870" s="23"/>
      <c r="P870" s="23"/>
      <c r="Q870" s="23"/>
      <c r="R870" s="23"/>
      <c r="S870" s="23"/>
      <c r="T870" s="23"/>
      <c r="U870" s="23"/>
      <c r="V870" s="22"/>
      <c r="W870" s="23"/>
      <c r="X870" s="23"/>
      <c r="Y870" s="23"/>
      <c r="Z870" s="23"/>
      <c r="AA870" s="23"/>
      <c r="AB870" s="23"/>
      <c r="AC870" s="23"/>
      <c r="AD870" s="23"/>
      <c r="AE870" s="23"/>
      <c r="AF870" s="119"/>
      <c r="AG870" s="18"/>
      <c r="AH870" s="19"/>
      <c r="AI870" s="19"/>
      <c r="AJ870" s="19"/>
      <c r="AK870" s="18"/>
      <c r="AL870" s="18"/>
      <c r="AM870" s="18"/>
      <c r="AN870" s="18"/>
      <c r="AO870" s="18"/>
      <c r="AP870" s="18"/>
      <c r="AQ870" s="18"/>
      <c r="AR870" s="18"/>
      <c r="AS870" s="18"/>
      <c r="AT870" s="18"/>
      <c r="AU870" s="18"/>
      <c r="AV870" s="18"/>
      <c r="AW870" s="18"/>
      <c r="AX870" s="18"/>
      <c r="AY870" s="18"/>
    </row>
    <row r="871" spans="1:51" ht="13" x14ac:dyDescent="0.25">
      <c r="A871" s="20"/>
      <c r="B871" s="21"/>
      <c r="C871" s="112"/>
      <c r="D871" s="113"/>
      <c r="E871" s="118"/>
      <c r="F871" s="116"/>
      <c r="G871" s="24"/>
      <c r="H871" s="23"/>
      <c r="I871" s="23"/>
      <c r="J871" s="23"/>
      <c r="K871" s="23"/>
      <c r="L871" s="23"/>
      <c r="M871" s="119"/>
      <c r="N871" s="23"/>
      <c r="O871" s="23"/>
      <c r="P871" s="23"/>
      <c r="Q871" s="23"/>
      <c r="R871" s="23"/>
      <c r="S871" s="23"/>
      <c r="T871" s="23"/>
      <c r="U871" s="23"/>
      <c r="V871" s="22"/>
      <c r="W871" s="23"/>
      <c r="X871" s="23"/>
      <c r="Y871" s="23"/>
      <c r="Z871" s="23"/>
      <c r="AA871" s="23"/>
      <c r="AB871" s="23"/>
      <c r="AC871" s="23"/>
      <c r="AD871" s="23"/>
      <c r="AE871" s="23"/>
      <c r="AF871" s="119"/>
      <c r="AG871" s="18"/>
      <c r="AH871" s="19"/>
      <c r="AI871" s="19"/>
      <c r="AJ871" s="19"/>
      <c r="AK871" s="18"/>
      <c r="AL871" s="18"/>
      <c r="AM871" s="18"/>
      <c r="AN871" s="18"/>
      <c r="AO871" s="18"/>
      <c r="AP871" s="18"/>
      <c r="AQ871" s="18"/>
      <c r="AR871" s="18"/>
      <c r="AS871" s="18"/>
      <c r="AT871" s="18"/>
      <c r="AU871" s="18"/>
      <c r="AV871" s="18"/>
      <c r="AW871" s="18"/>
      <c r="AX871" s="18"/>
      <c r="AY871" s="18"/>
    </row>
    <row r="872" spans="1:51" ht="13" x14ac:dyDescent="0.25">
      <c r="A872" s="20"/>
      <c r="B872" s="21"/>
      <c r="C872" s="112"/>
      <c r="D872" s="113"/>
      <c r="E872" s="118"/>
      <c r="F872" s="116"/>
      <c r="G872" s="24"/>
      <c r="H872" s="23"/>
      <c r="I872" s="23"/>
      <c r="J872" s="23"/>
      <c r="K872" s="23"/>
      <c r="L872" s="23"/>
      <c r="M872" s="119"/>
      <c r="N872" s="23"/>
      <c r="O872" s="23"/>
      <c r="P872" s="23"/>
      <c r="Q872" s="23"/>
      <c r="R872" s="23"/>
      <c r="S872" s="23"/>
      <c r="T872" s="23"/>
      <c r="U872" s="23"/>
      <c r="V872" s="22"/>
      <c r="W872" s="23"/>
      <c r="X872" s="23"/>
      <c r="Y872" s="23"/>
      <c r="Z872" s="23"/>
      <c r="AA872" s="23"/>
      <c r="AB872" s="23"/>
      <c r="AC872" s="23"/>
      <c r="AD872" s="23"/>
      <c r="AE872" s="23"/>
      <c r="AF872" s="119"/>
      <c r="AG872" s="18"/>
      <c r="AH872" s="19"/>
      <c r="AI872" s="19"/>
      <c r="AJ872" s="19"/>
      <c r="AK872" s="18"/>
      <c r="AL872" s="18"/>
      <c r="AM872" s="18"/>
      <c r="AN872" s="18"/>
      <c r="AO872" s="18"/>
      <c r="AP872" s="18"/>
      <c r="AQ872" s="18"/>
      <c r="AR872" s="18"/>
      <c r="AS872" s="18"/>
      <c r="AT872" s="18"/>
      <c r="AU872" s="18"/>
      <c r="AV872" s="18"/>
      <c r="AW872" s="18"/>
      <c r="AX872" s="18"/>
      <c r="AY872" s="18"/>
    </row>
    <row r="873" spans="1:51" ht="13" x14ac:dyDescent="0.25">
      <c r="A873" s="20"/>
      <c r="B873" s="21"/>
      <c r="C873" s="112"/>
      <c r="D873" s="113"/>
      <c r="E873" s="118"/>
      <c r="F873" s="116"/>
      <c r="G873" s="24"/>
      <c r="H873" s="23"/>
      <c r="I873" s="23"/>
      <c r="J873" s="23"/>
      <c r="K873" s="23"/>
      <c r="L873" s="23"/>
      <c r="M873" s="119"/>
      <c r="N873" s="23"/>
      <c r="O873" s="23"/>
      <c r="P873" s="23"/>
      <c r="Q873" s="23"/>
      <c r="R873" s="23"/>
      <c r="S873" s="23"/>
      <c r="T873" s="23"/>
      <c r="U873" s="23"/>
      <c r="V873" s="22"/>
      <c r="W873" s="23"/>
      <c r="X873" s="23"/>
      <c r="Y873" s="23"/>
      <c r="Z873" s="23"/>
      <c r="AA873" s="23"/>
      <c r="AB873" s="23"/>
      <c r="AC873" s="23"/>
      <c r="AD873" s="23"/>
      <c r="AE873" s="23"/>
      <c r="AF873" s="119"/>
      <c r="AG873" s="18"/>
      <c r="AH873" s="19"/>
      <c r="AI873" s="19"/>
      <c r="AJ873" s="19"/>
      <c r="AK873" s="18"/>
      <c r="AL873" s="18"/>
      <c r="AM873" s="18"/>
      <c r="AN873" s="18"/>
      <c r="AO873" s="18"/>
      <c r="AP873" s="18"/>
      <c r="AQ873" s="18"/>
      <c r="AR873" s="18"/>
      <c r="AS873" s="18"/>
      <c r="AT873" s="18"/>
      <c r="AU873" s="18"/>
      <c r="AV873" s="18"/>
      <c r="AW873" s="18"/>
      <c r="AX873" s="18"/>
      <c r="AY873" s="18"/>
    </row>
    <row r="874" spans="1:51" ht="13" x14ac:dyDescent="0.25">
      <c r="A874" s="20"/>
      <c r="B874" s="21"/>
      <c r="C874" s="112"/>
      <c r="D874" s="113"/>
      <c r="E874" s="118"/>
      <c r="F874" s="116"/>
      <c r="G874" s="24"/>
      <c r="H874" s="23"/>
      <c r="I874" s="23"/>
      <c r="J874" s="23"/>
      <c r="K874" s="23"/>
      <c r="L874" s="23"/>
      <c r="M874" s="119"/>
      <c r="N874" s="23"/>
      <c r="O874" s="23"/>
      <c r="P874" s="23"/>
      <c r="Q874" s="23"/>
      <c r="R874" s="23"/>
      <c r="S874" s="23"/>
      <c r="T874" s="23"/>
      <c r="U874" s="23"/>
      <c r="V874" s="22"/>
      <c r="W874" s="23"/>
      <c r="X874" s="23"/>
      <c r="Y874" s="23"/>
      <c r="Z874" s="23"/>
      <c r="AA874" s="23"/>
      <c r="AB874" s="23"/>
      <c r="AC874" s="23"/>
      <c r="AD874" s="23"/>
      <c r="AE874" s="23"/>
      <c r="AF874" s="119"/>
      <c r="AG874" s="18"/>
      <c r="AH874" s="19"/>
      <c r="AI874" s="19"/>
      <c r="AJ874" s="19"/>
      <c r="AK874" s="18"/>
      <c r="AL874" s="18"/>
      <c r="AM874" s="18"/>
      <c r="AN874" s="18"/>
      <c r="AO874" s="18"/>
      <c r="AP874" s="18"/>
      <c r="AQ874" s="18"/>
      <c r="AR874" s="18"/>
      <c r="AS874" s="18"/>
      <c r="AT874" s="18"/>
      <c r="AU874" s="18"/>
      <c r="AV874" s="18"/>
      <c r="AW874" s="18"/>
      <c r="AX874" s="18"/>
      <c r="AY874" s="18"/>
    </row>
    <row r="875" spans="1:51" ht="13" x14ac:dyDescent="0.25">
      <c r="A875" s="20"/>
      <c r="B875" s="21"/>
      <c r="C875" s="112"/>
      <c r="D875" s="113"/>
      <c r="E875" s="118"/>
      <c r="F875" s="116"/>
      <c r="G875" s="24"/>
      <c r="H875" s="23"/>
      <c r="I875" s="23"/>
      <c r="J875" s="23"/>
      <c r="K875" s="23"/>
      <c r="L875" s="23"/>
      <c r="M875" s="119"/>
      <c r="N875" s="23"/>
      <c r="O875" s="23"/>
      <c r="P875" s="23"/>
      <c r="Q875" s="23"/>
      <c r="R875" s="23"/>
      <c r="S875" s="23"/>
      <c r="T875" s="23"/>
      <c r="U875" s="23"/>
      <c r="V875" s="22"/>
      <c r="W875" s="23"/>
      <c r="X875" s="23"/>
      <c r="Y875" s="23"/>
      <c r="Z875" s="23"/>
      <c r="AA875" s="23"/>
      <c r="AB875" s="23"/>
      <c r="AC875" s="23"/>
      <c r="AD875" s="23"/>
      <c r="AE875" s="23"/>
      <c r="AF875" s="119"/>
      <c r="AG875" s="18"/>
      <c r="AH875" s="19"/>
      <c r="AI875" s="19"/>
      <c r="AJ875" s="19"/>
      <c r="AK875" s="18"/>
      <c r="AL875" s="18"/>
      <c r="AM875" s="18"/>
      <c r="AN875" s="18"/>
      <c r="AO875" s="18"/>
      <c r="AP875" s="18"/>
      <c r="AQ875" s="18"/>
      <c r="AR875" s="18"/>
      <c r="AS875" s="18"/>
      <c r="AT875" s="18"/>
      <c r="AU875" s="18"/>
      <c r="AV875" s="18"/>
      <c r="AW875" s="18"/>
      <c r="AX875" s="18"/>
      <c r="AY875" s="18"/>
    </row>
    <row r="876" spans="1:51" ht="13" x14ac:dyDescent="0.25">
      <c r="A876" s="20"/>
      <c r="B876" s="21"/>
      <c r="C876" s="112"/>
      <c r="D876" s="113"/>
      <c r="E876" s="118"/>
      <c r="F876" s="116"/>
      <c r="G876" s="24"/>
      <c r="H876" s="23"/>
      <c r="I876" s="23"/>
      <c r="J876" s="23"/>
      <c r="K876" s="23"/>
      <c r="L876" s="23"/>
      <c r="M876" s="119"/>
      <c r="N876" s="23"/>
      <c r="O876" s="23"/>
      <c r="P876" s="23"/>
      <c r="Q876" s="23"/>
      <c r="R876" s="23"/>
      <c r="S876" s="23"/>
      <c r="T876" s="23"/>
      <c r="U876" s="23"/>
      <c r="V876" s="22"/>
      <c r="W876" s="23"/>
      <c r="X876" s="23"/>
      <c r="Y876" s="23"/>
      <c r="Z876" s="23"/>
      <c r="AA876" s="23"/>
      <c r="AB876" s="23"/>
      <c r="AC876" s="23"/>
      <c r="AD876" s="23"/>
      <c r="AE876" s="23"/>
      <c r="AF876" s="119"/>
      <c r="AG876" s="18"/>
      <c r="AH876" s="19"/>
      <c r="AI876" s="19"/>
      <c r="AJ876" s="19"/>
      <c r="AK876" s="18"/>
      <c r="AL876" s="18"/>
      <c r="AM876" s="18"/>
      <c r="AN876" s="18"/>
      <c r="AO876" s="18"/>
      <c r="AP876" s="18"/>
      <c r="AQ876" s="18"/>
      <c r="AR876" s="18"/>
      <c r="AS876" s="18"/>
      <c r="AT876" s="18"/>
      <c r="AU876" s="18"/>
      <c r="AV876" s="18"/>
      <c r="AW876" s="18"/>
      <c r="AX876" s="18"/>
      <c r="AY876" s="18"/>
    </row>
    <row r="877" spans="1:51" ht="13" x14ac:dyDescent="0.25">
      <c r="A877" s="20"/>
      <c r="B877" s="21"/>
      <c r="C877" s="112"/>
      <c r="D877" s="113"/>
      <c r="E877" s="118"/>
      <c r="F877" s="116"/>
      <c r="G877" s="24"/>
      <c r="H877" s="23"/>
      <c r="I877" s="23"/>
      <c r="J877" s="23"/>
      <c r="K877" s="23"/>
      <c r="L877" s="23"/>
      <c r="M877" s="119"/>
      <c r="N877" s="23"/>
      <c r="O877" s="23"/>
      <c r="P877" s="23"/>
      <c r="Q877" s="23"/>
      <c r="R877" s="23"/>
      <c r="S877" s="23"/>
      <c r="T877" s="23"/>
      <c r="U877" s="23"/>
      <c r="V877" s="22"/>
      <c r="W877" s="23"/>
      <c r="X877" s="23"/>
      <c r="Y877" s="23"/>
      <c r="Z877" s="23"/>
      <c r="AA877" s="23"/>
      <c r="AB877" s="23"/>
      <c r="AC877" s="23"/>
      <c r="AD877" s="23"/>
      <c r="AE877" s="23"/>
      <c r="AF877" s="119"/>
      <c r="AG877" s="18"/>
      <c r="AH877" s="19"/>
      <c r="AI877" s="19"/>
      <c r="AJ877" s="19"/>
      <c r="AK877" s="18"/>
      <c r="AL877" s="18"/>
      <c r="AM877" s="18"/>
      <c r="AN877" s="18"/>
      <c r="AO877" s="18"/>
      <c r="AP877" s="18"/>
      <c r="AQ877" s="18"/>
      <c r="AR877" s="18"/>
      <c r="AS877" s="18"/>
      <c r="AT877" s="18"/>
      <c r="AU877" s="18"/>
      <c r="AV877" s="18"/>
      <c r="AW877" s="18"/>
      <c r="AX877" s="18"/>
      <c r="AY877" s="18"/>
    </row>
    <row r="878" spans="1:51" ht="13" x14ac:dyDescent="0.25">
      <c r="A878" s="20"/>
      <c r="B878" s="21"/>
      <c r="C878" s="112"/>
      <c r="D878" s="113"/>
      <c r="E878" s="118"/>
      <c r="F878" s="116"/>
      <c r="G878" s="24"/>
      <c r="H878" s="23"/>
      <c r="I878" s="23"/>
      <c r="J878" s="23"/>
      <c r="K878" s="23"/>
      <c r="L878" s="23"/>
      <c r="M878" s="119"/>
      <c r="N878" s="23"/>
      <c r="O878" s="23"/>
      <c r="P878" s="23"/>
      <c r="Q878" s="23"/>
      <c r="R878" s="23"/>
      <c r="S878" s="23"/>
      <c r="T878" s="23"/>
      <c r="U878" s="23"/>
      <c r="V878" s="22"/>
      <c r="W878" s="23"/>
      <c r="X878" s="23"/>
      <c r="Y878" s="23"/>
      <c r="Z878" s="23"/>
      <c r="AA878" s="23"/>
      <c r="AB878" s="23"/>
      <c r="AC878" s="23"/>
      <c r="AD878" s="23"/>
      <c r="AE878" s="23"/>
      <c r="AF878" s="119"/>
      <c r="AG878" s="18"/>
      <c r="AH878" s="19"/>
      <c r="AI878" s="19"/>
      <c r="AJ878" s="19"/>
      <c r="AK878" s="18"/>
      <c r="AL878" s="18"/>
      <c r="AM878" s="18"/>
      <c r="AN878" s="18"/>
      <c r="AO878" s="18"/>
      <c r="AP878" s="18"/>
      <c r="AQ878" s="18"/>
      <c r="AR878" s="18"/>
      <c r="AS878" s="18"/>
      <c r="AT878" s="18"/>
      <c r="AU878" s="18"/>
      <c r="AV878" s="18"/>
      <c r="AW878" s="18"/>
      <c r="AX878" s="18"/>
      <c r="AY878" s="18"/>
    </row>
    <row r="879" spans="1:51" ht="13" x14ac:dyDescent="0.25">
      <c r="A879" s="20"/>
      <c r="B879" s="21"/>
      <c r="C879" s="112"/>
      <c r="D879" s="113"/>
      <c r="E879" s="118"/>
      <c r="F879" s="116"/>
      <c r="G879" s="24"/>
      <c r="H879" s="23"/>
      <c r="I879" s="23"/>
      <c r="J879" s="23"/>
      <c r="K879" s="23"/>
      <c r="L879" s="23"/>
      <c r="M879" s="119"/>
      <c r="N879" s="23"/>
      <c r="O879" s="23"/>
      <c r="P879" s="23"/>
      <c r="Q879" s="23"/>
      <c r="R879" s="23"/>
      <c r="S879" s="23"/>
      <c r="T879" s="23"/>
      <c r="U879" s="23"/>
      <c r="V879" s="22"/>
      <c r="W879" s="23"/>
      <c r="X879" s="23"/>
      <c r="Y879" s="23"/>
      <c r="Z879" s="23"/>
      <c r="AA879" s="23"/>
      <c r="AB879" s="23"/>
      <c r="AC879" s="23"/>
      <c r="AD879" s="23"/>
      <c r="AE879" s="23"/>
      <c r="AF879" s="119"/>
      <c r="AG879" s="18"/>
      <c r="AH879" s="19"/>
      <c r="AI879" s="19"/>
      <c r="AJ879" s="19"/>
      <c r="AK879" s="18"/>
      <c r="AL879" s="18"/>
      <c r="AM879" s="18"/>
      <c r="AN879" s="18"/>
      <c r="AO879" s="18"/>
      <c r="AP879" s="18"/>
      <c r="AQ879" s="18"/>
      <c r="AR879" s="18"/>
      <c r="AS879" s="18"/>
      <c r="AT879" s="18"/>
      <c r="AU879" s="18"/>
      <c r="AV879" s="18"/>
      <c r="AW879" s="18"/>
      <c r="AX879" s="18"/>
      <c r="AY879" s="18"/>
    </row>
    <row r="880" spans="1:51" ht="13" x14ac:dyDescent="0.25">
      <c r="A880" s="20"/>
      <c r="B880" s="21"/>
      <c r="C880" s="112"/>
      <c r="D880" s="113"/>
      <c r="E880" s="118"/>
      <c r="F880" s="116"/>
      <c r="G880" s="24"/>
      <c r="H880" s="23"/>
      <c r="I880" s="23"/>
      <c r="J880" s="23"/>
      <c r="K880" s="23"/>
      <c r="L880" s="23"/>
      <c r="M880" s="119"/>
      <c r="N880" s="23"/>
      <c r="O880" s="23"/>
      <c r="P880" s="23"/>
      <c r="Q880" s="23"/>
      <c r="R880" s="23"/>
      <c r="S880" s="23"/>
      <c r="T880" s="23"/>
      <c r="U880" s="23"/>
      <c r="V880" s="22"/>
      <c r="W880" s="23"/>
      <c r="X880" s="23"/>
      <c r="Y880" s="23"/>
      <c r="Z880" s="23"/>
      <c r="AA880" s="23"/>
      <c r="AB880" s="23"/>
      <c r="AC880" s="23"/>
      <c r="AD880" s="23"/>
      <c r="AE880" s="23"/>
      <c r="AF880" s="119"/>
      <c r="AG880" s="18"/>
      <c r="AH880" s="19"/>
      <c r="AI880" s="19"/>
      <c r="AJ880" s="19"/>
      <c r="AK880" s="18"/>
      <c r="AL880" s="18"/>
      <c r="AM880" s="18"/>
      <c r="AN880" s="18"/>
      <c r="AO880" s="18"/>
      <c r="AP880" s="18"/>
      <c r="AQ880" s="18"/>
      <c r="AR880" s="18"/>
      <c r="AS880" s="18"/>
      <c r="AT880" s="18"/>
      <c r="AU880" s="18"/>
      <c r="AV880" s="18"/>
      <c r="AW880" s="18"/>
      <c r="AX880" s="18"/>
      <c r="AY880" s="18"/>
    </row>
    <row r="881" spans="1:51" ht="13" x14ac:dyDescent="0.25">
      <c r="A881" s="20"/>
      <c r="B881" s="21"/>
      <c r="C881" s="112"/>
      <c r="D881" s="113"/>
      <c r="E881" s="118"/>
      <c r="F881" s="116"/>
      <c r="G881" s="24"/>
      <c r="H881" s="23"/>
      <c r="I881" s="23"/>
      <c r="J881" s="23"/>
      <c r="K881" s="23"/>
      <c r="L881" s="23"/>
      <c r="M881" s="119"/>
      <c r="N881" s="23"/>
      <c r="O881" s="23"/>
      <c r="P881" s="23"/>
      <c r="Q881" s="23"/>
      <c r="R881" s="23"/>
      <c r="S881" s="23"/>
      <c r="T881" s="23"/>
      <c r="U881" s="23"/>
      <c r="V881" s="22"/>
      <c r="W881" s="23"/>
      <c r="X881" s="23"/>
      <c r="Y881" s="23"/>
      <c r="Z881" s="23"/>
      <c r="AA881" s="23"/>
      <c r="AB881" s="23"/>
      <c r="AC881" s="23"/>
      <c r="AD881" s="23"/>
      <c r="AE881" s="23"/>
      <c r="AF881" s="119"/>
      <c r="AG881" s="18"/>
      <c r="AH881" s="19"/>
      <c r="AI881" s="19"/>
      <c r="AJ881" s="19"/>
      <c r="AK881" s="18"/>
      <c r="AL881" s="18"/>
      <c r="AM881" s="18"/>
      <c r="AN881" s="18"/>
      <c r="AO881" s="18"/>
      <c r="AP881" s="18"/>
      <c r="AQ881" s="18"/>
      <c r="AR881" s="18"/>
      <c r="AS881" s="18"/>
      <c r="AT881" s="18"/>
      <c r="AU881" s="18"/>
      <c r="AV881" s="18"/>
      <c r="AW881" s="18"/>
      <c r="AX881" s="18"/>
      <c r="AY881" s="18"/>
    </row>
    <row r="882" spans="1:51" ht="13" x14ac:dyDescent="0.25">
      <c r="A882" s="20"/>
      <c r="B882" s="21"/>
      <c r="C882" s="112"/>
      <c r="D882" s="113"/>
      <c r="E882" s="118"/>
      <c r="F882" s="116"/>
      <c r="G882" s="24"/>
      <c r="H882" s="23"/>
      <c r="I882" s="23"/>
      <c r="J882" s="23"/>
      <c r="K882" s="23"/>
      <c r="L882" s="23"/>
      <c r="M882" s="119"/>
      <c r="N882" s="23"/>
      <c r="O882" s="23"/>
      <c r="P882" s="23"/>
      <c r="Q882" s="23"/>
      <c r="R882" s="23"/>
      <c r="S882" s="23"/>
      <c r="T882" s="23"/>
      <c r="U882" s="23"/>
      <c r="V882" s="22"/>
      <c r="W882" s="23"/>
      <c r="X882" s="23"/>
      <c r="Y882" s="23"/>
      <c r="Z882" s="23"/>
      <c r="AA882" s="23"/>
      <c r="AB882" s="23"/>
      <c r="AC882" s="23"/>
      <c r="AD882" s="23"/>
      <c r="AE882" s="23"/>
      <c r="AF882" s="119"/>
      <c r="AG882" s="18"/>
      <c r="AH882" s="19"/>
      <c r="AI882" s="19"/>
      <c r="AJ882" s="19"/>
      <c r="AK882" s="18"/>
      <c r="AL882" s="18"/>
      <c r="AM882" s="18"/>
      <c r="AN882" s="18"/>
      <c r="AO882" s="18"/>
      <c r="AP882" s="18"/>
      <c r="AQ882" s="18"/>
      <c r="AR882" s="18"/>
      <c r="AS882" s="18"/>
      <c r="AT882" s="18"/>
      <c r="AU882" s="18"/>
      <c r="AV882" s="18"/>
      <c r="AW882" s="18"/>
      <c r="AX882" s="18"/>
      <c r="AY882" s="18"/>
    </row>
    <row r="883" spans="1:51" ht="13" x14ac:dyDescent="0.25">
      <c r="A883" s="20"/>
      <c r="B883" s="21"/>
      <c r="C883" s="112"/>
      <c r="D883" s="113"/>
      <c r="E883" s="118"/>
      <c r="F883" s="116"/>
      <c r="G883" s="24"/>
      <c r="H883" s="23"/>
      <c r="I883" s="23"/>
      <c r="J883" s="23"/>
      <c r="K883" s="23"/>
      <c r="L883" s="23"/>
      <c r="M883" s="119"/>
      <c r="N883" s="23"/>
      <c r="O883" s="23"/>
      <c r="P883" s="23"/>
      <c r="Q883" s="23"/>
      <c r="R883" s="23"/>
      <c r="S883" s="23"/>
      <c r="T883" s="23"/>
      <c r="U883" s="23"/>
      <c r="V883" s="22"/>
      <c r="W883" s="23"/>
      <c r="X883" s="23"/>
      <c r="Y883" s="23"/>
      <c r="Z883" s="23"/>
      <c r="AA883" s="23"/>
      <c r="AB883" s="23"/>
      <c r="AC883" s="23"/>
      <c r="AD883" s="23"/>
      <c r="AE883" s="23"/>
      <c r="AF883" s="119"/>
      <c r="AG883" s="18"/>
      <c r="AH883" s="19"/>
      <c r="AI883" s="19"/>
      <c r="AJ883" s="19"/>
      <c r="AK883" s="18"/>
      <c r="AL883" s="18"/>
      <c r="AM883" s="18"/>
      <c r="AN883" s="18"/>
      <c r="AO883" s="18"/>
      <c r="AP883" s="18"/>
      <c r="AQ883" s="18"/>
      <c r="AR883" s="18"/>
      <c r="AS883" s="18"/>
      <c r="AT883" s="18"/>
      <c r="AU883" s="18"/>
      <c r="AV883" s="18"/>
      <c r="AW883" s="18"/>
      <c r="AX883" s="18"/>
      <c r="AY883" s="18"/>
    </row>
    <row r="884" spans="1:51" ht="13" x14ac:dyDescent="0.25">
      <c r="A884" s="20"/>
      <c r="B884" s="21"/>
      <c r="C884" s="112"/>
      <c r="D884" s="113"/>
      <c r="E884" s="118"/>
      <c r="F884" s="116"/>
      <c r="G884" s="24"/>
      <c r="H884" s="23"/>
      <c r="I884" s="23"/>
      <c r="J884" s="23"/>
      <c r="K884" s="23"/>
      <c r="L884" s="23"/>
      <c r="M884" s="119"/>
      <c r="N884" s="23"/>
      <c r="O884" s="23"/>
      <c r="P884" s="23"/>
      <c r="Q884" s="23"/>
      <c r="R884" s="23"/>
      <c r="S884" s="23"/>
      <c r="T884" s="23"/>
      <c r="U884" s="23"/>
      <c r="V884" s="22"/>
      <c r="W884" s="23"/>
      <c r="X884" s="23"/>
      <c r="Y884" s="23"/>
      <c r="Z884" s="23"/>
      <c r="AA884" s="23"/>
      <c r="AB884" s="23"/>
      <c r="AC884" s="23"/>
      <c r="AD884" s="23"/>
      <c r="AE884" s="23"/>
      <c r="AF884" s="119"/>
      <c r="AG884" s="18"/>
      <c r="AH884" s="19"/>
      <c r="AI884" s="19"/>
      <c r="AJ884" s="19"/>
      <c r="AK884" s="18"/>
      <c r="AL884" s="18"/>
      <c r="AM884" s="18"/>
      <c r="AN884" s="18"/>
      <c r="AO884" s="18"/>
      <c r="AP884" s="18"/>
      <c r="AQ884" s="18"/>
      <c r="AR884" s="18"/>
      <c r="AS884" s="18"/>
      <c r="AT884" s="18"/>
      <c r="AU884" s="18"/>
      <c r="AV884" s="18"/>
      <c r="AW884" s="18"/>
      <c r="AX884" s="18"/>
      <c r="AY884" s="18"/>
    </row>
    <row r="885" spans="1:51" ht="13" x14ac:dyDescent="0.25">
      <c r="A885" s="20"/>
      <c r="B885" s="21"/>
      <c r="C885" s="112"/>
      <c r="D885" s="113"/>
      <c r="E885" s="118"/>
      <c r="F885" s="116"/>
      <c r="G885" s="24"/>
      <c r="H885" s="23"/>
      <c r="I885" s="23"/>
      <c r="J885" s="23"/>
      <c r="K885" s="23"/>
      <c r="L885" s="23"/>
      <c r="M885" s="119"/>
      <c r="N885" s="23"/>
      <c r="O885" s="23"/>
      <c r="P885" s="23"/>
      <c r="Q885" s="23"/>
      <c r="R885" s="23"/>
      <c r="S885" s="23"/>
      <c r="T885" s="23"/>
      <c r="U885" s="23"/>
      <c r="V885" s="22"/>
      <c r="W885" s="23"/>
      <c r="X885" s="23"/>
      <c r="Y885" s="23"/>
      <c r="Z885" s="23"/>
      <c r="AA885" s="23"/>
      <c r="AB885" s="23"/>
      <c r="AC885" s="23"/>
      <c r="AD885" s="23"/>
      <c r="AE885" s="23"/>
      <c r="AF885" s="119"/>
      <c r="AG885" s="18"/>
      <c r="AH885" s="19"/>
      <c r="AI885" s="19"/>
      <c r="AJ885" s="19"/>
      <c r="AK885" s="18"/>
      <c r="AL885" s="18"/>
      <c r="AM885" s="18"/>
      <c r="AN885" s="18"/>
      <c r="AO885" s="18"/>
      <c r="AP885" s="18"/>
      <c r="AQ885" s="18"/>
      <c r="AR885" s="18"/>
      <c r="AS885" s="18"/>
      <c r="AT885" s="18"/>
      <c r="AU885" s="18"/>
      <c r="AV885" s="18"/>
      <c r="AW885" s="18"/>
      <c r="AX885" s="18"/>
      <c r="AY885" s="18"/>
    </row>
    <row r="886" spans="1:51" ht="13" x14ac:dyDescent="0.25">
      <c r="A886" s="20"/>
      <c r="B886" s="21"/>
      <c r="C886" s="112"/>
      <c r="D886" s="113"/>
      <c r="E886" s="118"/>
      <c r="F886" s="116"/>
      <c r="G886" s="24"/>
      <c r="H886" s="23"/>
      <c r="I886" s="23"/>
      <c r="J886" s="23"/>
      <c r="K886" s="23"/>
      <c r="L886" s="23"/>
      <c r="M886" s="119"/>
      <c r="N886" s="23"/>
      <c r="O886" s="23"/>
      <c r="P886" s="23"/>
      <c r="Q886" s="23"/>
      <c r="R886" s="23"/>
      <c r="S886" s="23"/>
      <c r="T886" s="23"/>
      <c r="U886" s="23"/>
      <c r="V886" s="22"/>
      <c r="W886" s="23"/>
      <c r="X886" s="23"/>
      <c r="Y886" s="23"/>
      <c r="Z886" s="23"/>
      <c r="AA886" s="23"/>
      <c r="AB886" s="23"/>
      <c r="AC886" s="23"/>
      <c r="AD886" s="23"/>
      <c r="AE886" s="23"/>
      <c r="AF886" s="119"/>
      <c r="AG886" s="18"/>
      <c r="AH886" s="19"/>
      <c r="AI886" s="19"/>
      <c r="AJ886" s="19"/>
      <c r="AK886" s="18"/>
      <c r="AL886" s="18"/>
      <c r="AM886" s="18"/>
      <c r="AN886" s="18"/>
      <c r="AO886" s="18"/>
      <c r="AP886" s="18"/>
      <c r="AQ886" s="18"/>
      <c r="AR886" s="18"/>
      <c r="AS886" s="18"/>
      <c r="AT886" s="18"/>
      <c r="AU886" s="18"/>
      <c r="AV886" s="18"/>
      <c r="AW886" s="18"/>
      <c r="AX886" s="18"/>
      <c r="AY886" s="18"/>
    </row>
    <row r="887" spans="1:51" ht="13" x14ac:dyDescent="0.25">
      <c r="A887" s="20"/>
      <c r="B887" s="21"/>
      <c r="C887" s="112"/>
      <c r="D887" s="113"/>
      <c r="E887" s="118"/>
      <c r="F887" s="116"/>
      <c r="G887" s="24"/>
      <c r="H887" s="23"/>
      <c r="I887" s="23"/>
      <c r="J887" s="23"/>
      <c r="K887" s="23"/>
      <c r="L887" s="23"/>
      <c r="M887" s="119"/>
      <c r="N887" s="23"/>
      <c r="O887" s="23"/>
      <c r="P887" s="23"/>
      <c r="Q887" s="23"/>
      <c r="R887" s="23"/>
      <c r="S887" s="23"/>
      <c r="T887" s="23"/>
      <c r="U887" s="23"/>
      <c r="V887" s="22"/>
      <c r="W887" s="23"/>
      <c r="X887" s="23"/>
      <c r="Y887" s="23"/>
      <c r="Z887" s="23"/>
      <c r="AA887" s="23"/>
      <c r="AB887" s="23"/>
      <c r="AC887" s="23"/>
      <c r="AD887" s="23"/>
      <c r="AE887" s="23"/>
      <c r="AF887" s="119"/>
      <c r="AG887" s="18"/>
      <c r="AH887" s="19"/>
      <c r="AI887" s="19"/>
      <c r="AJ887" s="19"/>
      <c r="AK887" s="18"/>
      <c r="AL887" s="18"/>
      <c r="AM887" s="18"/>
      <c r="AN887" s="18"/>
      <c r="AO887" s="18"/>
      <c r="AP887" s="18"/>
      <c r="AQ887" s="18"/>
      <c r="AR887" s="18"/>
      <c r="AS887" s="18"/>
      <c r="AT887" s="18"/>
      <c r="AU887" s="18"/>
      <c r="AV887" s="18"/>
      <c r="AW887" s="18"/>
      <c r="AX887" s="18"/>
      <c r="AY887" s="18"/>
    </row>
    <row r="888" spans="1:51" ht="13" x14ac:dyDescent="0.25">
      <c r="A888" s="20"/>
      <c r="B888" s="21"/>
      <c r="C888" s="112"/>
      <c r="D888" s="113"/>
      <c r="E888" s="118"/>
      <c r="F888" s="116"/>
      <c r="G888" s="24"/>
      <c r="H888" s="23"/>
      <c r="I888" s="23"/>
      <c r="J888" s="23"/>
      <c r="K888" s="23"/>
      <c r="L888" s="23"/>
      <c r="M888" s="119"/>
      <c r="N888" s="23"/>
      <c r="O888" s="23"/>
      <c r="P888" s="23"/>
      <c r="Q888" s="23"/>
      <c r="R888" s="23"/>
      <c r="S888" s="23"/>
      <c r="T888" s="23"/>
      <c r="U888" s="23"/>
      <c r="V888" s="22"/>
      <c r="W888" s="23"/>
      <c r="X888" s="23"/>
      <c r="Y888" s="23"/>
      <c r="Z888" s="23"/>
      <c r="AA888" s="23"/>
      <c r="AB888" s="23"/>
      <c r="AC888" s="23"/>
      <c r="AD888" s="23"/>
      <c r="AE888" s="23"/>
      <c r="AF888" s="119"/>
      <c r="AG888" s="18"/>
      <c r="AH888" s="19"/>
      <c r="AI888" s="19"/>
      <c r="AJ888" s="19"/>
      <c r="AK888" s="18"/>
      <c r="AL888" s="18"/>
      <c r="AM888" s="18"/>
      <c r="AN888" s="18"/>
      <c r="AO888" s="18"/>
      <c r="AP888" s="18"/>
      <c r="AQ888" s="18"/>
      <c r="AR888" s="18"/>
      <c r="AS888" s="18"/>
      <c r="AT888" s="18"/>
      <c r="AU888" s="18"/>
      <c r="AV888" s="18"/>
      <c r="AW888" s="18"/>
      <c r="AX888" s="18"/>
      <c r="AY888" s="18"/>
    </row>
    <row r="889" spans="1:51" ht="13" x14ac:dyDescent="0.25">
      <c r="A889" s="20"/>
      <c r="B889" s="21"/>
      <c r="C889" s="112"/>
      <c r="D889" s="113"/>
      <c r="E889" s="118"/>
      <c r="F889" s="116"/>
      <c r="G889" s="24"/>
      <c r="H889" s="23"/>
      <c r="I889" s="23"/>
      <c r="J889" s="23"/>
      <c r="K889" s="23"/>
      <c r="L889" s="23"/>
      <c r="M889" s="119"/>
      <c r="N889" s="23"/>
      <c r="O889" s="23"/>
      <c r="P889" s="23"/>
      <c r="Q889" s="23"/>
      <c r="R889" s="23"/>
      <c r="S889" s="23"/>
      <c r="T889" s="23"/>
      <c r="U889" s="23"/>
      <c r="V889" s="22"/>
      <c r="W889" s="23"/>
      <c r="X889" s="23"/>
      <c r="Y889" s="23"/>
      <c r="Z889" s="23"/>
      <c r="AA889" s="23"/>
      <c r="AB889" s="23"/>
      <c r="AC889" s="23"/>
      <c r="AD889" s="23"/>
      <c r="AE889" s="23"/>
      <c r="AF889" s="119"/>
      <c r="AG889" s="18"/>
      <c r="AH889" s="19"/>
      <c r="AI889" s="19"/>
      <c r="AJ889" s="19"/>
      <c r="AK889" s="18"/>
      <c r="AL889" s="18"/>
      <c r="AM889" s="18"/>
      <c r="AN889" s="18"/>
      <c r="AO889" s="18"/>
      <c r="AP889" s="18"/>
      <c r="AQ889" s="18"/>
      <c r="AR889" s="18"/>
      <c r="AS889" s="18"/>
      <c r="AT889" s="18"/>
      <c r="AU889" s="18"/>
      <c r="AV889" s="18"/>
      <c r="AW889" s="18"/>
      <c r="AX889" s="18"/>
      <c r="AY889" s="18"/>
    </row>
    <row r="890" spans="1:51" ht="13" x14ac:dyDescent="0.25">
      <c r="A890" s="20"/>
      <c r="B890" s="21"/>
      <c r="C890" s="112"/>
      <c r="D890" s="113"/>
      <c r="E890" s="118"/>
      <c r="F890" s="116"/>
      <c r="G890" s="24"/>
      <c r="H890" s="23"/>
      <c r="I890" s="23"/>
      <c r="J890" s="23"/>
      <c r="K890" s="23"/>
      <c r="L890" s="23"/>
      <c r="M890" s="119"/>
      <c r="N890" s="23"/>
      <c r="O890" s="23"/>
      <c r="P890" s="23"/>
      <c r="Q890" s="23"/>
      <c r="R890" s="23"/>
      <c r="S890" s="23"/>
      <c r="T890" s="23"/>
      <c r="U890" s="23"/>
      <c r="V890" s="22"/>
      <c r="W890" s="23"/>
      <c r="X890" s="23"/>
      <c r="Y890" s="23"/>
      <c r="Z890" s="23"/>
      <c r="AA890" s="23"/>
      <c r="AB890" s="23"/>
      <c r="AC890" s="23"/>
      <c r="AD890" s="23"/>
      <c r="AE890" s="23"/>
      <c r="AF890" s="119"/>
      <c r="AG890" s="18"/>
      <c r="AH890" s="19"/>
      <c r="AI890" s="19"/>
      <c r="AJ890" s="19"/>
      <c r="AK890" s="18"/>
      <c r="AL890" s="18"/>
      <c r="AM890" s="18"/>
      <c r="AN890" s="18"/>
      <c r="AO890" s="18"/>
      <c r="AP890" s="18"/>
      <c r="AQ890" s="18"/>
      <c r="AR890" s="18"/>
      <c r="AS890" s="18"/>
      <c r="AT890" s="18"/>
      <c r="AU890" s="18"/>
      <c r="AV890" s="18"/>
      <c r="AW890" s="18"/>
      <c r="AX890" s="18"/>
      <c r="AY890" s="18"/>
    </row>
    <row r="891" spans="1:51" ht="13" x14ac:dyDescent="0.25">
      <c r="A891" s="20"/>
      <c r="B891" s="21"/>
      <c r="C891" s="112"/>
      <c r="D891" s="113"/>
      <c r="E891" s="118"/>
      <c r="F891" s="116"/>
      <c r="G891" s="24"/>
      <c r="H891" s="23"/>
      <c r="I891" s="23"/>
      <c r="J891" s="23"/>
      <c r="K891" s="23"/>
      <c r="L891" s="23"/>
      <c r="M891" s="119"/>
      <c r="N891" s="23"/>
      <c r="O891" s="23"/>
      <c r="P891" s="23"/>
      <c r="Q891" s="23"/>
      <c r="R891" s="23"/>
      <c r="S891" s="23"/>
      <c r="T891" s="23"/>
      <c r="U891" s="23"/>
      <c r="V891" s="22"/>
      <c r="W891" s="23"/>
      <c r="X891" s="23"/>
      <c r="Y891" s="23"/>
      <c r="Z891" s="23"/>
      <c r="AA891" s="23"/>
      <c r="AB891" s="23"/>
      <c r="AC891" s="23"/>
      <c r="AD891" s="23"/>
      <c r="AE891" s="23"/>
      <c r="AF891" s="119"/>
      <c r="AG891" s="18"/>
      <c r="AH891" s="19"/>
      <c r="AI891" s="19"/>
      <c r="AJ891" s="19"/>
      <c r="AK891" s="18"/>
      <c r="AL891" s="18"/>
      <c r="AM891" s="18"/>
      <c r="AN891" s="18"/>
      <c r="AO891" s="18"/>
      <c r="AP891" s="18"/>
      <c r="AQ891" s="18"/>
      <c r="AR891" s="18"/>
      <c r="AS891" s="18"/>
      <c r="AT891" s="18"/>
      <c r="AU891" s="18"/>
      <c r="AV891" s="18"/>
      <c r="AW891" s="18"/>
      <c r="AX891" s="18"/>
      <c r="AY891" s="18"/>
    </row>
    <row r="892" spans="1:51" ht="13" x14ac:dyDescent="0.25">
      <c r="A892" s="20"/>
      <c r="B892" s="21"/>
      <c r="C892" s="112"/>
      <c r="D892" s="113"/>
      <c r="E892" s="118"/>
      <c r="F892" s="116"/>
      <c r="G892" s="24"/>
      <c r="H892" s="23"/>
      <c r="I892" s="23"/>
      <c r="J892" s="23"/>
      <c r="K892" s="23"/>
      <c r="L892" s="23"/>
      <c r="M892" s="119"/>
      <c r="N892" s="23"/>
      <c r="O892" s="23"/>
      <c r="P892" s="23"/>
      <c r="Q892" s="23"/>
      <c r="R892" s="23"/>
      <c r="S892" s="23"/>
      <c r="T892" s="23"/>
      <c r="U892" s="23"/>
      <c r="V892" s="22"/>
      <c r="W892" s="23"/>
      <c r="X892" s="23"/>
      <c r="Y892" s="23"/>
      <c r="Z892" s="23"/>
      <c r="AA892" s="23"/>
      <c r="AB892" s="23"/>
      <c r="AC892" s="23"/>
      <c r="AD892" s="23"/>
      <c r="AE892" s="23"/>
      <c r="AF892" s="119"/>
      <c r="AG892" s="18"/>
      <c r="AH892" s="19"/>
      <c r="AI892" s="19"/>
      <c r="AJ892" s="19"/>
      <c r="AK892" s="18"/>
      <c r="AL892" s="18"/>
      <c r="AM892" s="18"/>
      <c r="AN892" s="18"/>
      <c r="AO892" s="18"/>
      <c r="AP892" s="18"/>
      <c r="AQ892" s="18"/>
      <c r="AR892" s="18"/>
      <c r="AS892" s="18"/>
      <c r="AT892" s="18"/>
      <c r="AU892" s="18"/>
      <c r="AV892" s="18"/>
      <c r="AW892" s="18"/>
      <c r="AX892" s="18"/>
      <c r="AY892" s="18"/>
    </row>
    <row r="893" spans="1:51" ht="13" x14ac:dyDescent="0.25">
      <c r="A893" s="20"/>
      <c r="B893" s="21"/>
      <c r="C893" s="112"/>
      <c r="D893" s="113"/>
      <c r="E893" s="118"/>
      <c r="F893" s="116"/>
      <c r="G893" s="24"/>
      <c r="H893" s="23"/>
      <c r="I893" s="23"/>
      <c r="J893" s="23"/>
      <c r="K893" s="23"/>
      <c r="L893" s="23"/>
      <c r="M893" s="119"/>
      <c r="N893" s="23"/>
      <c r="O893" s="23"/>
      <c r="P893" s="23"/>
      <c r="Q893" s="23"/>
      <c r="R893" s="23"/>
      <c r="S893" s="23"/>
      <c r="T893" s="23"/>
      <c r="U893" s="23"/>
      <c r="V893" s="22"/>
      <c r="W893" s="23"/>
      <c r="X893" s="23"/>
      <c r="Y893" s="23"/>
      <c r="Z893" s="23"/>
      <c r="AA893" s="23"/>
      <c r="AB893" s="23"/>
      <c r="AC893" s="23"/>
      <c r="AD893" s="23"/>
      <c r="AE893" s="23"/>
      <c r="AF893" s="119"/>
      <c r="AG893" s="18"/>
      <c r="AH893" s="19"/>
      <c r="AI893" s="19"/>
      <c r="AJ893" s="19"/>
      <c r="AK893" s="18"/>
      <c r="AL893" s="18"/>
      <c r="AM893" s="18"/>
      <c r="AN893" s="18"/>
      <c r="AO893" s="18"/>
      <c r="AP893" s="18"/>
      <c r="AQ893" s="18"/>
      <c r="AR893" s="18"/>
      <c r="AS893" s="18"/>
      <c r="AT893" s="18"/>
      <c r="AU893" s="18"/>
      <c r="AV893" s="18"/>
      <c r="AW893" s="18"/>
      <c r="AX893" s="18"/>
      <c r="AY893" s="18"/>
    </row>
    <row r="894" spans="1:51" ht="13" x14ac:dyDescent="0.25">
      <c r="A894" s="20"/>
      <c r="B894" s="21"/>
      <c r="C894" s="112"/>
      <c r="D894" s="113"/>
      <c r="E894" s="118"/>
      <c r="F894" s="116"/>
      <c r="G894" s="24"/>
      <c r="H894" s="23"/>
      <c r="I894" s="23"/>
      <c r="J894" s="23"/>
      <c r="K894" s="23"/>
      <c r="L894" s="23"/>
      <c r="M894" s="119"/>
      <c r="N894" s="23"/>
      <c r="O894" s="23"/>
      <c r="P894" s="23"/>
      <c r="Q894" s="23"/>
      <c r="R894" s="23"/>
      <c r="S894" s="23"/>
      <c r="T894" s="23"/>
      <c r="U894" s="23"/>
      <c r="V894" s="22"/>
      <c r="W894" s="23"/>
      <c r="X894" s="23"/>
      <c r="Y894" s="23"/>
      <c r="Z894" s="23"/>
      <c r="AA894" s="23"/>
      <c r="AB894" s="23"/>
      <c r="AC894" s="23"/>
      <c r="AD894" s="23"/>
      <c r="AE894" s="23"/>
      <c r="AF894" s="119"/>
      <c r="AG894" s="18"/>
      <c r="AH894" s="19"/>
      <c r="AI894" s="19"/>
      <c r="AJ894" s="19"/>
      <c r="AK894" s="18"/>
      <c r="AL894" s="18"/>
      <c r="AM894" s="18"/>
      <c r="AN894" s="18"/>
      <c r="AO894" s="18"/>
      <c r="AP894" s="18"/>
      <c r="AQ894" s="18"/>
      <c r="AR894" s="18"/>
      <c r="AS894" s="18"/>
      <c r="AT894" s="18"/>
      <c r="AU894" s="18"/>
      <c r="AV894" s="18"/>
      <c r="AW894" s="18"/>
      <c r="AX894" s="18"/>
      <c r="AY894" s="18"/>
    </row>
    <row r="895" spans="1:51" ht="13" x14ac:dyDescent="0.25">
      <c r="A895" s="20"/>
      <c r="B895" s="21"/>
      <c r="C895" s="112"/>
      <c r="D895" s="113"/>
      <c r="E895" s="118"/>
      <c r="F895" s="116"/>
      <c r="G895" s="24"/>
      <c r="H895" s="23"/>
      <c r="I895" s="23"/>
      <c r="J895" s="23"/>
      <c r="K895" s="23"/>
      <c r="L895" s="23"/>
      <c r="M895" s="119"/>
      <c r="N895" s="23"/>
      <c r="O895" s="23"/>
      <c r="P895" s="23"/>
      <c r="Q895" s="23"/>
      <c r="R895" s="23"/>
      <c r="S895" s="23"/>
      <c r="T895" s="23"/>
      <c r="U895" s="23"/>
      <c r="V895" s="22"/>
      <c r="W895" s="23"/>
      <c r="X895" s="23"/>
      <c r="Y895" s="23"/>
      <c r="Z895" s="23"/>
      <c r="AA895" s="23"/>
      <c r="AB895" s="23"/>
      <c r="AC895" s="23"/>
      <c r="AD895" s="23"/>
      <c r="AE895" s="23"/>
      <c r="AF895" s="119"/>
      <c r="AG895" s="18"/>
      <c r="AH895" s="19"/>
      <c r="AI895" s="19"/>
      <c r="AJ895" s="19"/>
      <c r="AK895" s="18"/>
      <c r="AL895" s="18"/>
      <c r="AM895" s="18"/>
      <c r="AN895" s="18"/>
      <c r="AO895" s="18"/>
      <c r="AP895" s="18"/>
      <c r="AQ895" s="18"/>
      <c r="AR895" s="18"/>
      <c r="AS895" s="18"/>
      <c r="AT895" s="18"/>
      <c r="AU895" s="18"/>
      <c r="AV895" s="18"/>
      <c r="AW895" s="18"/>
      <c r="AX895" s="18"/>
      <c r="AY895" s="18"/>
    </row>
    <row r="896" spans="1:51" ht="13" x14ac:dyDescent="0.25">
      <c r="A896" s="20"/>
      <c r="B896" s="21"/>
      <c r="C896" s="112"/>
      <c r="D896" s="113"/>
      <c r="E896" s="118"/>
      <c r="F896" s="116"/>
      <c r="G896" s="24"/>
      <c r="H896" s="23"/>
      <c r="I896" s="23"/>
      <c r="J896" s="23"/>
      <c r="K896" s="23"/>
      <c r="L896" s="23"/>
      <c r="M896" s="119"/>
      <c r="N896" s="23"/>
      <c r="O896" s="23"/>
      <c r="P896" s="23"/>
      <c r="Q896" s="23"/>
      <c r="R896" s="23"/>
      <c r="S896" s="23"/>
      <c r="T896" s="23"/>
      <c r="U896" s="23"/>
      <c r="V896" s="22"/>
      <c r="W896" s="23"/>
      <c r="X896" s="23"/>
      <c r="Y896" s="23"/>
      <c r="Z896" s="23"/>
      <c r="AA896" s="23"/>
      <c r="AB896" s="23"/>
      <c r="AC896" s="23"/>
      <c r="AD896" s="23"/>
      <c r="AE896" s="23"/>
      <c r="AF896" s="119"/>
      <c r="AG896" s="18"/>
      <c r="AH896" s="19"/>
      <c r="AI896" s="19"/>
      <c r="AJ896" s="19"/>
      <c r="AK896" s="18"/>
      <c r="AL896" s="18"/>
      <c r="AM896" s="18"/>
      <c r="AN896" s="18"/>
      <c r="AO896" s="18"/>
      <c r="AP896" s="18"/>
      <c r="AQ896" s="18"/>
      <c r="AR896" s="18"/>
      <c r="AS896" s="18"/>
      <c r="AT896" s="18"/>
      <c r="AU896" s="18"/>
      <c r="AV896" s="18"/>
      <c r="AW896" s="18"/>
      <c r="AX896" s="18"/>
      <c r="AY896" s="18"/>
    </row>
    <row r="897" spans="1:51" ht="13" x14ac:dyDescent="0.25">
      <c r="A897" s="20"/>
      <c r="B897" s="21"/>
      <c r="C897" s="112"/>
      <c r="D897" s="113"/>
      <c r="E897" s="118"/>
      <c r="F897" s="116"/>
      <c r="G897" s="24"/>
      <c r="H897" s="23"/>
      <c r="I897" s="23"/>
      <c r="J897" s="23"/>
      <c r="K897" s="23"/>
      <c r="L897" s="23"/>
      <c r="M897" s="119"/>
      <c r="N897" s="23"/>
      <c r="O897" s="23"/>
      <c r="P897" s="23"/>
      <c r="Q897" s="23"/>
      <c r="R897" s="23"/>
      <c r="S897" s="23"/>
      <c r="T897" s="23"/>
      <c r="U897" s="23"/>
      <c r="V897" s="22"/>
      <c r="W897" s="23"/>
      <c r="X897" s="23"/>
      <c r="Y897" s="23"/>
      <c r="Z897" s="23"/>
      <c r="AA897" s="23"/>
      <c r="AB897" s="23"/>
      <c r="AC897" s="23"/>
      <c r="AD897" s="23"/>
      <c r="AE897" s="23"/>
      <c r="AF897" s="119"/>
      <c r="AG897" s="18"/>
      <c r="AH897" s="19"/>
      <c r="AI897" s="19"/>
      <c r="AJ897" s="19"/>
      <c r="AK897" s="18"/>
      <c r="AL897" s="18"/>
      <c r="AM897" s="18"/>
      <c r="AN897" s="18"/>
      <c r="AO897" s="18"/>
      <c r="AP897" s="18"/>
      <c r="AQ897" s="18"/>
      <c r="AR897" s="18"/>
      <c r="AS897" s="18"/>
      <c r="AT897" s="18"/>
      <c r="AU897" s="18"/>
      <c r="AV897" s="18"/>
      <c r="AW897" s="18"/>
      <c r="AX897" s="18"/>
      <c r="AY897" s="18"/>
    </row>
    <row r="898" spans="1:51" ht="13" x14ac:dyDescent="0.25">
      <c r="A898" s="20"/>
      <c r="B898" s="21"/>
      <c r="C898" s="112"/>
      <c r="D898" s="113"/>
      <c r="E898" s="118"/>
      <c r="F898" s="116"/>
      <c r="G898" s="24"/>
      <c r="H898" s="23"/>
      <c r="I898" s="23"/>
      <c r="J898" s="23"/>
      <c r="K898" s="23"/>
      <c r="L898" s="23"/>
      <c r="M898" s="119"/>
      <c r="N898" s="23"/>
      <c r="O898" s="23"/>
      <c r="P898" s="23"/>
      <c r="Q898" s="23"/>
      <c r="R898" s="23"/>
      <c r="S898" s="23"/>
      <c r="T898" s="23"/>
      <c r="U898" s="23"/>
      <c r="V898" s="22"/>
      <c r="W898" s="23"/>
      <c r="X898" s="23"/>
      <c r="Y898" s="23"/>
      <c r="Z898" s="23"/>
      <c r="AA898" s="23"/>
      <c r="AB898" s="23"/>
      <c r="AC898" s="23"/>
      <c r="AD898" s="23"/>
      <c r="AE898" s="23"/>
      <c r="AF898" s="119"/>
      <c r="AG898" s="18"/>
      <c r="AH898" s="19"/>
      <c r="AI898" s="19"/>
      <c r="AJ898" s="19"/>
      <c r="AK898" s="18"/>
      <c r="AL898" s="18"/>
      <c r="AM898" s="18"/>
      <c r="AN898" s="18"/>
      <c r="AO898" s="18"/>
      <c r="AP898" s="18"/>
      <c r="AQ898" s="18"/>
      <c r="AR898" s="18"/>
      <c r="AS898" s="18"/>
      <c r="AT898" s="18"/>
      <c r="AU898" s="18"/>
      <c r="AV898" s="18"/>
      <c r="AW898" s="18"/>
      <c r="AX898" s="18"/>
      <c r="AY898" s="18"/>
    </row>
    <row r="899" spans="1:51" ht="13" x14ac:dyDescent="0.25">
      <c r="A899" s="20"/>
      <c r="B899" s="21"/>
      <c r="C899" s="112"/>
      <c r="D899" s="113"/>
      <c r="E899" s="118"/>
      <c r="F899" s="116"/>
      <c r="G899" s="24"/>
      <c r="H899" s="23"/>
      <c r="I899" s="23"/>
      <c r="J899" s="23"/>
      <c r="K899" s="23"/>
      <c r="L899" s="23"/>
      <c r="M899" s="119"/>
      <c r="N899" s="23"/>
      <c r="O899" s="23"/>
      <c r="P899" s="23"/>
      <c r="Q899" s="23"/>
      <c r="R899" s="23"/>
      <c r="S899" s="23"/>
      <c r="T899" s="23"/>
      <c r="U899" s="23"/>
      <c r="V899" s="22"/>
      <c r="W899" s="23"/>
      <c r="X899" s="23"/>
      <c r="Y899" s="23"/>
      <c r="Z899" s="23"/>
      <c r="AA899" s="23"/>
      <c r="AB899" s="23"/>
      <c r="AC899" s="23"/>
      <c r="AD899" s="23"/>
      <c r="AE899" s="23"/>
      <c r="AF899" s="119"/>
      <c r="AG899" s="18"/>
      <c r="AH899" s="19"/>
      <c r="AI899" s="19"/>
      <c r="AJ899" s="19"/>
      <c r="AK899" s="18"/>
      <c r="AL899" s="18"/>
      <c r="AM899" s="18"/>
      <c r="AN899" s="18"/>
      <c r="AO899" s="18"/>
      <c r="AP899" s="18"/>
      <c r="AQ899" s="18"/>
      <c r="AR899" s="18"/>
      <c r="AS899" s="18"/>
      <c r="AT899" s="18"/>
      <c r="AU899" s="18"/>
      <c r="AV899" s="18"/>
      <c r="AW899" s="18"/>
      <c r="AX899" s="18"/>
      <c r="AY899" s="18"/>
    </row>
    <row r="900" spans="1:51" ht="13" x14ac:dyDescent="0.25">
      <c r="A900" s="20"/>
      <c r="B900" s="21"/>
      <c r="C900" s="112"/>
      <c r="D900" s="113"/>
      <c r="E900" s="118"/>
      <c r="F900" s="116"/>
      <c r="G900" s="24"/>
      <c r="H900" s="23"/>
      <c r="I900" s="23"/>
      <c r="J900" s="23"/>
      <c r="K900" s="23"/>
      <c r="L900" s="23"/>
      <c r="M900" s="119"/>
      <c r="N900" s="23"/>
      <c r="O900" s="23"/>
      <c r="P900" s="23"/>
      <c r="Q900" s="23"/>
      <c r="R900" s="23"/>
      <c r="S900" s="23"/>
      <c r="T900" s="23"/>
      <c r="U900" s="23"/>
      <c r="V900" s="22"/>
      <c r="W900" s="23"/>
      <c r="X900" s="23"/>
      <c r="Y900" s="23"/>
      <c r="Z900" s="23"/>
      <c r="AA900" s="23"/>
      <c r="AB900" s="23"/>
      <c r="AC900" s="23"/>
      <c r="AD900" s="23"/>
      <c r="AE900" s="23"/>
      <c r="AF900" s="119"/>
      <c r="AG900" s="18"/>
      <c r="AH900" s="19"/>
      <c r="AI900" s="19"/>
      <c r="AJ900" s="19"/>
      <c r="AK900" s="18"/>
      <c r="AL900" s="18"/>
      <c r="AM900" s="18"/>
      <c r="AN900" s="18"/>
      <c r="AO900" s="18"/>
      <c r="AP900" s="18"/>
      <c r="AQ900" s="18"/>
      <c r="AR900" s="18"/>
      <c r="AS900" s="18"/>
      <c r="AT900" s="18"/>
      <c r="AU900" s="18"/>
      <c r="AV900" s="18"/>
      <c r="AW900" s="18"/>
      <c r="AX900" s="18"/>
      <c r="AY900" s="18"/>
    </row>
    <row r="901" spans="1:51" ht="13" x14ac:dyDescent="0.25">
      <c r="A901" s="20"/>
      <c r="B901" s="21"/>
      <c r="C901" s="112"/>
      <c r="D901" s="113"/>
      <c r="E901" s="118"/>
      <c r="F901" s="116"/>
      <c r="G901" s="24"/>
      <c r="H901" s="23"/>
      <c r="I901" s="23"/>
      <c r="J901" s="23"/>
      <c r="K901" s="23"/>
      <c r="L901" s="23"/>
      <c r="M901" s="119"/>
      <c r="N901" s="23"/>
      <c r="O901" s="23"/>
      <c r="P901" s="23"/>
      <c r="Q901" s="23"/>
      <c r="R901" s="23"/>
      <c r="S901" s="23"/>
      <c r="T901" s="23"/>
      <c r="U901" s="23"/>
      <c r="V901" s="22"/>
      <c r="W901" s="23"/>
      <c r="X901" s="23"/>
      <c r="Y901" s="23"/>
      <c r="Z901" s="23"/>
      <c r="AA901" s="23"/>
      <c r="AB901" s="23"/>
      <c r="AC901" s="23"/>
      <c r="AD901" s="23"/>
      <c r="AE901" s="23"/>
      <c r="AF901" s="119"/>
      <c r="AG901" s="18"/>
      <c r="AH901" s="19"/>
      <c r="AI901" s="19"/>
      <c r="AJ901" s="19"/>
      <c r="AK901" s="18"/>
      <c r="AL901" s="18"/>
      <c r="AM901" s="18"/>
      <c r="AN901" s="18"/>
      <c r="AO901" s="18"/>
      <c r="AP901" s="18"/>
      <c r="AQ901" s="18"/>
      <c r="AR901" s="18"/>
      <c r="AS901" s="18"/>
      <c r="AT901" s="18"/>
      <c r="AU901" s="18"/>
      <c r="AV901" s="18"/>
      <c r="AW901" s="18"/>
      <c r="AX901" s="18"/>
      <c r="AY901" s="18"/>
    </row>
    <row r="902" spans="1:51" ht="13" x14ac:dyDescent="0.25">
      <c r="A902" s="20"/>
      <c r="B902" s="21"/>
      <c r="C902" s="112"/>
      <c r="D902" s="113"/>
      <c r="E902" s="118"/>
      <c r="F902" s="116"/>
      <c r="G902" s="24"/>
      <c r="H902" s="23"/>
      <c r="I902" s="23"/>
      <c r="J902" s="23"/>
      <c r="K902" s="23"/>
      <c r="L902" s="23"/>
      <c r="M902" s="119"/>
      <c r="N902" s="23"/>
      <c r="O902" s="23"/>
      <c r="P902" s="23"/>
      <c r="Q902" s="23"/>
      <c r="R902" s="23"/>
      <c r="S902" s="23"/>
      <c r="T902" s="23"/>
      <c r="U902" s="23"/>
      <c r="V902" s="22"/>
      <c r="W902" s="23"/>
      <c r="X902" s="23"/>
      <c r="Y902" s="23"/>
      <c r="Z902" s="23"/>
      <c r="AA902" s="23"/>
      <c r="AB902" s="23"/>
      <c r="AC902" s="23"/>
      <c r="AD902" s="23"/>
      <c r="AE902" s="23"/>
      <c r="AF902" s="119"/>
      <c r="AG902" s="18"/>
      <c r="AH902" s="19"/>
      <c r="AI902" s="19"/>
      <c r="AJ902" s="19"/>
      <c r="AK902" s="18"/>
      <c r="AL902" s="18"/>
      <c r="AM902" s="18"/>
      <c r="AN902" s="18"/>
      <c r="AO902" s="18"/>
      <c r="AP902" s="18"/>
      <c r="AQ902" s="18"/>
      <c r="AR902" s="18"/>
      <c r="AS902" s="18"/>
      <c r="AT902" s="18"/>
      <c r="AU902" s="18"/>
      <c r="AV902" s="18"/>
      <c r="AW902" s="18"/>
      <c r="AX902" s="18"/>
      <c r="AY902" s="18"/>
    </row>
    <row r="903" spans="1:51" ht="13" x14ac:dyDescent="0.25">
      <c r="A903" s="20"/>
      <c r="B903" s="21"/>
      <c r="C903" s="112"/>
      <c r="D903" s="113"/>
      <c r="E903" s="118"/>
      <c r="F903" s="116"/>
      <c r="G903" s="24"/>
      <c r="H903" s="23"/>
      <c r="I903" s="23"/>
      <c r="J903" s="23"/>
      <c r="K903" s="23"/>
      <c r="L903" s="23"/>
      <c r="M903" s="119"/>
      <c r="N903" s="23"/>
      <c r="O903" s="23"/>
      <c r="P903" s="23"/>
      <c r="Q903" s="23"/>
      <c r="R903" s="23"/>
      <c r="S903" s="23"/>
      <c r="T903" s="23"/>
      <c r="U903" s="23"/>
      <c r="V903" s="22"/>
      <c r="W903" s="23"/>
      <c r="X903" s="23"/>
      <c r="Y903" s="23"/>
      <c r="Z903" s="23"/>
      <c r="AA903" s="23"/>
      <c r="AB903" s="23"/>
      <c r="AC903" s="23"/>
      <c r="AD903" s="23"/>
      <c r="AE903" s="23"/>
      <c r="AF903" s="119"/>
      <c r="AG903" s="18"/>
      <c r="AH903" s="19"/>
      <c r="AI903" s="19"/>
      <c r="AJ903" s="19"/>
      <c r="AK903" s="18"/>
      <c r="AL903" s="18"/>
      <c r="AM903" s="18"/>
      <c r="AN903" s="18"/>
      <c r="AO903" s="18"/>
      <c r="AP903" s="18"/>
      <c r="AQ903" s="18"/>
      <c r="AR903" s="18"/>
      <c r="AS903" s="18"/>
      <c r="AT903" s="18"/>
      <c r="AU903" s="18"/>
      <c r="AV903" s="18"/>
      <c r="AW903" s="18"/>
      <c r="AX903" s="18"/>
      <c r="AY903" s="18"/>
    </row>
    <row r="904" spans="1:51" ht="13" x14ac:dyDescent="0.25">
      <c r="A904" s="20"/>
      <c r="B904" s="21"/>
      <c r="C904" s="112"/>
      <c r="D904" s="113"/>
      <c r="E904" s="118"/>
      <c r="F904" s="116"/>
      <c r="G904" s="24"/>
      <c r="H904" s="23"/>
      <c r="I904" s="23"/>
      <c r="J904" s="23"/>
      <c r="K904" s="23"/>
      <c r="L904" s="23"/>
      <c r="M904" s="119"/>
      <c r="N904" s="23"/>
      <c r="O904" s="23"/>
      <c r="P904" s="23"/>
      <c r="Q904" s="23"/>
      <c r="R904" s="23"/>
      <c r="S904" s="23"/>
      <c r="T904" s="23"/>
      <c r="U904" s="23"/>
      <c r="V904" s="22"/>
      <c r="W904" s="23"/>
      <c r="X904" s="23"/>
      <c r="Y904" s="23"/>
      <c r="Z904" s="23"/>
      <c r="AA904" s="23"/>
      <c r="AB904" s="23"/>
      <c r="AC904" s="23"/>
      <c r="AD904" s="23"/>
      <c r="AE904" s="23"/>
      <c r="AF904" s="119"/>
      <c r="AG904" s="18"/>
      <c r="AH904" s="19"/>
      <c r="AI904" s="19"/>
      <c r="AJ904" s="19"/>
      <c r="AK904" s="18"/>
      <c r="AL904" s="18"/>
      <c r="AM904" s="18"/>
      <c r="AN904" s="18"/>
      <c r="AO904" s="18"/>
      <c r="AP904" s="18"/>
      <c r="AQ904" s="18"/>
      <c r="AR904" s="18"/>
      <c r="AS904" s="18"/>
      <c r="AT904" s="18"/>
      <c r="AU904" s="18"/>
      <c r="AV904" s="18"/>
      <c r="AW904" s="18"/>
      <c r="AX904" s="18"/>
      <c r="AY904" s="18"/>
    </row>
    <row r="905" spans="1:51" ht="13" x14ac:dyDescent="0.25">
      <c r="A905" s="20"/>
      <c r="B905" s="21"/>
      <c r="C905" s="112"/>
      <c r="D905" s="113"/>
      <c r="E905" s="118"/>
      <c r="F905" s="116"/>
      <c r="G905" s="24"/>
      <c r="H905" s="23"/>
      <c r="I905" s="23"/>
      <c r="J905" s="23"/>
      <c r="K905" s="23"/>
      <c r="L905" s="23"/>
      <c r="M905" s="119"/>
      <c r="N905" s="23"/>
      <c r="O905" s="23"/>
      <c r="P905" s="23"/>
      <c r="Q905" s="23"/>
      <c r="R905" s="23"/>
      <c r="S905" s="23"/>
      <c r="T905" s="23"/>
      <c r="U905" s="23"/>
      <c r="V905" s="22"/>
      <c r="W905" s="23"/>
      <c r="X905" s="23"/>
      <c r="Y905" s="23"/>
      <c r="Z905" s="23"/>
      <c r="AA905" s="23"/>
      <c r="AB905" s="23"/>
      <c r="AC905" s="23"/>
      <c r="AD905" s="23"/>
      <c r="AE905" s="23"/>
      <c r="AF905" s="119"/>
      <c r="AG905" s="18"/>
      <c r="AH905" s="19"/>
      <c r="AI905" s="19"/>
      <c r="AJ905" s="19"/>
      <c r="AK905" s="18"/>
      <c r="AL905" s="18"/>
      <c r="AM905" s="18"/>
      <c r="AN905" s="18"/>
      <c r="AO905" s="18"/>
      <c r="AP905" s="18"/>
      <c r="AQ905" s="18"/>
      <c r="AR905" s="18"/>
      <c r="AS905" s="18"/>
      <c r="AT905" s="18"/>
      <c r="AU905" s="18"/>
      <c r="AV905" s="18"/>
      <c r="AW905" s="18"/>
      <c r="AX905" s="18"/>
      <c r="AY905" s="18"/>
    </row>
    <row r="906" spans="1:51" ht="13" x14ac:dyDescent="0.25">
      <c r="A906" s="20"/>
      <c r="B906" s="21"/>
      <c r="C906" s="112"/>
      <c r="D906" s="113"/>
      <c r="E906" s="118"/>
      <c r="F906" s="116"/>
      <c r="G906" s="24"/>
      <c r="H906" s="23"/>
      <c r="I906" s="23"/>
      <c r="J906" s="23"/>
      <c r="K906" s="23"/>
      <c r="L906" s="23"/>
      <c r="M906" s="119"/>
      <c r="N906" s="23"/>
      <c r="O906" s="23"/>
      <c r="P906" s="23"/>
      <c r="Q906" s="23"/>
      <c r="R906" s="23"/>
      <c r="S906" s="23"/>
      <c r="T906" s="23"/>
      <c r="U906" s="23"/>
      <c r="V906" s="22"/>
      <c r="W906" s="23"/>
      <c r="X906" s="23"/>
      <c r="Y906" s="23"/>
      <c r="Z906" s="23"/>
      <c r="AA906" s="23"/>
      <c r="AB906" s="23"/>
      <c r="AC906" s="23"/>
      <c r="AD906" s="23"/>
      <c r="AE906" s="23"/>
      <c r="AF906" s="119"/>
      <c r="AG906" s="18"/>
      <c r="AH906" s="19"/>
      <c r="AI906" s="19"/>
      <c r="AJ906" s="19"/>
      <c r="AK906" s="18"/>
      <c r="AL906" s="18"/>
      <c r="AM906" s="18"/>
      <c r="AN906" s="18"/>
      <c r="AO906" s="18"/>
      <c r="AP906" s="18"/>
      <c r="AQ906" s="18"/>
      <c r="AR906" s="18"/>
      <c r="AS906" s="18"/>
      <c r="AT906" s="18"/>
      <c r="AU906" s="18"/>
      <c r="AV906" s="18"/>
      <c r="AW906" s="18"/>
      <c r="AX906" s="18"/>
      <c r="AY906" s="18"/>
    </row>
    <row r="907" spans="1:51" ht="13" x14ac:dyDescent="0.25">
      <c r="A907" s="20"/>
      <c r="B907" s="21"/>
      <c r="C907" s="112"/>
      <c r="D907" s="113"/>
      <c r="E907" s="118"/>
      <c r="F907" s="116"/>
      <c r="G907" s="24"/>
      <c r="H907" s="23"/>
      <c r="I907" s="23"/>
      <c r="J907" s="23"/>
      <c r="K907" s="23"/>
      <c r="L907" s="23"/>
      <c r="M907" s="119"/>
      <c r="N907" s="23"/>
      <c r="O907" s="23"/>
      <c r="P907" s="23"/>
      <c r="Q907" s="23"/>
      <c r="R907" s="23"/>
      <c r="S907" s="23"/>
      <c r="T907" s="23"/>
      <c r="U907" s="23"/>
      <c r="V907" s="22"/>
      <c r="W907" s="23"/>
      <c r="X907" s="23"/>
      <c r="Y907" s="23"/>
      <c r="Z907" s="23"/>
      <c r="AA907" s="23"/>
      <c r="AB907" s="23"/>
      <c r="AC907" s="23"/>
      <c r="AD907" s="23"/>
      <c r="AE907" s="23"/>
      <c r="AF907" s="119"/>
      <c r="AG907" s="18"/>
      <c r="AH907" s="19"/>
      <c r="AI907" s="19"/>
      <c r="AJ907" s="19"/>
      <c r="AK907" s="18"/>
      <c r="AL907" s="18"/>
      <c r="AM907" s="18"/>
      <c r="AN907" s="18"/>
      <c r="AO907" s="18"/>
      <c r="AP907" s="18"/>
      <c r="AQ907" s="18"/>
      <c r="AR907" s="18"/>
      <c r="AS907" s="18"/>
      <c r="AT907" s="18"/>
      <c r="AU907" s="18"/>
      <c r="AV907" s="18"/>
      <c r="AW907" s="18"/>
      <c r="AX907" s="18"/>
      <c r="AY907" s="18"/>
    </row>
    <row r="908" spans="1:51" ht="13" x14ac:dyDescent="0.25">
      <c r="A908" s="20"/>
      <c r="B908" s="21"/>
      <c r="C908" s="112"/>
      <c r="D908" s="113"/>
      <c r="E908" s="118"/>
      <c r="F908" s="116"/>
      <c r="G908" s="24"/>
      <c r="H908" s="23"/>
      <c r="I908" s="23"/>
      <c r="J908" s="23"/>
      <c r="K908" s="23"/>
      <c r="L908" s="23"/>
      <c r="M908" s="119"/>
      <c r="N908" s="23"/>
      <c r="O908" s="23"/>
      <c r="P908" s="23"/>
      <c r="Q908" s="23"/>
      <c r="R908" s="23"/>
      <c r="S908" s="23"/>
      <c r="T908" s="23"/>
      <c r="U908" s="23"/>
      <c r="V908" s="22"/>
      <c r="W908" s="23"/>
      <c r="X908" s="23"/>
      <c r="Y908" s="23"/>
      <c r="Z908" s="23"/>
      <c r="AA908" s="23"/>
      <c r="AB908" s="23"/>
      <c r="AC908" s="23"/>
      <c r="AD908" s="23"/>
      <c r="AE908" s="23"/>
      <c r="AF908" s="119"/>
      <c r="AG908" s="18"/>
      <c r="AH908" s="19"/>
      <c r="AI908" s="19"/>
      <c r="AJ908" s="19"/>
      <c r="AK908" s="18"/>
      <c r="AL908" s="18"/>
      <c r="AM908" s="18"/>
      <c r="AN908" s="18"/>
      <c r="AO908" s="18"/>
      <c r="AP908" s="18"/>
      <c r="AQ908" s="18"/>
      <c r="AR908" s="18"/>
      <c r="AS908" s="18"/>
      <c r="AT908" s="18"/>
      <c r="AU908" s="18"/>
      <c r="AV908" s="18"/>
      <c r="AW908" s="18"/>
      <c r="AX908" s="18"/>
      <c r="AY908" s="18"/>
    </row>
    <row r="909" spans="1:51" ht="13" x14ac:dyDescent="0.25">
      <c r="A909" s="20"/>
      <c r="B909" s="21"/>
      <c r="C909" s="112"/>
      <c r="D909" s="113"/>
      <c r="E909" s="118"/>
      <c r="F909" s="116"/>
      <c r="G909" s="24"/>
      <c r="H909" s="23"/>
      <c r="I909" s="23"/>
      <c r="J909" s="23"/>
      <c r="K909" s="23"/>
      <c r="L909" s="23"/>
      <c r="M909" s="119"/>
      <c r="N909" s="23"/>
      <c r="O909" s="23"/>
      <c r="P909" s="23"/>
      <c r="Q909" s="23"/>
      <c r="R909" s="23"/>
      <c r="S909" s="23"/>
      <c r="T909" s="23"/>
      <c r="U909" s="23"/>
      <c r="V909" s="22"/>
      <c r="W909" s="23"/>
      <c r="X909" s="23"/>
      <c r="Y909" s="23"/>
      <c r="Z909" s="23"/>
      <c r="AA909" s="23"/>
      <c r="AB909" s="23"/>
      <c r="AC909" s="23"/>
      <c r="AD909" s="23"/>
      <c r="AE909" s="23"/>
      <c r="AF909" s="119"/>
      <c r="AG909" s="18"/>
      <c r="AH909" s="19"/>
      <c r="AI909" s="19"/>
      <c r="AJ909" s="19"/>
      <c r="AK909" s="18"/>
      <c r="AL909" s="18"/>
      <c r="AM909" s="18"/>
      <c r="AN909" s="18"/>
      <c r="AO909" s="18"/>
      <c r="AP909" s="18"/>
      <c r="AQ909" s="18"/>
      <c r="AR909" s="18"/>
      <c r="AS909" s="18"/>
      <c r="AT909" s="18"/>
      <c r="AU909" s="18"/>
      <c r="AV909" s="18"/>
      <c r="AW909" s="18"/>
      <c r="AX909" s="18"/>
      <c r="AY909" s="18"/>
    </row>
    <row r="910" spans="1:51" ht="13" x14ac:dyDescent="0.25">
      <c r="A910" s="20"/>
      <c r="B910" s="21"/>
      <c r="C910" s="112"/>
      <c r="D910" s="113"/>
      <c r="E910" s="118"/>
      <c r="F910" s="116"/>
      <c r="G910" s="24"/>
      <c r="H910" s="23"/>
      <c r="I910" s="23"/>
      <c r="J910" s="23"/>
      <c r="K910" s="23"/>
      <c r="L910" s="23"/>
      <c r="M910" s="119"/>
      <c r="N910" s="23"/>
      <c r="O910" s="23"/>
      <c r="P910" s="23"/>
      <c r="Q910" s="23"/>
      <c r="R910" s="23"/>
      <c r="S910" s="23"/>
      <c r="T910" s="23"/>
      <c r="U910" s="23"/>
      <c r="V910" s="22"/>
      <c r="W910" s="23"/>
      <c r="X910" s="23"/>
      <c r="Y910" s="23"/>
      <c r="Z910" s="23"/>
      <c r="AA910" s="23"/>
      <c r="AB910" s="23"/>
      <c r="AC910" s="23"/>
      <c r="AD910" s="23"/>
      <c r="AE910" s="23"/>
      <c r="AF910" s="119"/>
      <c r="AG910" s="18"/>
      <c r="AH910" s="19"/>
      <c r="AI910" s="19"/>
      <c r="AJ910" s="19"/>
      <c r="AK910" s="18"/>
      <c r="AL910" s="18"/>
      <c r="AM910" s="18"/>
      <c r="AN910" s="18"/>
      <c r="AO910" s="18"/>
      <c r="AP910" s="18"/>
      <c r="AQ910" s="18"/>
      <c r="AR910" s="18"/>
      <c r="AS910" s="18"/>
      <c r="AT910" s="18"/>
      <c r="AU910" s="18"/>
      <c r="AV910" s="18"/>
      <c r="AW910" s="18"/>
      <c r="AX910" s="18"/>
      <c r="AY910" s="18"/>
    </row>
  </sheetData>
  <autoFilter ref="A1:AY110" xr:uid="{00000000-0009-0000-0000-000003000000}"/>
  <sortState ref="A2:AZ905">
    <sortCondition ref="A2:A905"/>
  </sortState>
  <conditionalFormatting sqref="F211:AF910">
    <cfRule type="cellIs" dxfId="387" priority="1039" operator="equal">
      <formula>"TRUE"</formula>
    </cfRule>
  </conditionalFormatting>
  <conditionalFormatting sqref="F211:AF910">
    <cfRule type="cellIs" dxfId="386" priority="1040" operator="equal">
      <formula>"FALSE"</formula>
    </cfRule>
  </conditionalFormatting>
  <conditionalFormatting sqref="AE132:AE133 AB132:AC133 U132:Z133">
    <cfRule type="cellIs" dxfId="385" priority="504" operator="equal">
      <formula>"TRUE"</formula>
    </cfRule>
  </conditionalFormatting>
  <conditionalFormatting sqref="F1:I1 M1:Q1 U1:AF23 U25:AF129 U137:AF159 U131:AF135 U171:AF210 U162:AF168">
    <cfRule type="cellIs" dxfId="384" priority="506" operator="equal">
      <formula>"TRUE"</formula>
    </cfRule>
  </conditionalFormatting>
  <conditionalFormatting sqref="F1:I1 M1:Q1 U1:AF23 U25:AF129 U137:AF159 U131:AF135 U171:AF210 U162:AF168">
    <cfRule type="cellIs" dxfId="383" priority="507" operator="equal">
      <formula>"FALSE"</formula>
    </cfRule>
  </conditionalFormatting>
  <conditionalFormatting sqref="AE132:AE133 AB132:AC133 U132:Z133">
    <cfRule type="cellIs" dxfId="382" priority="505" operator="equal">
      <formula>"FALSE"</formula>
    </cfRule>
  </conditionalFormatting>
  <conditionalFormatting sqref="AE156 AB156:AC156 U156:Z156">
    <cfRule type="cellIs" dxfId="381" priority="494" operator="equal">
      <formula>"TRUE"</formula>
    </cfRule>
  </conditionalFormatting>
  <conditionalFormatting sqref="AE156 AB156:AC156 U156:Z156">
    <cfRule type="cellIs" dxfId="380" priority="495" operator="equal">
      <formula>"FALSE"</formula>
    </cfRule>
  </conditionalFormatting>
  <conditionalFormatting sqref="AC148:AE148 AC154:AE154 AC152:AC153 AE152:AE153 AC150:AE150 AC149 AE149 AD151 AB152:AB154 AB148:AB150 U148:Z154">
    <cfRule type="cellIs" dxfId="379" priority="498" operator="equal">
      <formula>"TRUE"</formula>
    </cfRule>
  </conditionalFormatting>
  <conditionalFormatting sqref="AC148:AE148 AC154:AE154 AC152:AC153 AE152:AE153 AC150:AE150 AC149 AE149 AD151 AB152:AB154 AB148:AB150 U148:Z154">
    <cfRule type="cellIs" dxfId="378" priority="499" operator="equal">
      <formula>"FALSE"</formula>
    </cfRule>
  </conditionalFormatting>
  <conditionalFormatting sqref="AE155 AB155:AC155 U155:Z155">
    <cfRule type="cellIs" dxfId="377" priority="496" operator="equal">
      <formula>"TRUE"</formula>
    </cfRule>
  </conditionalFormatting>
  <conditionalFormatting sqref="AE155 AB155:AC155 U155:Z155">
    <cfRule type="cellIs" dxfId="376" priority="497" operator="equal">
      <formula>"FALSE"</formula>
    </cfRule>
  </conditionalFormatting>
  <conditionalFormatting sqref="T1">
    <cfRule type="cellIs" dxfId="375" priority="298" operator="equal">
      <formula>"TRUE"</formula>
    </cfRule>
  </conditionalFormatting>
  <conditionalFormatting sqref="AE134 AB134:AC134 U134:Z134">
    <cfRule type="cellIs" dxfId="374" priority="502" operator="equal">
      <formula>"TRUE"</formula>
    </cfRule>
  </conditionalFormatting>
  <conditionalFormatting sqref="AE134 AB134:AC134 U134:Z134">
    <cfRule type="cellIs" dxfId="373" priority="503" operator="equal">
      <formula>"FALSE"</formula>
    </cfRule>
  </conditionalFormatting>
  <conditionalFormatting sqref="AE135 AB135:AC135 U135:Z135 U137:Z147 AB137:AC147 AE137:AE147">
    <cfRule type="cellIs" dxfId="372" priority="500" operator="equal">
      <formula>"TRUE"</formula>
    </cfRule>
  </conditionalFormatting>
  <conditionalFormatting sqref="AE135 AB135:AC135 U135:Z135 U137:Z147 AB137:AC147 AE137:AE147">
    <cfRule type="cellIs" dxfId="371" priority="501" operator="equal">
      <formula>"FALSE"</formula>
    </cfRule>
  </conditionalFormatting>
  <conditionalFormatting sqref="AE157:AE158 AB157:AC158">
    <cfRule type="cellIs" dxfId="370" priority="480" operator="equal">
      <formula>"TRUE"</formula>
    </cfRule>
  </conditionalFormatting>
  <conditionalFormatting sqref="AE157:AE158 AB157:AC158">
    <cfRule type="cellIs" dxfId="369" priority="481" operator="equal">
      <formula>"FALSE"</formula>
    </cfRule>
  </conditionalFormatting>
  <conditionalFormatting sqref="Y157:Z158">
    <cfRule type="cellIs" dxfId="368" priority="484" operator="equal">
      <formula>"TRUE"</formula>
    </cfRule>
  </conditionalFormatting>
  <conditionalFormatting sqref="Y157:Z158">
    <cfRule type="cellIs" dxfId="367" priority="485" operator="equal">
      <formula>"FALSE"</formula>
    </cfRule>
  </conditionalFormatting>
  <conditionalFormatting sqref="U157:X158">
    <cfRule type="cellIs" dxfId="366" priority="482" operator="equal">
      <formula>"TRUE"</formula>
    </cfRule>
  </conditionalFormatting>
  <conditionalFormatting sqref="U157:X158">
    <cfRule type="cellIs" dxfId="365" priority="483" operator="equal">
      <formula>"FALSE"</formula>
    </cfRule>
  </conditionalFormatting>
  <conditionalFormatting sqref="AE70 AB70:AC70 U70:Z70">
    <cfRule type="cellIs" dxfId="364" priority="476" operator="equal">
      <formula>"TRUE"</formula>
    </cfRule>
  </conditionalFormatting>
  <conditionalFormatting sqref="AE70 AB70:AC70 U70:Z70">
    <cfRule type="cellIs" dxfId="363" priority="477" operator="equal">
      <formula>"FALSE"</formula>
    </cfRule>
  </conditionalFormatting>
  <conditionalFormatting sqref="U48:V48">
    <cfRule type="cellIs" dxfId="362" priority="472" operator="equal">
      <formula>"TRUE"</formula>
    </cfRule>
  </conditionalFormatting>
  <conditionalFormatting sqref="U48:V48">
    <cfRule type="cellIs" dxfId="361" priority="473" operator="equal">
      <formula>"FALSE"</formula>
    </cfRule>
  </conditionalFormatting>
  <conditionalFormatting sqref="W48">
    <cfRule type="cellIs" dxfId="360" priority="470" operator="equal">
      <formula>"TRUE"</formula>
    </cfRule>
  </conditionalFormatting>
  <conditionalFormatting sqref="W48">
    <cfRule type="cellIs" dxfId="359" priority="471" operator="equal">
      <formula>"FALSE"</formula>
    </cfRule>
  </conditionalFormatting>
  <conditionalFormatting sqref="X48:Z48 AE48 AB48:AC48">
    <cfRule type="cellIs" dxfId="358" priority="468" operator="equal">
      <formula>"TRUE"</formula>
    </cfRule>
  </conditionalFormatting>
  <conditionalFormatting sqref="X48:Z48 AE48 AB48:AC48">
    <cfRule type="cellIs" dxfId="357" priority="469" operator="equal">
      <formula>"FALSE"</formula>
    </cfRule>
  </conditionalFormatting>
  <conditionalFormatting sqref="AA48:AB65 AA92:AB107 AA67:AB84">
    <cfRule type="cellIs" dxfId="356" priority="462" operator="equal">
      <formula>"TRUE"</formula>
    </cfRule>
  </conditionalFormatting>
  <conditionalFormatting sqref="AA48:AB65 AA92:AB107 AA67:AB84">
    <cfRule type="cellIs" dxfId="355" priority="463" operator="equal">
      <formula>"FALSE"</formula>
    </cfRule>
  </conditionalFormatting>
  <conditionalFormatting sqref="AD155:AD158">
    <cfRule type="cellIs" dxfId="354" priority="460" operator="equal">
      <formula>"TRUE"</formula>
    </cfRule>
  </conditionalFormatting>
  <conditionalFormatting sqref="AD155:AD158">
    <cfRule type="cellIs" dxfId="353" priority="461" operator="equal">
      <formula>"FALSE"</formula>
    </cfRule>
  </conditionalFormatting>
  <conditionalFormatting sqref="AD152:AD153">
    <cfRule type="cellIs" dxfId="352" priority="458" operator="equal">
      <formula>"TRUE"</formula>
    </cfRule>
  </conditionalFormatting>
  <conditionalFormatting sqref="AD152:AD153">
    <cfRule type="cellIs" dxfId="351" priority="459" operator="equal">
      <formula>"FALSE"</formula>
    </cfRule>
  </conditionalFormatting>
  <conditionalFormatting sqref="AD149">
    <cfRule type="cellIs" dxfId="350" priority="456" operator="equal">
      <formula>"TRUE"</formula>
    </cfRule>
  </conditionalFormatting>
  <conditionalFormatting sqref="AD149">
    <cfRule type="cellIs" dxfId="349" priority="457" operator="equal">
      <formula>"FALSE"</formula>
    </cfRule>
  </conditionalFormatting>
  <conditionalFormatting sqref="AD6:AD22 AD27:AD65 AD67:AD84">
    <cfRule type="cellIs" dxfId="348" priority="454" operator="equal">
      <formula>"TRUE"</formula>
    </cfRule>
  </conditionalFormatting>
  <conditionalFormatting sqref="AD6:AD22 AD27:AD65 AD67:AD84">
    <cfRule type="cellIs" dxfId="347" priority="455" operator="equal">
      <formula>"FALSE"</formula>
    </cfRule>
  </conditionalFormatting>
  <conditionalFormatting sqref="AE151">
    <cfRule type="cellIs" dxfId="346" priority="452" operator="equal">
      <formula>"TRUE"</formula>
    </cfRule>
  </conditionalFormatting>
  <conditionalFormatting sqref="AE151">
    <cfRule type="cellIs" dxfId="345" priority="453" operator="equal">
      <formula>"FALSE"</formula>
    </cfRule>
  </conditionalFormatting>
  <conditionalFormatting sqref="AB151">
    <cfRule type="cellIs" dxfId="344" priority="450" operator="equal">
      <formula>"TRUE"</formula>
    </cfRule>
  </conditionalFormatting>
  <conditionalFormatting sqref="AB151">
    <cfRule type="cellIs" dxfId="343" priority="451" operator="equal">
      <formula>"FALSE"</formula>
    </cfRule>
  </conditionalFormatting>
  <conditionalFormatting sqref="AC151">
    <cfRule type="cellIs" dxfId="342" priority="448" operator="equal">
      <formula>"TRUE"</formula>
    </cfRule>
  </conditionalFormatting>
  <conditionalFormatting sqref="AC151">
    <cfRule type="cellIs" dxfId="341" priority="449" operator="equal">
      <formula>"FALSE"</formula>
    </cfRule>
  </conditionalFormatting>
  <conditionalFormatting sqref="V85:W85">
    <cfRule type="cellIs" dxfId="340" priority="446" operator="equal">
      <formula>"TRUE"</formula>
    </cfRule>
  </conditionalFormatting>
  <conditionalFormatting sqref="V85:W85">
    <cfRule type="cellIs" dxfId="339" priority="447" operator="equal">
      <formula>"FALSE"</formula>
    </cfRule>
  </conditionalFormatting>
  <conditionalFormatting sqref="AF85">
    <cfRule type="cellIs" dxfId="338" priority="434" operator="equal">
      <formula>"TRUE"</formula>
    </cfRule>
  </conditionalFormatting>
  <conditionalFormatting sqref="AF85">
    <cfRule type="cellIs" dxfId="337" priority="435" operator="equal">
      <formula>"FALSE"</formula>
    </cfRule>
  </conditionalFormatting>
  <conditionalFormatting sqref="AF86:AF91">
    <cfRule type="cellIs" dxfId="336" priority="432" operator="equal">
      <formula>"TRUE"</formula>
    </cfRule>
  </conditionalFormatting>
  <conditionalFormatting sqref="AF86:AF91">
    <cfRule type="cellIs" dxfId="335" priority="433" operator="equal">
      <formula>"FALSE"</formula>
    </cfRule>
  </conditionalFormatting>
  <conditionalFormatting sqref="X85:AC85 AE85">
    <cfRule type="cellIs" dxfId="334" priority="444" operator="equal">
      <formula>"TRUE"</formula>
    </cfRule>
  </conditionalFormatting>
  <conditionalFormatting sqref="X85:AC85 AE85">
    <cfRule type="cellIs" dxfId="333" priority="445" operator="equal">
      <formula>"FALSE"</formula>
    </cfRule>
  </conditionalFormatting>
  <conditionalFormatting sqref="AD85">
    <cfRule type="cellIs" dxfId="332" priority="442" operator="equal">
      <formula>"TRUE"</formula>
    </cfRule>
  </conditionalFormatting>
  <conditionalFormatting sqref="AD85">
    <cfRule type="cellIs" dxfId="331" priority="443" operator="equal">
      <formula>"FALSE"</formula>
    </cfRule>
  </conditionalFormatting>
  <conditionalFormatting sqref="X86:AC91 AE86:AE91">
    <cfRule type="cellIs" dxfId="330" priority="438" operator="equal">
      <formula>"TRUE"</formula>
    </cfRule>
  </conditionalFormatting>
  <conditionalFormatting sqref="X86:AC91 AE86:AE91">
    <cfRule type="cellIs" dxfId="329" priority="439" operator="equal">
      <formula>"FALSE"</formula>
    </cfRule>
  </conditionalFormatting>
  <conditionalFormatting sqref="V86:W91">
    <cfRule type="cellIs" dxfId="328" priority="440" operator="equal">
      <formula>"TRUE"</formula>
    </cfRule>
  </conditionalFormatting>
  <conditionalFormatting sqref="V86:W91">
    <cfRule type="cellIs" dxfId="327" priority="441" operator="equal">
      <formula>"FALSE"</formula>
    </cfRule>
  </conditionalFormatting>
  <conditionalFormatting sqref="AF26">
    <cfRule type="cellIs" dxfId="326" priority="422" operator="equal">
      <formula>"TRUE"</formula>
    </cfRule>
  </conditionalFormatting>
  <conditionalFormatting sqref="AF26">
    <cfRule type="cellIs" dxfId="325" priority="423" operator="equal">
      <formula>"FALSE"</formula>
    </cfRule>
  </conditionalFormatting>
  <conditionalFormatting sqref="AD86:AD91">
    <cfRule type="cellIs" dxfId="324" priority="436" operator="equal">
      <formula>"TRUE"</formula>
    </cfRule>
  </conditionalFormatting>
  <conditionalFormatting sqref="AD86:AD91">
    <cfRule type="cellIs" dxfId="323" priority="437" operator="equal">
      <formula>"FALSE"</formula>
    </cfRule>
  </conditionalFormatting>
  <conditionalFormatting sqref="AF69">
    <cfRule type="cellIs" dxfId="322" priority="418" operator="equal">
      <formula>"TRUE"</formula>
    </cfRule>
  </conditionalFormatting>
  <conditionalFormatting sqref="AF69">
    <cfRule type="cellIs" dxfId="321" priority="419" operator="equal">
      <formula>"FALSE"</formula>
    </cfRule>
  </conditionalFormatting>
  <conditionalFormatting sqref="AF65">
    <cfRule type="cellIs" dxfId="320" priority="416" operator="equal">
      <formula>"TRUE"</formula>
    </cfRule>
  </conditionalFormatting>
  <conditionalFormatting sqref="AF65">
    <cfRule type="cellIs" dxfId="319" priority="417" operator="equal">
      <formula>"FALSE"</formula>
    </cfRule>
  </conditionalFormatting>
  <conditionalFormatting sqref="AE23 U23:AC23 U25:AC26 AE25:AE26">
    <cfRule type="cellIs" dxfId="318" priority="430" operator="equal">
      <formula>"TRUE"</formula>
    </cfRule>
  </conditionalFormatting>
  <conditionalFormatting sqref="AE23 U23:AC23 U25:AC26 AE25:AE26">
    <cfRule type="cellIs" dxfId="317" priority="431" operator="equal">
      <formula>"FALSE"</formula>
    </cfRule>
  </conditionalFormatting>
  <conditionalFormatting sqref="AD23 AD25:AD26">
    <cfRule type="cellIs" dxfId="316" priority="428" operator="equal">
      <formula>"TRUE"</formula>
    </cfRule>
  </conditionalFormatting>
  <conditionalFormatting sqref="AD23 AD25:AD26">
    <cfRule type="cellIs" dxfId="315" priority="429" operator="equal">
      <formula>"FALSE"</formula>
    </cfRule>
  </conditionalFormatting>
  <conditionalFormatting sqref="AF23">
    <cfRule type="cellIs" dxfId="314" priority="426" operator="equal">
      <formula>"TRUE"</formula>
    </cfRule>
  </conditionalFormatting>
  <conditionalFormatting sqref="AF23">
    <cfRule type="cellIs" dxfId="313" priority="427" operator="equal">
      <formula>"FALSE"</formula>
    </cfRule>
  </conditionalFormatting>
  <conditionalFormatting sqref="AF25">
    <cfRule type="cellIs" dxfId="312" priority="424" operator="equal">
      <formula>"TRUE"</formula>
    </cfRule>
  </conditionalFormatting>
  <conditionalFormatting sqref="AF25">
    <cfRule type="cellIs" dxfId="311" priority="425" operator="equal">
      <formula>"FALSE"</formula>
    </cfRule>
  </conditionalFormatting>
  <conditionalFormatting sqref="AF27:AF64 AF70:AF84 AF67:AF68">
    <cfRule type="cellIs" dxfId="310" priority="420" operator="equal">
      <formula>"TRUE"</formula>
    </cfRule>
  </conditionalFormatting>
  <conditionalFormatting sqref="AF27:AF64 AF70:AF84 AF67:AF68">
    <cfRule type="cellIs" dxfId="309" priority="421" operator="equal">
      <formula>"FALSE"</formula>
    </cfRule>
  </conditionalFormatting>
  <conditionalFormatting sqref="AE66 AB66:AC66 U66:Z66">
    <cfRule type="cellIs" dxfId="308" priority="414" operator="equal">
      <formula>"TRUE"</formula>
    </cfRule>
  </conditionalFormatting>
  <conditionalFormatting sqref="AE66 AB66:AC66 U66:Z66">
    <cfRule type="cellIs" dxfId="307" priority="415" operator="equal">
      <formula>"FALSE"</formula>
    </cfRule>
  </conditionalFormatting>
  <conditionalFormatting sqref="AA66:AB66">
    <cfRule type="cellIs" dxfId="306" priority="412" operator="equal">
      <formula>"TRUE"</formula>
    </cfRule>
  </conditionalFormatting>
  <conditionalFormatting sqref="AA66:AB66">
    <cfRule type="cellIs" dxfId="305" priority="413" operator="equal">
      <formula>"FALSE"</formula>
    </cfRule>
  </conditionalFormatting>
  <conditionalFormatting sqref="AD66">
    <cfRule type="cellIs" dxfId="304" priority="410" operator="equal">
      <formula>"TRUE"</formula>
    </cfRule>
  </conditionalFormatting>
  <conditionalFormatting sqref="AD66">
    <cfRule type="cellIs" dxfId="303" priority="411" operator="equal">
      <formula>"FALSE"</formula>
    </cfRule>
  </conditionalFormatting>
  <conditionalFormatting sqref="AF66">
    <cfRule type="cellIs" dxfId="302" priority="408" operator="equal">
      <formula>"TRUE"</formula>
    </cfRule>
  </conditionalFormatting>
  <conditionalFormatting sqref="AF66">
    <cfRule type="cellIs" dxfId="301" priority="409" operator="equal">
      <formula>"FALSE"</formula>
    </cfRule>
  </conditionalFormatting>
  <conditionalFormatting sqref="S25:T129 S2:T23 S131:T135 S137:T156 R157:T159 R181:T181 R177 T177 R178:S179 R180 T180 R183:T184 S182:T182 R188:T210 R185 T185 R186:S187 R171:T176 R162:T168">
    <cfRule type="cellIs" dxfId="300" priority="354" operator="equal">
      <formula>"TRUE"</formula>
    </cfRule>
  </conditionalFormatting>
  <conditionalFormatting sqref="S25:T129 S2:T23 S131:T135 S137:T156 R157:T159 R181:T181 R177 T177 R178:S179 R180 T180 R183:T184 S182:T182 R188:T210 R185 T185 R186:S187 R171:T176 R162:T168">
    <cfRule type="cellIs" dxfId="299" priority="355" operator="equal">
      <formula>"FALSE"</formula>
    </cfRule>
  </conditionalFormatting>
  <conditionalFormatting sqref="U24:AF24">
    <cfRule type="cellIs" dxfId="298" priority="350" operator="equal">
      <formula>"TRUE"</formula>
    </cfRule>
  </conditionalFormatting>
  <conditionalFormatting sqref="U24:AF24">
    <cfRule type="cellIs" dxfId="297" priority="351" operator="equal">
      <formula>"FALSE"</formula>
    </cfRule>
  </conditionalFormatting>
  <conditionalFormatting sqref="AE24 U24:AC24">
    <cfRule type="cellIs" dxfId="296" priority="348" operator="equal">
      <formula>"TRUE"</formula>
    </cfRule>
  </conditionalFormatting>
  <conditionalFormatting sqref="AE24 U24:AC24">
    <cfRule type="cellIs" dxfId="295" priority="349" operator="equal">
      <formula>"FALSE"</formula>
    </cfRule>
  </conditionalFormatting>
  <conditionalFormatting sqref="AD24">
    <cfRule type="cellIs" dxfId="294" priority="346" operator="equal">
      <formula>"TRUE"</formula>
    </cfRule>
  </conditionalFormatting>
  <conditionalFormatting sqref="AD24">
    <cfRule type="cellIs" dxfId="293" priority="347" operator="equal">
      <formula>"FALSE"</formula>
    </cfRule>
  </conditionalFormatting>
  <conditionalFormatting sqref="AF24">
    <cfRule type="cellIs" dxfId="292" priority="344" operator="equal">
      <formula>"TRUE"</formula>
    </cfRule>
  </conditionalFormatting>
  <conditionalFormatting sqref="AF24">
    <cfRule type="cellIs" dxfId="291" priority="345" operator="equal">
      <formula>"FALSE"</formula>
    </cfRule>
  </conditionalFormatting>
  <conditionalFormatting sqref="S24:T24">
    <cfRule type="cellIs" dxfId="290" priority="332" operator="equal">
      <formula>"TRUE"</formula>
    </cfRule>
  </conditionalFormatting>
  <conditionalFormatting sqref="S24:T24">
    <cfRule type="cellIs" dxfId="289" priority="333" operator="equal">
      <formula>"FALSE"</formula>
    </cfRule>
  </conditionalFormatting>
  <conditionalFormatting sqref="S136:AF136">
    <cfRule type="cellIs" dxfId="288" priority="327" operator="equal">
      <formula>"TRUE"</formula>
    </cfRule>
  </conditionalFormatting>
  <conditionalFormatting sqref="S136:AF136">
    <cfRule type="cellIs" dxfId="287" priority="328" operator="equal">
      <formula>"FALSE"</formula>
    </cfRule>
  </conditionalFormatting>
  <conditionalFormatting sqref="AE136 AB136:AC136 U136:Z136">
    <cfRule type="cellIs" dxfId="286" priority="325" operator="equal">
      <formula>"TRUE"</formula>
    </cfRule>
  </conditionalFormatting>
  <conditionalFormatting sqref="AE136 AB136:AC136 U136:Z136">
    <cfRule type="cellIs" dxfId="285" priority="326" operator="equal">
      <formula>"FALSE"</formula>
    </cfRule>
  </conditionalFormatting>
  <conditionalFormatting sqref="S136:T136">
    <cfRule type="cellIs" dxfId="284" priority="313" operator="equal">
      <formula>"TRUE"</formula>
    </cfRule>
  </conditionalFormatting>
  <conditionalFormatting sqref="S136:T136">
    <cfRule type="cellIs" dxfId="283" priority="314" operator="equal">
      <formula>"FALSE"</formula>
    </cfRule>
  </conditionalFormatting>
  <conditionalFormatting sqref="Z136">
    <cfRule type="cellIs" dxfId="282" priority="307" operator="equal">
      <formula>"TRUE"</formula>
    </cfRule>
  </conditionalFormatting>
  <conditionalFormatting sqref="Z136">
    <cfRule type="cellIs" dxfId="281" priority="308" operator="equal">
      <formula>"FALSE"</formula>
    </cfRule>
  </conditionalFormatting>
  <conditionalFormatting sqref="AE136">
    <cfRule type="cellIs" dxfId="280" priority="305" operator="equal">
      <formula>"TRUE"</formula>
    </cfRule>
  </conditionalFormatting>
  <conditionalFormatting sqref="AE136">
    <cfRule type="cellIs" dxfId="279" priority="306" operator="equal">
      <formula>"FALSE"</formula>
    </cfRule>
  </conditionalFormatting>
  <conditionalFormatting sqref="AF136">
    <cfRule type="cellIs" dxfId="278" priority="303" operator="equal">
      <formula>"TRUE"</formula>
    </cfRule>
  </conditionalFormatting>
  <conditionalFormatting sqref="AF136">
    <cfRule type="cellIs" dxfId="277" priority="304" operator="equal">
      <formula>"FALSE"</formula>
    </cfRule>
  </conditionalFormatting>
  <conditionalFormatting sqref="R1:S1">
    <cfRule type="cellIs" dxfId="276" priority="300" operator="equal">
      <formula>"TRUE"</formula>
    </cfRule>
  </conditionalFormatting>
  <conditionalFormatting sqref="R1:S1">
    <cfRule type="cellIs" dxfId="275" priority="301" operator="equal">
      <formula>"FALSE"</formula>
    </cfRule>
  </conditionalFormatting>
  <conditionalFormatting sqref="T1">
    <cfRule type="cellIs" dxfId="274" priority="299" operator="equal">
      <formula>"FALSE"</formula>
    </cfRule>
  </conditionalFormatting>
  <conditionalFormatting sqref="R2:R23 R25:R129 R137 R131:R135">
    <cfRule type="cellIs" dxfId="273" priority="295" operator="equal">
      <formula>"TRUE"</formula>
    </cfRule>
  </conditionalFormatting>
  <conditionalFormatting sqref="R2:R23 R25:R129 R137 R131:R135">
    <cfRule type="cellIs" dxfId="272" priority="296" operator="equal">
      <formula>"FALSE"</formula>
    </cfRule>
  </conditionalFormatting>
  <conditionalFormatting sqref="R24">
    <cfRule type="cellIs" dxfId="271" priority="293" operator="equal">
      <formula>"TRUE"</formula>
    </cfRule>
  </conditionalFormatting>
  <conditionalFormatting sqref="R24">
    <cfRule type="cellIs" dxfId="270" priority="294" operator="equal">
      <formula>"FALSE"</formula>
    </cfRule>
  </conditionalFormatting>
  <conditionalFormatting sqref="R136">
    <cfRule type="cellIs" dxfId="269" priority="291" operator="equal">
      <formula>"TRUE"</formula>
    </cfRule>
  </conditionalFormatting>
  <conditionalFormatting sqref="R136">
    <cfRule type="cellIs" dxfId="268" priority="292" operator="equal">
      <formula>"FALSE"</formula>
    </cfRule>
  </conditionalFormatting>
  <conditionalFormatting sqref="R136">
    <cfRule type="cellIs" dxfId="267" priority="289" operator="equal">
      <formula>"TRUE"</formula>
    </cfRule>
  </conditionalFormatting>
  <conditionalFormatting sqref="R136">
    <cfRule type="cellIs" dxfId="266" priority="290" operator="equal">
      <formula>"FALSE"</formula>
    </cfRule>
  </conditionalFormatting>
  <conditionalFormatting sqref="U130:AF130">
    <cfRule type="cellIs" dxfId="265" priority="287" operator="equal">
      <formula>"TRUE"</formula>
    </cfRule>
  </conditionalFormatting>
  <conditionalFormatting sqref="U130:AF130">
    <cfRule type="cellIs" dxfId="264" priority="288" operator="equal">
      <formula>"FALSE"</formula>
    </cfRule>
  </conditionalFormatting>
  <conditionalFormatting sqref="S130:T130">
    <cfRule type="cellIs" dxfId="263" priority="275" operator="equal">
      <formula>"TRUE"</formula>
    </cfRule>
  </conditionalFormatting>
  <conditionalFormatting sqref="S130:T130">
    <cfRule type="cellIs" dxfId="262" priority="276" operator="equal">
      <formula>"FALSE"</formula>
    </cfRule>
  </conditionalFormatting>
  <conditionalFormatting sqref="R130">
    <cfRule type="cellIs" dxfId="261" priority="271" operator="equal">
      <formula>"TRUE"</formula>
    </cfRule>
  </conditionalFormatting>
  <conditionalFormatting sqref="R130">
    <cfRule type="cellIs" dxfId="260" priority="272" operator="equal">
      <formula>"FALSE"</formula>
    </cfRule>
  </conditionalFormatting>
  <conditionalFormatting sqref="R144 R138:R142">
    <cfRule type="cellIs" dxfId="259" priority="269" operator="equal">
      <formula>"TRUE"</formula>
    </cfRule>
  </conditionalFormatting>
  <conditionalFormatting sqref="R144 R138:R142">
    <cfRule type="cellIs" dxfId="258" priority="270" operator="equal">
      <formula>"FALSE"</formula>
    </cfRule>
  </conditionalFormatting>
  <conditionalFormatting sqref="R143">
    <cfRule type="cellIs" dxfId="257" priority="267" operator="equal">
      <formula>"TRUE"</formula>
    </cfRule>
  </conditionalFormatting>
  <conditionalFormatting sqref="R143">
    <cfRule type="cellIs" dxfId="256" priority="268" operator="equal">
      <formula>"FALSE"</formula>
    </cfRule>
  </conditionalFormatting>
  <conditionalFormatting sqref="R143">
    <cfRule type="cellIs" dxfId="255" priority="265" operator="equal">
      <formula>"TRUE"</formula>
    </cfRule>
  </conditionalFormatting>
  <conditionalFormatting sqref="R143">
    <cfRule type="cellIs" dxfId="254" priority="266" operator="equal">
      <formula>"FALSE"</formula>
    </cfRule>
  </conditionalFormatting>
  <conditionalFormatting sqref="R150 R145:R148">
    <cfRule type="cellIs" dxfId="253" priority="263" operator="equal">
      <formula>"TRUE"</formula>
    </cfRule>
  </conditionalFormatting>
  <conditionalFormatting sqref="R150 R145:R148">
    <cfRule type="cellIs" dxfId="252" priority="264" operator="equal">
      <formula>"FALSE"</formula>
    </cfRule>
  </conditionalFormatting>
  <conditionalFormatting sqref="R149">
    <cfRule type="cellIs" dxfId="251" priority="261" operator="equal">
      <formula>"TRUE"</formula>
    </cfRule>
  </conditionalFormatting>
  <conditionalFormatting sqref="R149">
    <cfRule type="cellIs" dxfId="250" priority="262" operator="equal">
      <formula>"FALSE"</formula>
    </cfRule>
  </conditionalFormatting>
  <conditionalFormatting sqref="R149">
    <cfRule type="cellIs" dxfId="249" priority="259" operator="equal">
      <formula>"TRUE"</formula>
    </cfRule>
  </conditionalFormatting>
  <conditionalFormatting sqref="R149">
    <cfRule type="cellIs" dxfId="248" priority="260" operator="equal">
      <formula>"FALSE"</formula>
    </cfRule>
  </conditionalFormatting>
  <conditionalFormatting sqref="R156 R151:R154">
    <cfRule type="cellIs" dxfId="247" priority="257" operator="equal">
      <formula>"TRUE"</formula>
    </cfRule>
  </conditionalFormatting>
  <conditionalFormatting sqref="R156 R151:R154">
    <cfRule type="cellIs" dxfId="246" priority="258" operator="equal">
      <formula>"FALSE"</formula>
    </cfRule>
  </conditionalFormatting>
  <conditionalFormatting sqref="R155">
    <cfRule type="cellIs" dxfId="245" priority="255" operator="equal">
      <formula>"TRUE"</formula>
    </cfRule>
  </conditionalFormatting>
  <conditionalFormatting sqref="R155">
    <cfRule type="cellIs" dxfId="244" priority="256" operator="equal">
      <formula>"FALSE"</formula>
    </cfRule>
  </conditionalFormatting>
  <conditionalFormatting sqref="R155">
    <cfRule type="cellIs" dxfId="243" priority="253" operator="equal">
      <formula>"TRUE"</formula>
    </cfRule>
  </conditionalFormatting>
  <conditionalFormatting sqref="R155">
    <cfRule type="cellIs" dxfId="242" priority="254" operator="equal">
      <formula>"FALSE"</formula>
    </cfRule>
  </conditionalFormatting>
  <conditionalFormatting sqref="S177">
    <cfRule type="cellIs" dxfId="241" priority="251" operator="equal">
      <formula>"TRUE"</formula>
    </cfRule>
  </conditionalFormatting>
  <conditionalFormatting sqref="S177">
    <cfRule type="cellIs" dxfId="240" priority="252" operator="equal">
      <formula>"FALSE"</formula>
    </cfRule>
  </conditionalFormatting>
  <conditionalFormatting sqref="S180">
    <cfRule type="cellIs" dxfId="239" priority="247" operator="equal">
      <formula>"TRUE"</formula>
    </cfRule>
  </conditionalFormatting>
  <conditionalFormatting sqref="S180">
    <cfRule type="cellIs" dxfId="238" priority="248" operator="equal">
      <formula>"FALSE"</formula>
    </cfRule>
  </conditionalFormatting>
  <conditionalFormatting sqref="R182">
    <cfRule type="cellIs" dxfId="237" priority="243" operator="equal">
      <formula>"TRUE"</formula>
    </cfRule>
  </conditionalFormatting>
  <conditionalFormatting sqref="R182">
    <cfRule type="cellIs" dxfId="236" priority="244" operator="equal">
      <formula>"FALSE"</formula>
    </cfRule>
  </conditionalFormatting>
  <conditionalFormatting sqref="S185">
    <cfRule type="cellIs" dxfId="235" priority="241" operator="equal">
      <formula>"TRUE"</formula>
    </cfRule>
  </conditionalFormatting>
  <conditionalFormatting sqref="S185">
    <cfRule type="cellIs" dxfId="234" priority="242" operator="equal">
      <formula>"FALSE"</formula>
    </cfRule>
  </conditionalFormatting>
  <conditionalFormatting sqref="T186:T187">
    <cfRule type="cellIs" dxfId="233" priority="235" operator="equal">
      <formula>"TRUE"</formula>
    </cfRule>
  </conditionalFormatting>
  <conditionalFormatting sqref="T186:T187">
    <cfRule type="cellIs" dxfId="232" priority="236" operator="equal">
      <formula>"FALSE"</formula>
    </cfRule>
  </conditionalFormatting>
  <conditionalFormatting sqref="T178:T179">
    <cfRule type="cellIs" dxfId="231" priority="233" operator="equal">
      <formula>"TRUE"</formula>
    </cfRule>
  </conditionalFormatting>
  <conditionalFormatting sqref="T178:T179">
    <cfRule type="cellIs" dxfId="230" priority="234" operator="equal">
      <formula>"FALSE"</formula>
    </cfRule>
  </conditionalFormatting>
  <conditionalFormatting sqref="A211">
    <cfRule type="duplicateValues" dxfId="229" priority="1067"/>
  </conditionalFormatting>
  <conditionalFormatting sqref="J49:J51 J6:J22 J67:J69 F56:G69 I10:I22 I29:J30 I92:J97 G2:G23 F159:G159 I159 I56:I69 I41 J41:J47 H6:I9 H2:H5 I99:J110 J98 I27:I28 H10:H23 F25:G51 F2:F24 F96:H110 F71:J72 G52:G55 H25:H69 G70:H70 F76:J87 G73:H75 G88:H95 F120:J131 G111:I119 G132:H135 H137:H159 G137:G158 F171:I210 F162:I168">
    <cfRule type="cellIs" dxfId="228" priority="230" operator="equal">
      <formula>"TRUE"</formula>
    </cfRule>
  </conditionalFormatting>
  <conditionalFormatting sqref="J49:J51 J6:J22 J67:J69 F56:G69 I10:I22 I29:J30 I92:J97 G2:G23 F159:G159 I159 I56:I69 I41 J41:J47 H6:I9 H2:H5 I99:J110 J98 I27:I28 H10:H23 F25:G51 F2:F24 F96:H110 F71:J72 G52:G55 H25:H69 G70:H70 F76:J87 G73:H75 G88:H95 F120:J131 G111:I119 G132:H135 H137:H159 G137:G158 F171:I210 F162:I168">
    <cfRule type="cellIs" dxfId="227" priority="231" operator="equal">
      <formula>"FALSE"</formula>
    </cfRule>
  </conditionalFormatting>
  <conditionalFormatting sqref="F132:G133 I132:J133">
    <cfRule type="cellIs" dxfId="226" priority="228" operator="equal">
      <formula>"TRUE"</formula>
    </cfRule>
  </conditionalFormatting>
  <conditionalFormatting sqref="F132:G133 I132:J133">
    <cfRule type="cellIs" dxfId="225" priority="229" operator="equal">
      <formula>"FALSE"</formula>
    </cfRule>
  </conditionalFormatting>
  <conditionalFormatting sqref="F134:G134 I134:J134">
    <cfRule type="cellIs" dxfId="224" priority="226" operator="equal">
      <formula>"TRUE"</formula>
    </cfRule>
  </conditionalFormatting>
  <conditionalFormatting sqref="F134:G134 I134:J134">
    <cfRule type="cellIs" dxfId="223" priority="227" operator="equal">
      <formula>"FALSE"</formula>
    </cfRule>
  </conditionalFormatting>
  <conditionalFormatting sqref="F135:G135 I135:J135 J137:J147 F137:G147">
    <cfRule type="cellIs" dxfId="222" priority="224" operator="equal">
      <formula>"TRUE"</formula>
    </cfRule>
  </conditionalFormatting>
  <conditionalFormatting sqref="F135:G135 I135:J135 J137:J147 F137:G147">
    <cfRule type="cellIs" dxfId="221" priority="225" operator="equal">
      <formula>"FALSE"</formula>
    </cfRule>
  </conditionalFormatting>
  <conditionalFormatting sqref="G148:G150 G152:G154 I152:J154 I148:J150">
    <cfRule type="cellIs" dxfId="220" priority="222" operator="equal">
      <formula>"TRUE"</formula>
    </cfRule>
  </conditionalFormatting>
  <conditionalFormatting sqref="G148:G150 G152:G154 I152:J154 I148:J150">
    <cfRule type="cellIs" dxfId="219" priority="223" operator="equal">
      <formula>"FALSE"</formula>
    </cfRule>
  </conditionalFormatting>
  <conditionalFormatting sqref="F155:G155 I155:J155">
    <cfRule type="cellIs" dxfId="218" priority="220" operator="equal">
      <formula>"TRUE"</formula>
    </cfRule>
  </conditionalFormatting>
  <conditionalFormatting sqref="F155:G155 I155:J155">
    <cfRule type="cellIs" dxfId="217" priority="221" operator="equal">
      <formula>"FALSE"</formula>
    </cfRule>
  </conditionalFormatting>
  <conditionalFormatting sqref="F156:G156 I156:J156">
    <cfRule type="cellIs" dxfId="216" priority="218" operator="equal">
      <formula>"TRUE"</formula>
    </cfRule>
  </conditionalFormatting>
  <conditionalFormatting sqref="F156:G156 I156:J156">
    <cfRule type="cellIs" dxfId="215" priority="219" operator="equal">
      <formula>"FALSE"</formula>
    </cfRule>
  </conditionalFormatting>
  <conditionalFormatting sqref="F157:F158">
    <cfRule type="cellIs" dxfId="214" priority="216" operator="equal">
      <formula>"TRUE"</formula>
    </cfRule>
  </conditionalFormatting>
  <conditionalFormatting sqref="F157:F158">
    <cfRule type="cellIs" dxfId="213" priority="217" operator="equal">
      <formula>"FALSE"</formula>
    </cfRule>
  </conditionalFormatting>
  <conditionalFormatting sqref="G157:G158">
    <cfRule type="cellIs" dxfId="212" priority="214" operator="equal">
      <formula>"TRUE"</formula>
    </cfRule>
  </conditionalFormatting>
  <conditionalFormatting sqref="G157:G158">
    <cfRule type="cellIs" dxfId="211" priority="215" operator="equal">
      <formula>"FALSE"</formula>
    </cfRule>
  </conditionalFormatting>
  <conditionalFormatting sqref="I157:I158">
    <cfRule type="cellIs" dxfId="210" priority="212" operator="equal">
      <formula>"TRUE"</formula>
    </cfRule>
  </conditionalFormatting>
  <conditionalFormatting sqref="I157:I158">
    <cfRule type="cellIs" dxfId="209" priority="213" operator="equal">
      <formula>"FALSE"</formula>
    </cfRule>
  </conditionalFormatting>
  <conditionalFormatting sqref="J157:J158">
    <cfRule type="cellIs" dxfId="208" priority="210" operator="equal">
      <formula>"TRUE"</formula>
    </cfRule>
  </conditionalFormatting>
  <conditionalFormatting sqref="J157:J158">
    <cfRule type="cellIs" dxfId="207" priority="211" operator="equal">
      <formula>"FALSE"</formula>
    </cfRule>
  </conditionalFormatting>
  <conditionalFormatting sqref="F148:F150 F152:F154">
    <cfRule type="cellIs" dxfId="206" priority="208" operator="equal">
      <formula>"TRUE"</formula>
    </cfRule>
  </conditionalFormatting>
  <conditionalFormatting sqref="F148:F150 F152:F154">
    <cfRule type="cellIs" dxfId="205" priority="209" operator="equal">
      <formula>"FALSE"</formula>
    </cfRule>
  </conditionalFormatting>
  <conditionalFormatting sqref="F70:G70 I70:J70">
    <cfRule type="cellIs" dxfId="204" priority="206" operator="equal">
      <formula>"TRUE"</formula>
    </cfRule>
  </conditionalFormatting>
  <conditionalFormatting sqref="F70:G70 I70:J70">
    <cfRule type="cellIs" dxfId="203" priority="207" operator="equal">
      <formula>"FALSE"</formula>
    </cfRule>
  </conditionalFormatting>
  <conditionalFormatting sqref="J48">
    <cfRule type="cellIs" dxfId="202" priority="204" operator="equal">
      <formula>"TRUE"</formula>
    </cfRule>
  </conditionalFormatting>
  <conditionalFormatting sqref="J48">
    <cfRule type="cellIs" dxfId="201" priority="205" operator="equal">
      <formula>"FALSE"</formula>
    </cfRule>
  </conditionalFormatting>
  <conditionalFormatting sqref="G151 I151:J151">
    <cfRule type="cellIs" dxfId="200" priority="202" operator="equal">
      <formula>"TRUE"</formula>
    </cfRule>
  </conditionalFormatting>
  <conditionalFormatting sqref="G151 I151:J151">
    <cfRule type="cellIs" dxfId="199" priority="203" operator="equal">
      <formula>"FALSE"</formula>
    </cfRule>
  </conditionalFormatting>
  <conditionalFormatting sqref="F151">
    <cfRule type="cellIs" dxfId="198" priority="200" operator="equal">
      <formula>"TRUE"</formula>
    </cfRule>
  </conditionalFormatting>
  <conditionalFormatting sqref="F151">
    <cfRule type="cellIs" dxfId="197" priority="201" operator="equal">
      <formula>"FALSE"</formula>
    </cfRule>
  </conditionalFormatting>
  <conditionalFormatting sqref="I23:J23 I25:J26">
    <cfRule type="cellIs" dxfId="196" priority="198" operator="equal">
      <formula>"TRUE"</formula>
    </cfRule>
  </conditionalFormatting>
  <conditionalFormatting sqref="I23:J23 I25:J26">
    <cfRule type="cellIs" dxfId="195" priority="199" operator="equal">
      <formula>"FALSE"</formula>
    </cfRule>
  </conditionalFormatting>
  <conditionalFormatting sqref="J66">
    <cfRule type="cellIs" dxfId="194" priority="196" operator="equal">
      <formula>"TRUE"</formula>
    </cfRule>
  </conditionalFormatting>
  <conditionalFormatting sqref="J66">
    <cfRule type="cellIs" dxfId="193" priority="197" operator="equal">
      <formula>"FALSE"</formula>
    </cfRule>
  </conditionalFormatting>
  <conditionalFormatting sqref="F111:F119">
    <cfRule type="cellIs" dxfId="192" priority="194" operator="equal">
      <formula>"TRUE"</formula>
    </cfRule>
  </conditionalFormatting>
  <conditionalFormatting sqref="F111:F119">
    <cfRule type="cellIs" dxfId="191" priority="195" operator="equal">
      <formula>"FALSE"</formula>
    </cfRule>
  </conditionalFormatting>
  <conditionalFormatting sqref="F88:F95">
    <cfRule type="cellIs" dxfId="190" priority="192" operator="equal">
      <formula>"TRUE"</formula>
    </cfRule>
  </conditionalFormatting>
  <conditionalFormatting sqref="F88:F95">
    <cfRule type="cellIs" dxfId="189" priority="193" operator="equal">
      <formula>"FALSE"</formula>
    </cfRule>
  </conditionalFormatting>
  <conditionalFormatting sqref="F73:F75">
    <cfRule type="cellIs" dxfId="188" priority="190" operator="equal">
      <formula>"TRUE"</formula>
    </cfRule>
  </conditionalFormatting>
  <conditionalFormatting sqref="F73:F75">
    <cfRule type="cellIs" dxfId="187" priority="191" operator="equal">
      <formula>"FALSE"</formula>
    </cfRule>
  </conditionalFormatting>
  <conditionalFormatting sqref="F52:F55">
    <cfRule type="cellIs" dxfId="186" priority="188" operator="equal">
      <formula>"TRUE"</formula>
    </cfRule>
  </conditionalFormatting>
  <conditionalFormatting sqref="F52:F55">
    <cfRule type="cellIs" dxfId="185" priority="189" operator="equal">
      <formula>"FALSE"</formula>
    </cfRule>
  </conditionalFormatting>
  <conditionalFormatting sqref="A2:A129 A137:A158 A131:A135">
    <cfRule type="duplicateValues" dxfId="184" priority="232"/>
  </conditionalFormatting>
  <conditionalFormatting sqref="I137:I147">
    <cfRule type="cellIs" dxfId="183" priority="186" operator="equal">
      <formula>"TRUE"</formula>
    </cfRule>
  </conditionalFormatting>
  <conditionalFormatting sqref="I137:I147">
    <cfRule type="cellIs" dxfId="182" priority="187" operator="equal">
      <formula>"FALSE"</formula>
    </cfRule>
  </conditionalFormatting>
  <conditionalFormatting sqref="J159 J171:J210 J162:J168">
    <cfRule type="cellIs" dxfId="181" priority="184" operator="equal">
      <formula>"TRUE"</formula>
    </cfRule>
  </conditionalFormatting>
  <conditionalFormatting sqref="J159 J171:J210 J162:J168">
    <cfRule type="cellIs" dxfId="180" priority="185" operator="equal">
      <formula>"FALSE"</formula>
    </cfRule>
  </conditionalFormatting>
  <conditionalFormatting sqref="J111:J119">
    <cfRule type="cellIs" dxfId="179" priority="182" operator="equal">
      <formula>"TRUE"</formula>
    </cfRule>
  </conditionalFormatting>
  <conditionalFormatting sqref="J111:J119">
    <cfRule type="cellIs" dxfId="178" priority="183" operator="equal">
      <formula>"FALSE"</formula>
    </cfRule>
  </conditionalFormatting>
  <conditionalFormatting sqref="J88:J91">
    <cfRule type="cellIs" dxfId="177" priority="180" operator="equal">
      <formula>"TRUE"</formula>
    </cfRule>
  </conditionalFormatting>
  <conditionalFormatting sqref="J88:J91">
    <cfRule type="cellIs" dxfId="176" priority="181" operator="equal">
      <formula>"FALSE"</formula>
    </cfRule>
  </conditionalFormatting>
  <conditionalFormatting sqref="I88:I91">
    <cfRule type="cellIs" dxfId="175" priority="178" operator="equal">
      <formula>"TRUE"</formula>
    </cfRule>
  </conditionalFormatting>
  <conditionalFormatting sqref="I88:I91">
    <cfRule type="cellIs" dxfId="174" priority="179" operator="equal">
      <formula>"FALSE"</formula>
    </cfRule>
  </conditionalFormatting>
  <conditionalFormatting sqref="I73:I75">
    <cfRule type="cellIs" dxfId="173" priority="176" operator="equal">
      <formula>"TRUE"</formula>
    </cfRule>
  </conditionalFormatting>
  <conditionalFormatting sqref="I73:I75">
    <cfRule type="cellIs" dxfId="172" priority="177" operator="equal">
      <formula>"FALSE"</formula>
    </cfRule>
  </conditionalFormatting>
  <conditionalFormatting sqref="J73:J75">
    <cfRule type="cellIs" dxfId="171" priority="174" operator="equal">
      <formula>"TRUE"</formula>
    </cfRule>
  </conditionalFormatting>
  <conditionalFormatting sqref="J73:J75">
    <cfRule type="cellIs" dxfId="170" priority="175" operator="equal">
      <formula>"FALSE"</formula>
    </cfRule>
  </conditionalFormatting>
  <conditionalFormatting sqref="I52:I55">
    <cfRule type="cellIs" dxfId="169" priority="172" operator="equal">
      <formula>"TRUE"</formula>
    </cfRule>
  </conditionalFormatting>
  <conditionalFormatting sqref="I52:I55">
    <cfRule type="cellIs" dxfId="168" priority="173" operator="equal">
      <formula>"FALSE"</formula>
    </cfRule>
  </conditionalFormatting>
  <conditionalFormatting sqref="J52:J55">
    <cfRule type="cellIs" dxfId="167" priority="170" operator="equal">
      <formula>"TRUE"</formula>
    </cfRule>
  </conditionalFormatting>
  <conditionalFormatting sqref="J52:J55">
    <cfRule type="cellIs" dxfId="166" priority="171" operator="equal">
      <formula>"FALSE"</formula>
    </cfRule>
  </conditionalFormatting>
  <conditionalFormatting sqref="I31:I40">
    <cfRule type="cellIs" dxfId="165" priority="168" operator="equal">
      <formula>"TRUE"</formula>
    </cfRule>
  </conditionalFormatting>
  <conditionalFormatting sqref="I31:I40">
    <cfRule type="cellIs" dxfId="164" priority="169" operator="equal">
      <formula>"FALSE"</formula>
    </cfRule>
  </conditionalFormatting>
  <conditionalFormatting sqref="J31:J40">
    <cfRule type="cellIs" dxfId="163" priority="166" operator="equal">
      <formula>"TRUE"</formula>
    </cfRule>
  </conditionalFormatting>
  <conditionalFormatting sqref="J31:J40">
    <cfRule type="cellIs" dxfId="162" priority="167" operator="equal">
      <formula>"FALSE"</formula>
    </cfRule>
  </conditionalFormatting>
  <conditionalFormatting sqref="I2:I5">
    <cfRule type="cellIs" dxfId="161" priority="164" operator="equal">
      <formula>"TRUE"</formula>
    </cfRule>
  </conditionalFormatting>
  <conditionalFormatting sqref="I2:I5">
    <cfRule type="cellIs" dxfId="160" priority="165" operator="equal">
      <formula>"FALSE"</formula>
    </cfRule>
  </conditionalFormatting>
  <conditionalFormatting sqref="J2:J5">
    <cfRule type="cellIs" dxfId="159" priority="162" operator="equal">
      <formula>"TRUE"</formula>
    </cfRule>
  </conditionalFormatting>
  <conditionalFormatting sqref="J2:J5">
    <cfRule type="cellIs" dxfId="158" priority="163" operator="equal">
      <formula>"FALSE"</formula>
    </cfRule>
  </conditionalFormatting>
  <conditionalFormatting sqref="I98">
    <cfRule type="cellIs" dxfId="157" priority="160" operator="equal">
      <formula>"TRUE"</formula>
    </cfRule>
  </conditionalFormatting>
  <conditionalFormatting sqref="I98">
    <cfRule type="cellIs" dxfId="156" priority="161" operator="equal">
      <formula>"FALSE"</formula>
    </cfRule>
  </conditionalFormatting>
  <conditionalFormatting sqref="I42:I51">
    <cfRule type="cellIs" dxfId="155" priority="158" operator="equal">
      <formula>"TRUE"</formula>
    </cfRule>
  </conditionalFormatting>
  <conditionalFormatting sqref="I42:I51">
    <cfRule type="cellIs" dxfId="154" priority="159" operator="equal">
      <formula>"FALSE"</formula>
    </cfRule>
  </conditionalFormatting>
  <conditionalFormatting sqref="J27:J28">
    <cfRule type="cellIs" dxfId="153" priority="156" operator="equal">
      <formula>"TRUE"</formula>
    </cfRule>
  </conditionalFormatting>
  <conditionalFormatting sqref="J27:J28">
    <cfRule type="cellIs" dxfId="152" priority="157" operator="equal">
      <formula>"FALSE"</formula>
    </cfRule>
  </conditionalFormatting>
  <conditionalFormatting sqref="J56:J65">
    <cfRule type="cellIs" dxfId="151" priority="154" operator="equal">
      <formula>"TRUE"</formula>
    </cfRule>
  </conditionalFormatting>
  <conditionalFormatting sqref="J56:J65">
    <cfRule type="cellIs" dxfId="150" priority="155" operator="equal">
      <formula>"FALSE"</formula>
    </cfRule>
  </conditionalFormatting>
  <conditionalFormatting sqref="L2:L23 L25:L135 L137:L159 L171:L210 L162:L168">
    <cfRule type="cellIs" dxfId="149" priority="152" operator="equal">
      <formula>"TRUE"</formula>
    </cfRule>
  </conditionalFormatting>
  <conditionalFormatting sqref="L2:L23 L25:L135 L137:L159 L171:L210 L162:L168">
    <cfRule type="cellIs" dxfId="148" priority="153" operator="equal">
      <formula>"FALSE"</formula>
    </cfRule>
  </conditionalFormatting>
  <conditionalFormatting sqref="K2:K23 K25:K135 K137:K159 K171:K210 K162:K168">
    <cfRule type="cellIs" dxfId="147" priority="150" operator="equal">
      <formula>"TRUE"</formula>
    </cfRule>
  </conditionalFormatting>
  <conditionalFormatting sqref="K2:K23 K25:K135 K137:K159 K171:K210 K162:K168">
    <cfRule type="cellIs" dxfId="146" priority="151" operator="equal">
      <formula>"FALSE"</formula>
    </cfRule>
  </conditionalFormatting>
  <conditionalFormatting sqref="M2:M23 M25:M135 M137:M159 M171:M210 M162:M168">
    <cfRule type="cellIs" dxfId="145" priority="148" operator="equal">
      <formula>"TRUE"</formula>
    </cfRule>
  </conditionalFormatting>
  <conditionalFormatting sqref="M2:M23 M25:M135 M137:M159 M171:M210 M162:M168">
    <cfRule type="cellIs" dxfId="144" priority="149" operator="equal">
      <formula>"FALSE"</formula>
    </cfRule>
  </conditionalFormatting>
  <conditionalFormatting sqref="N2:O23 N25:O135 N137:O159 N171:O210 N162:O168">
    <cfRule type="cellIs" dxfId="143" priority="146" operator="equal">
      <formula>"TRUE"</formula>
    </cfRule>
  </conditionalFormatting>
  <conditionalFormatting sqref="N2:O23 N25:O135 N137:O159 N171:O210 N162:O168">
    <cfRule type="cellIs" dxfId="142" priority="147" operator="equal">
      <formula>"FALSE"</formula>
    </cfRule>
  </conditionalFormatting>
  <conditionalFormatting sqref="P2:P23 P25:P135 P137:P159 P171:P210 P162:P168">
    <cfRule type="cellIs" dxfId="141" priority="144" operator="equal">
      <formula>"TRUE"</formula>
    </cfRule>
  </conditionalFormatting>
  <conditionalFormatting sqref="P2:P23 P25:P135 P137:P159 P171:P210 P162:P168">
    <cfRule type="cellIs" dxfId="140" priority="145" operator="equal">
      <formula>"FALSE"</formula>
    </cfRule>
  </conditionalFormatting>
  <conditionalFormatting sqref="Q2:Q23 Q25:Q135 Q137:Q159 Q171:Q210 Q162:Q168">
    <cfRule type="cellIs" dxfId="139" priority="142" operator="equal">
      <formula>"TRUE"</formula>
    </cfRule>
  </conditionalFormatting>
  <conditionalFormatting sqref="Q2:Q23 Q25:Q135 Q137:Q159 Q171:Q210 Q162:Q168">
    <cfRule type="cellIs" dxfId="138" priority="143" operator="equal">
      <formula>"FALSE"</formula>
    </cfRule>
  </conditionalFormatting>
  <conditionalFormatting sqref="O2:O23 O25:O135 O137:O159 O171:O210 O162:O168">
    <cfRule type="cellIs" dxfId="137" priority="140" operator="equal">
      <formula>"TRUE"</formula>
    </cfRule>
  </conditionalFormatting>
  <conditionalFormatting sqref="O2:O23 O25:O135 O137:O159 O171:O210 O162:O168">
    <cfRule type="cellIs" dxfId="136" priority="141" operator="equal">
      <formula>"FALSE"</formula>
    </cfRule>
  </conditionalFormatting>
  <conditionalFormatting sqref="G24:H24">
    <cfRule type="cellIs" dxfId="135" priority="138" operator="equal">
      <formula>"TRUE"</formula>
    </cfRule>
  </conditionalFormatting>
  <conditionalFormatting sqref="G24:H24">
    <cfRule type="cellIs" dxfId="134" priority="139" operator="equal">
      <formula>"FALSE"</formula>
    </cfRule>
  </conditionalFormatting>
  <conditionalFormatting sqref="I24:J24">
    <cfRule type="cellIs" dxfId="133" priority="136" operator="equal">
      <formula>"TRUE"</formula>
    </cfRule>
  </conditionalFormatting>
  <conditionalFormatting sqref="I24:J24">
    <cfRule type="cellIs" dxfId="132" priority="137" operator="equal">
      <formula>"FALSE"</formula>
    </cfRule>
  </conditionalFormatting>
  <conditionalFormatting sqref="L24">
    <cfRule type="cellIs" dxfId="131" priority="134" operator="equal">
      <formula>"TRUE"</formula>
    </cfRule>
  </conditionalFormatting>
  <conditionalFormatting sqref="L24">
    <cfRule type="cellIs" dxfId="130" priority="135" operator="equal">
      <formula>"FALSE"</formula>
    </cfRule>
  </conditionalFormatting>
  <conditionalFormatting sqref="K24">
    <cfRule type="cellIs" dxfId="129" priority="132" operator="equal">
      <formula>"TRUE"</formula>
    </cfRule>
  </conditionalFormatting>
  <conditionalFormatting sqref="K24">
    <cfRule type="cellIs" dxfId="128" priority="133" operator="equal">
      <formula>"FALSE"</formula>
    </cfRule>
  </conditionalFormatting>
  <conditionalFormatting sqref="M24">
    <cfRule type="cellIs" dxfId="127" priority="130" operator="equal">
      <formula>"TRUE"</formula>
    </cfRule>
  </conditionalFormatting>
  <conditionalFormatting sqref="M24">
    <cfRule type="cellIs" dxfId="126" priority="131" operator="equal">
      <formula>"FALSE"</formula>
    </cfRule>
  </conditionalFormatting>
  <conditionalFormatting sqref="N24:O24">
    <cfRule type="cellIs" dxfId="125" priority="128" operator="equal">
      <formula>"TRUE"</formula>
    </cfRule>
  </conditionalFormatting>
  <conditionalFormatting sqref="N24:O24">
    <cfRule type="cellIs" dxfId="124" priority="129" operator="equal">
      <formula>"FALSE"</formula>
    </cfRule>
  </conditionalFormatting>
  <conditionalFormatting sqref="P24">
    <cfRule type="cellIs" dxfId="123" priority="126" operator="equal">
      <formula>"TRUE"</formula>
    </cfRule>
  </conditionalFormatting>
  <conditionalFormatting sqref="P24">
    <cfRule type="cellIs" dxfId="122" priority="127" operator="equal">
      <formula>"FALSE"</formula>
    </cfRule>
  </conditionalFormatting>
  <conditionalFormatting sqref="Q24">
    <cfRule type="cellIs" dxfId="121" priority="124" operator="equal">
      <formula>"TRUE"</formula>
    </cfRule>
  </conditionalFormatting>
  <conditionalFormatting sqref="Q24">
    <cfRule type="cellIs" dxfId="120" priority="125" operator="equal">
      <formula>"FALSE"</formula>
    </cfRule>
  </conditionalFormatting>
  <conditionalFormatting sqref="O24">
    <cfRule type="cellIs" dxfId="119" priority="122" operator="equal">
      <formula>"TRUE"</formula>
    </cfRule>
  </conditionalFormatting>
  <conditionalFormatting sqref="O24">
    <cfRule type="cellIs" dxfId="118" priority="123" operator="equal">
      <formula>"FALSE"</formula>
    </cfRule>
  </conditionalFormatting>
  <conditionalFormatting sqref="F136:Q136">
    <cfRule type="cellIs" dxfId="117" priority="119" operator="equal">
      <formula>"TRUE"</formula>
    </cfRule>
  </conditionalFormatting>
  <conditionalFormatting sqref="F136:Q136">
    <cfRule type="cellIs" dxfId="116" priority="120" operator="equal">
      <formula>"FALSE"</formula>
    </cfRule>
  </conditionalFormatting>
  <conditionalFormatting sqref="F136:G136 I136:J136">
    <cfRule type="cellIs" dxfId="115" priority="117" operator="equal">
      <formula>"TRUE"</formula>
    </cfRule>
  </conditionalFormatting>
  <conditionalFormatting sqref="F136:G136 I136:J136">
    <cfRule type="cellIs" dxfId="114" priority="118" operator="equal">
      <formula>"FALSE"</formula>
    </cfRule>
  </conditionalFormatting>
  <conditionalFormatting sqref="A136">
    <cfRule type="duplicateValues" dxfId="113" priority="121"/>
  </conditionalFormatting>
  <conditionalFormatting sqref="L136">
    <cfRule type="cellIs" dxfId="112" priority="115" operator="equal">
      <formula>"TRUE"</formula>
    </cfRule>
  </conditionalFormatting>
  <conditionalFormatting sqref="L136">
    <cfRule type="cellIs" dxfId="111" priority="116" operator="equal">
      <formula>"FALSE"</formula>
    </cfRule>
  </conditionalFormatting>
  <conditionalFormatting sqref="K136">
    <cfRule type="cellIs" dxfId="110" priority="113" operator="equal">
      <formula>"TRUE"</formula>
    </cfRule>
  </conditionalFormatting>
  <conditionalFormatting sqref="K136">
    <cfRule type="cellIs" dxfId="109" priority="114" operator="equal">
      <formula>"FALSE"</formula>
    </cfRule>
  </conditionalFormatting>
  <conditionalFormatting sqref="M136">
    <cfRule type="cellIs" dxfId="108" priority="111" operator="equal">
      <formula>"TRUE"</formula>
    </cfRule>
  </conditionalFormatting>
  <conditionalFormatting sqref="M136">
    <cfRule type="cellIs" dxfId="107" priority="112" operator="equal">
      <formula>"FALSE"</formula>
    </cfRule>
  </conditionalFormatting>
  <conditionalFormatting sqref="N136:O136">
    <cfRule type="cellIs" dxfId="106" priority="109" operator="equal">
      <formula>"TRUE"</formula>
    </cfRule>
  </conditionalFormatting>
  <conditionalFormatting sqref="N136:O136">
    <cfRule type="cellIs" dxfId="105" priority="110" operator="equal">
      <formula>"FALSE"</formula>
    </cfRule>
  </conditionalFormatting>
  <conditionalFormatting sqref="P136">
    <cfRule type="cellIs" dxfId="104" priority="107" operator="equal">
      <formula>"TRUE"</formula>
    </cfRule>
  </conditionalFormatting>
  <conditionalFormatting sqref="P136">
    <cfRule type="cellIs" dxfId="103" priority="108" operator="equal">
      <formula>"FALSE"</formula>
    </cfRule>
  </conditionalFormatting>
  <conditionalFormatting sqref="Q136">
    <cfRule type="cellIs" dxfId="102" priority="105" operator="equal">
      <formula>"TRUE"</formula>
    </cfRule>
  </conditionalFormatting>
  <conditionalFormatting sqref="Q136">
    <cfRule type="cellIs" dxfId="101" priority="106" operator="equal">
      <formula>"FALSE"</formula>
    </cfRule>
  </conditionalFormatting>
  <conditionalFormatting sqref="O136">
    <cfRule type="cellIs" dxfId="100" priority="103" operator="equal">
      <formula>"TRUE"</formula>
    </cfRule>
  </conditionalFormatting>
  <conditionalFormatting sqref="O136">
    <cfRule type="cellIs" dxfId="99" priority="104" operator="equal">
      <formula>"FALSE"</formula>
    </cfRule>
  </conditionalFormatting>
  <conditionalFormatting sqref="M136">
    <cfRule type="cellIs" dxfId="98" priority="101" operator="equal">
      <formula>"TRUE"</formula>
    </cfRule>
  </conditionalFormatting>
  <conditionalFormatting sqref="M136">
    <cfRule type="cellIs" dxfId="97" priority="102" operator="equal">
      <formula>"FALSE"</formula>
    </cfRule>
  </conditionalFormatting>
  <conditionalFormatting sqref="A130">
    <cfRule type="duplicateValues" dxfId="96" priority="100"/>
  </conditionalFormatting>
  <conditionalFormatting sqref="U169:AF169">
    <cfRule type="cellIs" dxfId="95" priority="95" operator="equal">
      <formula>"TRUE"</formula>
    </cfRule>
  </conditionalFormatting>
  <conditionalFormatting sqref="U169:AF169">
    <cfRule type="cellIs" dxfId="94" priority="96" operator="equal">
      <formula>"FALSE"</formula>
    </cfRule>
  </conditionalFormatting>
  <conditionalFormatting sqref="R169 T169">
    <cfRule type="cellIs" dxfId="93" priority="93" operator="equal">
      <formula>"TRUE"</formula>
    </cfRule>
  </conditionalFormatting>
  <conditionalFormatting sqref="R169 T169">
    <cfRule type="cellIs" dxfId="92" priority="94" operator="equal">
      <formula>"FALSE"</formula>
    </cfRule>
  </conditionalFormatting>
  <conditionalFormatting sqref="S169">
    <cfRule type="cellIs" dxfId="91" priority="91" operator="equal">
      <formula>"TRUE"</formula>
    </cfRule>
  </conditionalFormatting>
  <conditionalFormatting sqref="S169">
    <cfRule type="cellIs" dxfId="90" priority="92" operator="equal">
      <formula>"FALSE"</formula>
    </cfRule>
  </conditionalFormatting>
  <conditionalFormatting sqref="F169:I169">
    <cfRule type="cellIs" dxfId="89" priority="89" operator="equal">
      <formula>"TRUE"</formula>
    </cfRule>
  </conditionalFormatting>
  <conditionalFormatting sqref="F169:I169">
    <cfRule type="cellIs" dxfId="88" priority="90" operator="equal">
      <formula>"FALSE"</formula>
    </cfRule>
  </conditionalFormatting>
  <conditionalFormatting sqref="J169">
    <cfRule type="cellIs" dxfId="87" priority="87" operator="equal">
      <formula>"TRUE"</formula>
    </cfRule>
  </conditionalFormatting>
  <conditionalFormatting sqref="J169">
    <cfRule type="cellIs" dxfId="86" priority="88" operator="equal">
      <formula>"FALSE"</formula>
    </cfRule>
  </conditionalFormatting>
  <conditionalFormatting sqref="L169">
    <cfRule type="cellIs" dxfId="85" priority="85" operator="equal">
      <formula>"TRUE"</formula>
    </cfRule>
  </conditionalFormatting>
  <conditionalFormatting sqref="L169">
    <cfRule type="cellIs" dxfId="84" priority="86" operator="equal">
      <formula>"FALSE"</formula>
    </cfRule>
  </conditionalFormatting>
  <conditionalFormatting sqref="K169">
    <cfRule type="cellIs" dxfId="83" priority="83" operator="equal">
      <formula>"TRUE"</formula>
    </cfRule>
  </conditionalFormatting>
  <conditionalFormatting sqref="K169">
    <cfRule type="cellIs" dxfId="82" priority="84" operator="equal">
      <formula>"FALSE"</formula>
    </cfRule>
  </conditionalFormatting>
  <conditionalFormatting sqref="M169">
    <cfRule type="cellIs" dxfId="81" priority="81" operator="equal">
      <formula>"TRUE"</formula>
    </cfRule>
  </conditionalFormatting>
  <conditionalFormatting sqref="M169">
    <cfRule type="cellIs" dxfId="80" priority="82" operator="equal">
      <formula>"FALSE"</formula>
    </cfRule>
  </conditionalFormatting>
  <conditionalFormatting sqref="N169:O169">
    <cfRule type="cellIs" dxfId="79" priority="79" operator="equal">
      <formula>"TRUE"</formula>
    </cfRule>
  </conditionalFormatting>
  <conditionalFormatting sqref="N169:O169">
    <cfRule type="cellIs" dxfId="78" priority="80" operator="equal">
      <formula>"FALSE"</formula>
    </cfRule>
  </conditionalFormatting>
  <conditionalFormatting sqref="P169">
    <cfRule type="cellIs" dxfId="77" priority="77" operator="equal">
      <formula>"TRUE"</formula>
    </cfRule>
  </conditionalFormatting>
  <conditionalFormatting sqref="P169">
    <cfRule type="cellIs" dxfId="76" priority="78" operator="equal">
      <formula>"FALSE"</formula>
    </cfRule>
  </conditionalFormatting>
  <conditionalFormatting sqref="Q169">
    <cfRule type="cellIs" dxfId="75" priority="75" operator="equal">
      <formula>"TRUE"</formula>
    </cfRule>
  </conditionalFormatting>
  <conditionalFormatting sqref="Q169">
    <cfRule type="cellIs" dxfId="74" priority="76" operator="equal">
      <formula>"FALSE"</formula>
    </cfRule>
  </conditionalFormatting>
  <conditionalFormatting sqref="O169">
    <cfRule type="cellIs" dxfId="73" priority="73" operator="equal">
      <formula>"TRUE"</formula>
    </cfRule>
  </conditionalFormatting>
  <conditionalFormatting sqref="O169">
    <cfRule type="cellIs" dxfId="72" priority="74" operator="equal">
      <formula>"FALSE"</formula>
    </cfRule>
  </conditionalFormatting>
  <conditionalFormatting sqref="U170:AF170">
    <cfRule type="cellIs" dxfId="71" priority="71" operator="equal">
      <formula>"TRUE"</formula>
    </cfRule>
  </conditionalFormatting>
  <conditionalFormatting sqref="U170:AF170">
    <cfRule type="cellIs" dxfId="70" priority="72" operator="equal">
      <formula>"FALSE"</formula>
    </cfRule>
  </conditionalFormatting>
  <conditionalFormatting sqref="R170 T170">
    <cfRule type="cellIs" dxfId="69" priority="69" operator="equal">
      <formula>"TRUE"</formula>
    </cfRule>
  </conditionalFormatting>
  <conditionalFormatting sqref="R170 T170">
    <cfRule type="cellIs" dxfId="68" priority="70" operator="equal">
      <formula>"FALSE"</formula>
    </cfRule>
  </conditionalFormatting>
  <conditionalFormatting sqref="S170">
    <cfRule type="cellIs" dxfId="67" priority="67" operator="equal">
      <formula>"TRUE"</formula>
    </cfRule>
  </conditionalFormatting>
  <conditionalFormatting sqref="S170">
    <cfRule type="cellIs" dxfId="66" priority="68" operator="equal">
      <formula>"FALSE"</formula>
    </cfRule>
  </conditionalFormatting>
  <conditionalFormatting sqref="F170:I170">
    <cfRule type="cellIs" dxfId="65" priority="65" operator="equal">
      <formula>"TRUE"</formula>
    </cfRule>
  </conditionalFormatting>
  <conditionalFormatting sqref="F170:I170">
    <cfRule type="cellIs" dxfId="64" priority="66" operator="equal">
      <formula>"FALSE"</formula>
    </cfRule>
  </conditionalFormatting>
  <conditionalFormatting sqref="J170">
    <cfRule type="cellIs" dxfId="63" priority="63" operator="equal">
      <formula>"TRUE"</formula>
    </cfRule>
  </conditionalFormatting>
  <conditionalFormatting sqref="J170">
    <cfRule type="cellIs" dxfId="62" priority="64" operator="equal">
      <formula>"FALSE"</formula>
    </cfRule>
  </conditionalFormatting>
  <conditionalFormatting sqref="L170">
    <cfRule type="cellIs" dxfId="61" priority="61" operator="equal">
      <formula>"TRUE"</formula>
    </cfRule>
  </conditionalFormatting>
  <conditionalFormatting sqref="L170">
    <cfRule type="cellIs" dxfId="60" priority="62" operator="equal">
      <formula>"FALSE"</formula>
    </cfRule>
  </conditionalFormatting>
  <conditionalFormatting sqref="K170">
    <cfRule type="cellIs" dxfId="59" priority="59" operator="equal">
      <formula>"TRUE"</formula>
    </cfRule>
  </conditionalFormatting>
  <conditionalFormatting sqref="K170">
    <cfRule type="cellIs" dxfId="58" priority="60" operator="equal">
      <formula>"FALSE"</formula>
    </cfRule>
  </conditionalFormatting>
  <conditionalFormatting sqref="M170">
    <cfRule type="cellIs" dxfId="57" priority="57" operator="equal">
      <formula>"TRUE"</formula>
    </cfRule>
  </conditionalFormatting>
  <conditionalFormatting sqref="M170">
    <cfRule type="cellIs" dxfId="56" priority="58" operator="equal">
      <formula>"FALSE"</formula>
    </cfRule>
  </conditionalFormatting>
  <conditionalFormatting sqref="N170:O170">
    <cfRule type="cellIs" dxfId="55" priority="55" operator="equal">
      <formula>"TRUE"</formula>
    </cfRule>
  </conditionalFormatting>
  <conditionalFormatting sqref="N170:O170">
    <cfRule type="cellIs" dxfId="54" priority="56" operator="equal">
      <formula>"FALSE"</formula>
    </cfRule>
  </conditionalFormatting>
  <conditionalFormatting sqref="P170">
    <cfRule type="cellIs" dxfId="53" priority="53" operator="equal">
      <formula>"TRUE"</formula>
    </cfRule>
  </conditionalFormatting>
  <conditionalFormatting sqref="P170">
    <cfRule type="cellIs" dxfId="52" priority="54" operator="equal">
      <formula>"FALSE"</formula>
    </cfRule>
  </conditionalFormatting>
  <conditionalFormatting sqref="Q170">
    <cfRule type="cellIs" dxfId="51" priority="51" operator="equal">
      <formula>"TRUE"</formula>
    </cfRule>
  </conditionalFormatting>
  <conditionalFormatting sqref="Q170">
    <cfRule type="cellIs" dxfId="50" priority="52" operator="equal">
      <formula>"FALSE"</formula>
    </cfRule>
  </conditionalFormatting>
  <conditionalFormatting sqref="O170">
    <cfRule type="cellIs" dxfId="49" priority="49" operator="equal">
      <formula>"TRUE"</formula>
    </cfRule>
  </conditionalFormatting>
  <conditionalFormatting sqref="O170">
    <cfRule type="cellIs" dxfId="48" priority="50" operator="equal">
      <formula>"FALSE"</formula>
    </cfRule>
  </conditionalFormatting>
  <conditionalFormatting sqref="U160:AF160">
    <cfRule type="cellIs" dxfId="47" priority="47" operator="equal">
      <formula>"TRUE"</formula>
    </cfRule>
  </conditionalFormatting>
  <conditionalFormatting sqref="U160:AF160">
    <cfRule type="cellIs" dxfId="46" priority="48" operator="equal">
      <formula>"FALSE"</formula>
    </cfRule>
  </conditionalFormatting>
  <conditionalFormatting sqref="R160 T160">
    <cfRule type="cellIs" dxfId="45" priority="45" operator="equal">
      <formula>"TRUE"</formula>
    </cfRule>
  </conditionalFormatting>
  <conditionalFormatting sqref="R160 T160">
    <cfRule type="cellIs" dxfId="44" priority="46" operator="equal">
      <formula>"FALSE"</formula>
    </cfRule>
  </conditionalFormatting>
  <conditionalFormatting sqref="S160">
    <cfRule type="cellIs" dxfId="43" priority="43" operator="equal">
      <formula>"TRUE"</formula>
    </cfRule>
  </conditionalFormatting>
  <conditionalFormatting sqref="S160">
    <cfRule type="cellIs" dxfId="42" priority="44" operator="equal">
      <formula>"FALSE"</formula>
    </cfRule>
  </conditionalFormatting>
  <conditionalFormatting sqref="F160:I160">
    <cfRule type="cellIs" dxfId="41" priority="41" operator="equal">
      <formula>"TRUE"</formula>
    </cfRule>
  </conditionalFormatting>
  <conditionalFormatting sqref="F160:I160">
    <cfRule type="cellIs" dxfId="40" priority="42" operator="equal">
      <formula>"FALSE"</formula>
    </cfRule>
  </conditionalFormatting>
  <conditionalFormatting sqref="J160">
    <cfRule type="cellIs" dxfId="39" priority="39" operator="equal">
      <formula>"TRUE"</formula>
    </cfRule>
  </conditionalFormatting>
  <conditionalFormatting sqref="J160">
    <cfRule type="cellIs" dxfId="38" priority="40" operator="equal">
      <formula>"FALSE"</formula>
    </cfRule>
  </conditionalFormatting>
  <conditionalFormatting sqref="L160">
    <cfRule type="cellIs" dxfId="37" priority="37" operator="equal">
      <formula>"TRUE"</formula>
    </cfRule>
  </conditionalFormatting>
  <conditionalFormatting sqref="L160">
    <cfRule type="cellIs" dxfId="36" priority="38" operator="equal">
      <formula>"FALSE"</formula>
    </cfRule>
  </conditionalFormatting>
  <conditionalFormatting sqref="K160">
    <cfRule type="cellIs" dxfId="35" priority="35" operator="equal">
      <formula>"TRUE"</formula>
    </cfRule>
  </conditionalFormatting>
  <conditionalFormatting sqref="K160">
    <cfRule type="cellIs" dxfId="34" priority="36" operator="equal">
      <formula>"FALSE"</formula>
    </cfRule>
  </conditionalFormatting>
  <conditionalFormatting sqref="M160">
    <cfRule type="cellIs" dxfId="33" priority="33" operator="equal">
      <formula>"TRUE"</formula>
    </cfRule>
  </conditionalFormatting>
  <conditionalFormatting sqref="M160">
    <cfRule type="cellIs" dxfId="32" priority="34" operator="equal">
      <formula>"FALSE"</formula>
    </cfRule>
  </conditionalFormatting>
  <conditionalFormatting sqref="N160:O160">
    <cfRule type="cellIs" dxfId="31" priority="31" operator="equal">
      <formula>"TRUE"</formula>
    </cfRule>
  </conditionalFormatting>
  <conditionalFormatting sqref="N160:O160">
    <cfRule type="cellIs" dxfId="30" priority="32" operator="equal">
      <formula>"FALSE"</formula>
    </cfRule>
  </conditionalFormatting>
  <conditionalFormatting sqref="P160">
    <cfRule type="cellIs" dxfId="29" priority="29" operator="equal">
      <formula>"TRUE"</formula>
    </cfRule>
  </conditionalFormatting>
  <conditionalFormatting sqref="P160">
    <cfRule type="cellIs" dxfId="28" priority="30" operator="equal">
      <formula>"FALSE"</formula>
    </cfRule>
  </conditionalFormatting>
  <conditionalFormatting sqref="Q160">
    <cfRule type="cellIs" dxfId="27" priority="27" operator="equal">
      <formula>"TRUE"</formula>
    </cfRule>
  </conditionalFormatting>
  <conditionalFormatting sqref="Q160">
    <cfRule type="cellIs" dxfId="26" priority="28" operator="equal">
      <formula>"FALSE"</formula>
    </cfRule>
  </conditionalFormatting>
  <conditionalFormatting sqref="O160">
    <cfRule type="cellIs" dxfId="25" priority="25" operator="equal">
      <formula>"TRUE"</formula>
    </cfRule>
  </conditionalFormatting>
  <conditionalFormatting sqref="O160">
    <cfRule type="cellIs" dxfId="24" priority="26" operator="equal">
      <formula>"FALSE"</formula>
    </cfRule>
  </conditionalFormatting>
  <conditionalFormatting sqref="U161:AF161">
    <cfRule type="cellIs" dxfId="23" priority="23" operator="equal">
      <formula>"TRUE"</formula>
    </cfRule>
  </conditionalFormatting>
  <conditionalFormatting sqref="U161:AF161">
    <cfRule type="cellIs" dxfId="22" priority="24" operator="equal">
      <formula>"FALSE"</formula>
    </cfRule>
  </conditionalFormatting>
  <conditionalFormatting sqref="R161 T161">
    <cfRule type="cellIs" dxfId="21" priority="21" operator="equal">
      <formula>"TRUE"</formula>
    </cfRule>
  </conditionalFormatting>
  <conditionalFormatting sqref="R161 T161">
    <cfRule type="cellIs" dxfId="20" priority="22" operator="equal">
      <formula>"FALSE"</formula>
    </cfRule>
  </conditionalFormatting>
  <conditionalFormatting sqref="S161">
    <cfRule type="cellIs" dxfId="19" priority="19" operator="equal">
      <formula>"TRUE"</formula>
    </cfRule>
  </conditionalFormatting>
  <conditionalFormatting sqref="S161">
    <cfRule type="cellIs" dxfId="18" priority="20" operator="equal">
      <formula>"FALSE"</formula>
    </cfRule>
  </conditionalFormatting>
  <conditionalFormatting sqref="F161:I161">
    <cfRule type="cellIs" dxfId="17" priority="17" operator="equal">
      <formula>"TRUE"</formula>
    </cfRule>
  </conditionalFormatting>
  <conditionalFormatting sqref="F161:I161">
    <cfRule type="cellIs" dxfId="16" priority="18" operator="equal">
      <formula>"FALSE"</formula>
    </cfRule>
  </conditionalFormatting>
  <conditionalFormatting sqref="J161">
    <cfRule type="cellIs" dxfId="15" priority="15" operator="equal">
      <formula>"TRUE"</formula>
    </cfRule>
  </conditionalFormatting>
  <conditionalFormatting sqref="J161">
    <cfRule type="cellIs" dxfId="14" priority="16" operator="equal">
      <formula>"FALSE"</formula>
    </cfRule>
  </conditionalFormatting>
  <conditionalFormatting sqref="L161">
    <cfRule type="cellIs" dxfId="13" priority="13" operator="equal">
      <formula>"TRUE"</formula>
    </cfRule>
  </conditionalFormatting>
  <conditionalFormatting sqref="L161">
    <cfRule type="cellIs" dxfId="12" priority="14" operator="equal">
      <formula>"FALSE"</formula>
    </cfRule>
  </conditionalFormatting>
  <conditionalFormatting sqref="K161">
    <cfRule type="cellIs" dxfId="11" priority="11" operator="equal">
      <formula>"TRUE"</formula>
    </cfRule>
  </conditionalFormatting>
  <conditionalFormatting sqref="K161">
    <cfRule type="cellIs" dxfId="10" priority="12" operator="equal">
      <formula>"FALSE"</formula>
    </cfRule>
  </conditionalFormatting>
  <conditionalFormatting sqref="M161">
    <cfRule type="cellIs" dxfId="9" priority="9" operator="equal">
      <formula>"TRUE"</formula>
    </cfRule>
  </conditionalFormatting>
  <conditionalFormatting sqref="M161">
    <cfRule type="cellIs" dxfId="8" priority="10" operator="equal">
      <formula>"FALSE"</formula>
    </cfRule>
  </conditionalFormatting>
  <conditionalFormatting sqref="N161:O161">
    <cfRule type="cellIs" dxfId="7" priority="7" operator="equal">
      <formula>"TRUE"</formula>
    </cfRule>
  </conditionalFormatting>
  <conditionalFormatting sqref="N161:O161">
    <cfRule type="cellIs" dxfId="6" priority="8" operator="equal">
      <formula>"FALSE"</formula>
    </cfRule>
  </conditionalFormatting>
  <conditionalFormatting sqref="P161">
    <cfRule type="cellIs" dxfId="5" priority="5" operator="equal">
      <formula>"TRUE"</formula>
    </cfRule>
  </conditionalFormatting>
  <conditionalFormatting sqref="P161">
    <cfRule type="cellIs" dxfId="4" priority="6" operator="equal">
      <formula>"FALSE"</formula>
    </cfRule>
  </conditionalFormatting>
  <conditionalFormatting sqref="Q161">
    <cfRule type="cellIs" dxfId="3" priority="3" operator="equal">
      <formula>"TRUE"</formula>
    </cfRule>
  </conditionalFormatting>
  <conditionalFormatting sqref="Q161">
    <cfRule type="cellIs" dxfId="2" priority="4" operator="equal">
      <formula>"FALSE"</formula>
    </cfRule>
  </conditionalFormatting>
  <conditionalFormatting sqref="O161">
    <cfRule type="cellIs" dxfId="1" priority="1" operator="equal">
      <formula>"TRUE"</formula>
    </cfRule>
  </conditionalFormatting>
  <conditionalFormatting sqref="O161">
    <cfRule type="cellIs" dxfId="0" priority="2" operator="equal">
      <formula>"FALSE"</formula>
    </cfRule>
  </conditionalFormatting>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A1D92-3DD0-4432-861A-5E6173E23FD4}">
  <dimension ref="A1:AP53"/>
  <sheetViews>
    <sheetView zoomScale="70" zoomScaleNormal="70" workbookViewId="0">
      <selection activeCell="D2" sqref="D2"/>
    </sheetView>
  </sheetViews>
  <sheetFormatPr defaultRowHeight="12.5" x14ac:dyDescent="0.25"/>
  <cols>
    <col min="1" max="1" width="10.54296875" style="273" bestFit="1" customWidth="1"/>
    <col min="2" max="2" width="9.453125" style="273" bestFit="1" customWidth="1"/>
    <col min="3" max="16384" width="8.7265625" style="273"/>
  </cols>
  <sheetData>
    <row r="1" spans="1:27" x14ac:dyDescent="0.25">
      <c r="A1" s="273" t="s">
        <v>575</v>
      </c>
      <c r="B1" s="273" t="s">
        <v>2</v>
      </c>
      <c r="C1" s="273" t="s">
        <v>576</v>
      </c>
      <c r="D1" s="274" t="s">
        <v>25</v>
      </c>
      <c r="E1" s="273" t="s">
        <v>27</v>
      </c>
      <c r="F1" s="273" t="s">
        <v>254</v>
      </c>
      <c r="G1" s="273" t="s">
        <v>32</v>
      </c>
      <c r="H1" s="275" t="s">
        <v>253</v>
      </c>
      <c r="I1" s="273" t="s">
        <v>129</v>
      </c>
      <c r="J1" s="273" t="s">
        <v>255</v>
      </c>
      <c r="K1" s="275" t="s">
        <v>256</v>
      </c>
      <c r="L1" s="273" t="s">
        <v>86</v>
      </c>
      <c r="M1" s="273" t="s">
        <v>158</v>
      </c>
      <c r="N1" s="273" t="s">
        <v>186</v>
      </c>
      <c r="O1" s="273" t="s">
        <v>69</v>
      </c>
      <c r="P1" s="273" t="s">
        <v>101</v>
      </c>
      <c r="Q1" s="273" t="s">
        <v>323</v>
      </c>
      <c r="R1" s="273" t="s">
        <v>39</v>
      </c>
      <c r="S1" s="275" t="s">
        <v>66</v>
      </c>
      <c r="T1" s="273" t="s">
        <v>577</v>
      </c>
    </row>
    <row r="2" spans="1:27" x14ac:dyDescent="0.25">
      <c r="B2" s="273">
        <f>INDEX('Course Map'!$D:$D, 7)</f>
        <v>0</v>
      </c>
      <c r="C2" s="273" t="str">
        <f>INDEX('Course Map'!$D:$D, 9)</f>
        <v>Select Year here</v>
      </c>
      <c r="D2" s="275" t="str">
        <f>IF(OR(
    AND($C2&gt;=2016, $C2&lt;=2018, SUM($I2:$O2, $T2)&gt;=5, SUM($E2:$H2)&gt;=1),
    AND($C2&gt;=2019, $C2&lt;=2022, SUM($I2:$O2)&gt;=5, SUM($E2:$H2)&gt;=1),
    AND($C2&gt;=2023, D8="Yes", COUNTIF(D14:E14, "Yes")=1, SUM($G2:$M2, $O2:$P2, $R2:$S2)=8),
    AND($C2&gt;=2023, D8="Yes", COUNTIF(D11:E11, "Yes")=0, OR(SUM($G2:$M2, $Q2:$S2)=7, SUM($G2:$M2, $O2:$P2, $R2:$S2)=8)),
    AND($C2&gt;=2023, D8="No", SUM($I2:$O2, $S2)&gt;=7, SUM($E2:$H2)&gt;=1),
    AND($C2&gt;=2026, D8="Yes", COUNTIF(D11:E11, "Yes")=1, SUM($G2:$M2, $O2:$P2, $R2:$S2)=8)
), "Completed", "Incomplete")</f>
        <v>Incomplete</v>
      </c>
      <c r="E2" s="276">
        <f>IF(
  COUNTIF('Course Map'!$D$21:$D$65, "*" &amp; E1 &amp; "*") +
  COUNTIF('Credit (Advanced Standing)'!$C$26:$C$41, "*" &amp; E1 &amp; "*") +
  COUNTIF('Course Map'!$C$71, "*" &amp; E1 &amp; "*") &gt;= 1, 1, 0)</f>
        <v>0</v>
      </c>
      <c r="F2" s="276">
        <f>IF(
  COUNTIF('Course Map'!$D$21:$D$65, "*" &amp; F1 &amp; "*") +
  COUNTIF('Credit (Advanced Standing)'!$C$26:$C$41, "*" &amp; F1 &amp; "*") +
  COUNTIF('Course Map'!$C$71, "*" &amp; F1 &amp; "*") &gt;= 1, 1, 0)</f>
        <v>0</v>
      </c>
      <c r="G2" s="276">
        <f>IF(
  COUNTIF('Course Map'!$D$21:$D$65, "*" &amp; G1 &amp; "*") +
  COUNTIF('Credit (Advanced Standing)'!$C$26:$C$41, "*" &amp; G1 &amp; "*") +
  COUNTIF('Course Map'!$C$71, "*" &amp; G1 &amp; "*") &gt;= 1, 1, 0)</f>
        <v>0</v>
      </c>
      <c r="H2" s="275">
        <f>IF(
  COUNTIF('Course Map'!$D$21:$D$65, "*" &amp; H1 &amp; "*") +
  COUNTIF('Credit (Advanced Standing)'!$C$26:$C$41, "*" &amp; H1 &amp; "*") +
  COUNTIF('Course Map'!$C$71, "*" &amp; H1 &amp; "*") &gt;= 1, 1, 0)</f>
        <v>0</v>
      </c>
      <c r="I2" s="276">
        <f>IF(
  COUNTIF('Course Map'!$D$21:$D$65, "*" &amp; I1 &amp; "*") +
  COUNTIF('Credit (Advanced Standing)'!$C$26:$C$41, "*" &amp; I1 &amp; "*") +
  COUNTIF('Course Map'!$C$71, "*" &amp; I1 &amp; "*") &gt;= 1, 1, 0)</f>
        <v>0</v>
      </c>
      <c r="J2" s="276">
        <f>IF(
  COUNTIF('Course Map'!$D$21:$D$65, "*" &amp; J1 &amp; "*") +
  COUNTIF('Credit (Advanced Standing)'!$C$26:$C$41, "*" &amp; J1 &amp; "*") +
  COUNTIF('Course Map'!$C$71, "*" &amp; J1 &amp; "*") &gt;= 1, 1, 0)</f>
        <v>0</v>
      </c>
      <c r="K2" s="275">
        <f>IF(
  COUNTIF('Course Map'!$D$21:$D$65, "*" &amp; K1 &amp; "*") +
  COUNTIF('Credit (Advanced Standing)'!$C$26:$C$41, "*" &amp; K1 &amp; "*") +
  COUNTIF('Course Map'!$C$71, "*" &amp; K1 &amp; "*") &gt;= 1, 1, 0)</f>
        <v>0</v>
      </c>
      <c r="L2" s="276">
        <f>IF(
  COUNTIF('Course Map'!$D$21:$D$65, "*" &amp; L1 &amp; "*") +
  COUNTIF('Credit (Advanced Standing)'!$C$26:$C$41, "*" &amp; L1 &amp; "*") +
  COUNTIF('Course Map'!$C$71, "*" &amp; L1 &amp; "*") &gt;= 1, 1, 0)</f>
        <v>0</v>
      </c>
      <c r="M2" s="276">
        <f>IF(
  COUNTIF('Course Map'!$D$21:$D$65, "*" &amp; M1 &amp; "*") +
  COUNTIF('Credit (Advanced Standing)'!$C$26:$C$41, "*" &amp; M1 &amp; "*") +
  COUNTIF('Course Map'!$C$71, "*" &amp; M1 &amp; "*") &gt;= 1, 1, 0)</f>
        <v>0</v>
      </c>
      <c r="N2" s="276">
        <f>IF(
  COUNTIF('Course Map'!$D$21:$D$65, "*" &amp; N1 &amp; "*") +
  COUNTIF('Credit (Advanced Standing)'!$C$26:$C$41, "*" &amp; N1 &amp; "*") +
  COUNTIF('Course Map'!$C$71, "*" &amp; N1 &amp; "*") &gt;= 1, 1, 0)</f>
        <v>0</v>
      </c>
      <c r="O2" s="276">
        <f>IF(
  COUNTIF('Course Map'!$D$21:$D$65, "*" &amp; O1 &amp; "*") +
  COUNTIF('Credit (Advanced Standing)'!$C$26:$C$41, "*" &amp; O1 &amp; "*") +
  COUNTIF('Course Map'!$C$71, "*" &amp; O1 &amp; "*") &gt;= 1, 1, 0)</f>
        <v>0</v>
      </c>
      <c r="P2" s="276">
        <f>IF(
  COUNTIF('Course Map'!$D$21:$D$65, "*" &amp; P1 &amp; "*") +
  COUNTIF('Credit (Advanced Standing)'!$C$26:$C$41, "*" &amp; P1 &amp; "*") +
  COUNTIF('Course Map'!$C$71, "*" &amp; P1 &amp; "*") &gt;= 1, 1, 0)</f>
        <v>0</v>
      </c>
      <c r="Q2" s="276">
        <f>IF(
  COUNTIF('Course Map'!$D$21:$D$65, "*" &amp; Q1 &amp; "*") +
  COUNTIF('Credit (Advanced Standing)'!$C$26:$C$41, "*" &amp; Q1 &amp; "*") +
  COUNTIF('Course Map'!$C$71, "*" &amp; Q1 &amp; "*") &gt;= 1, 1, 0)</f>
        <v>0</v>
      </c>
      <c r="R2" s="276">
        <f>IF(
  COUNTIF('Course Map'!$D$21:$D$65, "*" &amp; R1 &amp; "*") +
  COUNTIF('Credit (Advanced Standing)'!$C$26:$C$41, "*" &amp; R1 &amp; "*") +
  COUNTIF('Course Map'!$C$71, "*" &amp; R1 &amp; "*") &gt;= 1, 1, 0)</f>
        <v>0</v>
      </c>
      <c r="S2" s="275">
        <f>IF(
  COUNTIF('Course Map'!$D$21:$D$65, "*" &amp; S1 &amp; "*") +
  COUNTIF('Credit (Advanced Standing)'!$C$26:$C$41, "*" &amp; S1 &amp; "*") +
  COUNTIF('Course Map'!$C$71, "*" &amp; S1 &amp; "*") &gt;= 1, 1, 0)</f>
        <v>0</v>
      </c>
      <c r="T2" s="276">
        <f>IF(
  COUNTIF('Course Map'!$D$21:$D$65, "*" &amp; T1 &amp; "*") +
  COUNTIF('Credit (Advanced Standing)'!$C$26:$C$41, "*" &amp; T1 &amp; "*") +
  COUNTIF('Course Map'!$C$71, "*" &amp; T1 &amp; "*") &gt;= 1, 1, 0)</f>
        <v>0</v>
      </c>
      <c r="U2" s="276"/>
    </row>
    <row r="4" spans="1:27" x14ac:dyDescent="0.25">
      <c r="A4" s="273" t="s">
        <v>578</v>
      </c>
      <c r="B4" s="273" t="s">
        <v>2</v>
      </c>
      <c r="C4" s="273" t="s">
        <v>576</v>
      </c>
      <c r="D4" s="274" t="s">
        <v>26</v>
      </c>
      <c r="E4" s="273" t="s">
        <v>57</v>
      </c>
      <c r="F4" s="273" t="s">
        <v>60</v>
      </c>
      <c r="G4" s="273" t="s">
        <v>61</v>
      </c>
      <c r="H4" s="273" t="s">
        <v>63</v>
      </c>
      <c r="I4" s="275" t="s">
        <v>557</v>
      </c>
      <c r="J4" s="273" t="s">
        <v>54</v>
      </c>
      <c r="K4" s="273" t="s">
        <v>579</v>
      </c>
      <c r="L4" s="273" t="s">
        <v>46</v>
      </c>
      <c r="M4" s="273" t="s">
        <v>49</v>
      </c>
    </row>
    <row r="5" spans="1:27" x14ac:dyDescent="0.25">
      <c r="B5" s="273">
        <f>INDEX('Course Map'!$D:$D, 7)</f>
        <v>0</v>
      </c>
      <c r="C5" s="273" t="str">
        <f>INDEX('Course Map'!$D:$D, 9)</f>
        <v>Select Year here</v>
      </c>
      <c r="D5" s="275" t="str">
        <f>IF(OR(
    AND($C5&lt;=2021, SUM($E5:$K5)&gt;=1),
    AND($C5&lt;=2021, D8="Yes", SUM($L5:$M5)=2),
    AND($C5&gt;=2022, D8="Yes", $J5=1),
    AND($C5&gt;=2022, D8="No", SUM($E5:$I5)&gt;=1),
    ), "Completed", "Incomplete")</f>
        <v>Incomplete</v>
      </c>
      <c r="E5" s="276">
        <f>IF(
  COUNTIF('Course Map'!$D$21:$D$65, "*" &amp; E4 &amp; "*") +
  COUNTIF('Credit (Advanced Standing)'!$C$26:$C$41, "*" &amp; E4 &amp; "*") +
  COUNTIF('Course Map'!$C$71, "*" &amp; E4 &amp; "*") &gt;= 1, 1, 0)</f>
        <v>0</v>
      </c>
      <c r="F5" s="273">
        <f>IF(
  COUNTIF('Course Map'!$D$21:$D$65, "*" &amp; F4 &amp; "*") +
  COUNTIF('Credit (Advanced Standing)'!$C$26:$C$41, "*" &amp; F4 &amp; "*") +
  COUNTIF('Course Map'!$C$71, "*" &amp; F4 &amp; "*") &gt;= 1, 1, 0)</f>
        <v>0</v>
      </c>
      <c r="G5" s="273">
        <f>IF(
  COUNTIF('Course Map'!$D$21:$D$65, "*" &amp; G4 &amp; "*") +
  COUNTIF('Credit (Advanced Standing)'!$C$26:$C$41, "*" &amp; G4 &amp; "*") +
  COUNTIF('Course Map'!$C$71, "*" &amp; G4 &amp; "*") &gt;= 1, 1, 0)</f>
        <v>0</v>
      </c>
      <c r="H5" s="273">
        <f>IF(
  COUNTIF('Course Map'!$D$21:$D$65, "*" &amp; H4 &amp; "*") +
  COUNTIF('Credit (Advanced Standing)'!$C$26:$C$41, "*" &amp; H4 &amp; "*") +
  COUNTIF('Course Map'!$C$71, "*" &amp; H4 &amp; "*") &gt;= 1, 1, 0)</f>
        <v>0</v>
      </c>
      <c r="I5" s="275">
        <f>IF(
  COUNTIF('Course Map'!$D$21:$D$65, "*" &amp; I4 &amp; "*") +
  COUNTIF('Credit (Advanced Standing)'!$C$26:$C$41, "*" &amp; I4 &amp; "*") +
  COUNTIF('Course Map'!$C$71, "*" &amp; I4 &amp; "*") &gt;= 1, 1, 0)</f>
        <v>0</v>
      </c>
      <c r="J5" s="273">
        <f>IF(
  COUNTIF('Course Map'!$D$21:$D$65, "*" &amp; J4 &amp; "*") +
  COUNTIF('Credit (Advanced Standing)'!$C$26:$C$41, "*" &amp; J4 &amp; "*") +
  COUNTIF('Course Map'!$C$71, "*" &amp; J4 &amp; "*") &gt;= 1, 1, 0)</f>
        <v>0</v>
      </c>
      <c r="K5" s="273">
        <f>IF(
  COUNTIF('Course Map'!$D$21:$D$65, "*" &amp; K4 &amp; "*") +
  COUNTIF('Credit (Advanced Standing)'!$C$26:$C$41, "*" &amp; K4 &amp; "*") +
  COUNTIF('Course Map'!$C$71, "*" &amp; K4 &amp; "*") &gt;= 1, 1, 0)</f>
        <v>0</v>
      </c>
      <c r="L5" s="273">
        <f>IF(
  COUNTIF('Course Map'!$D$21:$D$65, "*" &amp; L4 &amp; "*") +
  COUNTIF('Credit (Advanced Standing)'!$C$26:$C$41, "*" &amp; L4 &amp; "*") +
  COUNTIF('Course Map'!$C$71, "*" &amp; L4 &amp; "*") &gt;= 1, 1, 0)</f>
        <v>0</v>
      </c>
      <c r="M5" s="273">
        <f>IF(
  COUNTIF('Course Map'!$D$21:$D$65, "*" &amp; M4 &amp; "*") +
  COUNTIF('Credit (Advanced Standing)'!$C$26:$C$41, "*" &amp; M4 &amp; "*") +
  COUNTIF('Course Map'!$C$71, "*" &amp; M4 &amp; "*") &gt;= 1, 1, 0)</f>
        <v>0</v>
      </c>
    </row>
    <row r="7" spans="1:27" s="277" customFormat="1" x14ac:dyDescent="0.25">
      <c r="A7" s="277" t="s">
        <v>580</v>
      </c>
      <c r="B7" s="277" t="s">
        <v>2</v>
      </c>
      <c r="C7" s="277" t="s">
        <v>576</v>
      </c>
      <c r="D7" s="277" t="s">
        <v>302</v>
      </c>
      <c r="E7" s="274" t="s">
        <v>301</v>
      </c>
      <c r="F7" s="278" t="s">
        <v>32</v>
      </c>
      <c r="G7" s="274" t="s">
        <v>253</v>
      </c>
      <c r="H7" s="277" t="s">
        <v>39</v>
      </c>
      <c r="I7" s="277" t="s">
        <v>43</v>
      </c>
      <c r="J7" s="277" t="s">
        <v>258</v>
      </c>
      <c r="K7" s="274" t="s">
        <v>259</v>
      </c>
      <c r="L7" s="278" t="s">
        <v>36</v>
      </c>
      <c r="M7" s="278" t="s">
        <v>49</v>
      </c>
      <c r="N7" s="278" t="s">
        <v>257</v>
      </c>
      <c r="O7" s="274" t="s">
        <v>261</v>
      </c>
      <c r="P7" s="277" t="s">
        <v>46</v>
      </c>
      <c r="Q7" s="277" t="s">
        <v>52</v>
      </c>
      <c r="R7" s="277" t="s">
        <v>260</v>
      </c>
      <c r="S7" s="274" t="s">
        <v>262</v>
      </c>
      <c r="T7" s="277" t="s">
        <v>87</v>
      </c>
      <c r="U7" s="277" t="s">
        <v>93</v>
      </c>
      <c r="V7" s="277" t="s">
        <v>67</v>
      </c>
      <c r="W7" s="277" t="s">
        <v>581</v>
      </c>
      <c r="X7" s="277" t="s">
        <v>54</v>
      </c>
    </row>
    <row r="8" spans="1:27" s="277" customFormat="1" x14ac:dyDescent="0.25">
      <c r="B8" s="277">
        <f>INDEX('Course Map'!$D:$D, 7)</f>
        <v>0</v>
      </c>
      <c r="C8" s="277" t="str">
        <f>INDEX('Course Map'!$D:$D, 9)</f>
        <v>Select Year here</v>
      </c>
      <c r="D8" s="277" t="str">
        <f>IF(OR(
    AND($C8&lt;=2018, SUM($F8:$W8)&gt;=8),
    AND($C8&gt;=2019, $C8&lt;=2021, SUM($H8:$U8)&gt;=8),
    AND($C8=2022, SUM($H8:$U8)&gt;=8, X8=1),
    AND($C8&gt;=2023, SUM($I8:$V8, X8)&gt;=9)
), "Yes", "No")</f>
        <v>No</v>
      </c>
      <c r="E8" s="274" t="str">
        <f>IF(AND($C8&gt;=2019, SUM($F8:$K8)&gt;=3, SUM($F8:$O8)&gt;=4), "Yes", "No")</f>
        <v>No</v>
      </c>
      <c r="F8" s="278">
        <f>IF(
  COUNTIF('Course Map'!$D$21:$D$65, "*" &amp; F7 &amp; "*") +
  COUNTIF('Credit (Advanced Standing)'!$C$26:$C$41, "*" &amp; F7 &amp; "*") +
  COUNTIF('Course Map'!$C$71, "*" &amp; F7 &amp; "*") &gt;= 1, 1, 0)</f>
        <v>0</v>
      </c>
      <c r="G8" s="274">
        <f>IF(
  COUNTIF('Course Map'!$D$21:$D$65, "*" &amp; G7 &amp; "*") +
  COUNTIF('Credit (Advanced Standing)'!$C$26:$C$41, "*" &amp; G7 &amp; "*") +
  COUNTIF('Course Map'!$C$71, "*" &amp; G7 &amp; "*") &gt;= 1, 1, 0)</f>
        <v>0</v>
      </c>
      <c r="H8" s="277">
        <f>IF(
  COUNTIF('Course Map'!$D$21:$D$65, "*" &amp; H7 &amp; "*") +
  COUNTIF('Credit (Advanced Standing)'!$C$26:$C$41, "*" &amp; H7 &amp; "*") +
  COUNTIF('Course Map'!$C$71, "*" &amp; H7 &amp; "*") &gt;= 1, 1, 0)</f>
        <v>0</v>
      </c>
      <c r="I8" s="277">
        <f>IF(
  COUNTIF('Course Map'!$D$21:$D$65, "*" &amp; I7 &amp; "*") +
  COUNTIF('Credit (Advanced Standing)'!$C$26:$C$41, "*" &amp; I7 &amp; "*") +
  COUNTIF('Course Map'!$C$71, "*" &amp; I7 &amp; "*") &gt;= 1, 1, 0)</f>
        <v>0</v>
      </c>
      <c r="J8" s="277">
        <f>IF(
  COUNTIF('Course Map'!$D$21:$D$65, "*" &amp; J7 &amp; "*") +
  COUNTIF('Credit (Advanced Standing)'!$C$26:$C$41, "*" &amp; J7 &amp; "*") +
  COUNTIF('Course Map'!$C$71, "*" &amp; J7 &amp; "*") &gt;= 1, 1, 0)</f>
        <v>0</v>
      </c>
      <c r="K8" s="274">
        <f>IF(
  COUNTIF('Course Map'!$D$21:$D$65, "*" &amp; K7 &amp; "*") +
  COUNTIF('Credit (Advanced Standing)'!$C$26:$C$41, "*" &amp; K7 &amp; "*") +
  COUNTIF('Course Map'!$C$71, "*" &amp; K7 &amp; "*") &gt;= 1, 1, 0)</f>
        <v>0</v>
      </c>
      <c r="L8" s="278">
        <f>IF(
  COUNTIF('Course Map'!$D$21:$D$65, "*" &amp; L7 &amp; "*") +
  COUNTIF('Credit (Advanced Standing)'!$C$26:$C$41, "*" &amp; L7 &amp; "*") +
  COUNTIF('Course Map'!$C$71, "*" &amp; L7 &amp; "*") &gt;= 1, 1, 0)</f>
        <v>0</v>
      </c>
      <c r="M8" s="278">
        <f>IF(
  COUNTIF('Course Map'!$D$21:$D$65, "*" &amp; M7 &amp; "*") +
  COUNTIF('Credit (Advanced Standing)'!$C$26:$C$41, "*" &amp; M7 &amp; "*") +
  COUNTIF('Course Map'!$C$71, "*" &amp; M7 &amp; "*") &gt;= 1, 1, 0)</f>
        <v>0</v>
      </c>
      <c r="N8" s="278">
        <f>IF(
  COUNTIF('Course Map'!$D$21:$D$65, "*" &amp; N7 &amp; "*") +
  COUNTIF('Credit (Advanced Standing)'!$C$26:$C$41, "*" &amp; N7 &amp; "*") +
  COUNTIF('Course Map'!$C$71, "*" &amp; N7 &amp; "*") &gt;= 1, 1, 0)</f>
        <v>0</v>
      </c>
      <c r="O8" s="274">
        <f>IF(
  COUNTIF('Course Map'!$D$21:$D$65, "*" &amp; O7 &amp; "*") +
  COUNTIF('Credit (Advanced Standing)'!$C$26:$C$41, "*" &amp; O7 &amp; "*") +
  COUNTIF('Course Map'!$C$71, "*" &amp; O7 &amp; "*") &gt;= 1, 1, 0)</f>
        <v>0</v>
      </c>
      <c r="P8" s="277">
        <f>IF(
  COUNTIF('Course Map'!$D$21:$D$65, "*" &amp; P7 &amp; "*") +
  COUNTIF('Credit (Advanced Standing)'!$C$26:$C$41, "*" &amp; P7 &amp; "*") +
  COUNTIF('Course Map'!$C$71, "*" &amp; P7 &amp; "*") &gt;= 1, 1, 0)</f>
        <v>0</v>
      </c>
      <c r="Q8" s="277">
        <f>IF(
  COUNTIF('Course Map'!$D$21:$D$65, "*" &amp; Q7 &amp; "*") +
  COUNTIF('Credit (Advanced Standing)'!$C$26:$C$41, "*" &amp; Q7 &amp; "*") +
  COUNTIF('Course Map'!$C$71, "*" &amp; Q7 &amp; "*") &gt;= 1, 1, 0)</f>
        <v>0</v>
      </c>
      <c r="R8" s="277">
        <f>IF(
  COUNTIF('Course Map'!$D$21:$D$65, "*" &amp; R7 &amp; "*") +
  COUNTIF('Credit (Advanced Standing)'!$C$26:$C$41, "*" &amp; R7 &amp; "*") +
  COUNTIF('Course Map'!$C$71, "*" &amp; R7 &amp; "*") &gt;= 1, 1, 0)</f>
        <v>0</v>
      </c>
      <c r="S8" s="274">
        <f>IF(
  COUNTIF('Course Map'!$D$21:$D$65, "*" &amp; S7 &amp; "*") +
  COUNTIF('Credit (Advanced Standing)'!$C$26:$C$41, "*" &amp; S7 &amp; "*") +
  COUNTIF('Course Map'!$C$71, "*" &amp; S7 &amp; "*") &gt;= 1, 1, 0)</f>
        <v>0</v>
      </c>
      <c r="T8" s="277">
        <f>IF(
  COUNTIF('Course Map'!$D$21:$D$65, "*" &amp; T7 &amp; "*") +
  COUNTIF('Credit (Advanced Standing)'!$C$26:$C$41, "*" &amp; T7 &amp; "*") +
  COUNTIF('Course Map'!$C$71, "*" &amp; T7 &amp; "*") &gt;= 1, 1, 0)</f>
        <v>0</v>
      </c>
      <c r="U8" s="277">
        <f>IF(
  COUNTIF('Course Map'!$D$21:$D$65, "*" &amp; U7 &amp; "*") +
  COUNTIF('Credit (Advanced Standing)'!$C$26:$C$41, "*" &amp; U7 &amp; "*") +
  COUNTIF('Course Map'!$C$71, "*" &amp; U7 &amp; "*") &gt;= 1, 1, 0)</f>
        <v>0</v>
      </c>
      <c r="V8" s="277">
        <f>IF(
  COUNTIF('Course Map'!$D$21:$D$65, "*" &amp; V7 &amp; "*") +
  COUNTIF('Credit (Advanced Standing)'!$C$26:$C$41, "*" &amp; V7 &amp; "*") +
  COUNTIF('Course Map'!$C$71, "*" &amp; V7 &amp; "*") &gt;= 1, 1, 0)</f>
        <v>0</v>
      </c>
      <c r="W8" s="277">
        <f>IF(
  COUNTIF('Course Map'!$D$21:$D$65, "*" &amp; W7 &amp; "*") +
  COUNTIF('Credit (Advanced Standing)'!$C$26:$C$41, "*" &amp; W7 &amp; "*") +
  COUNTIF('Course Map'!$C$71, "*" &amp; W7 &amp; "*") &gt;= 1, 1, 0)</f>
        <v>0</v>
      </c>
      <c r="X8" s="277">
        <f>IF(
  COUNTIF('Course Map'!$D$21:$D$65, "*" &amp; X7 &amp; "*") +
  COUNTIF('Credit (Advanced Standing)'!$C$26:$C$41, "*" &amp; X7 &amp; "*") +
  COUNTIF('Course Map'!$C$71, "*" &amp; X7 &amp; "*") &gt;= 1, 1, 0)</f>
        <v>0</v>
      </c>
    </row>
    <row r="9" spans="1:27" x14ac:dyDescent="0.25">
      <c r="E9" s="276"/>
      <c r="F9" s="276"/>
      <c r="G9" s="276"/>
      <c r="K9" s="276"/>
      <c r="L9" s="276"/>
      <c r="M9" s="276"/>
      <c r="N9" s="276"/>
      <c r="O9" s="276"/>
      <c r="S9" s="276"/>
    </row>
    <row r="10" spans="1:27" x14ac:dyDescent="0.25">
      <c r="A10" s="273" t="s">
        <v>582</v>
      </c>
      <c r="B10" s="273" t="s">
        <v>2</v>
      </c>
      <c r="C10" s="273" t="s">
        <v>576</v>
      </c>
      <c r="D10" s="273" t="s">
        <v>302</v>
      </c>
      <c r="E10" s="276" t="s">
        <v>301</v>
      </c>
      <c r="F10" s="279" t="s">
        <v>69</v>
      </c>
      <c r="G10" s="276" t="s">
        <v>101</v>
      </c>
      <c r="H10" s="273" t="s">
        <v>103</v>
      </c>
      <c r="I10" s="273" t="s">
        <v>105</v>
      </c>
      <c r="J10" s="273" t="s">
        <v>583</v>
      </c>
      <c r="K10" s="276" t="s">
        <v>116</v>
      </c>
      <c r="L10" s="276" t="s">
        <v>112</v>
      </c>
      <c r="M10" s="276" t="s">
        <v>125</v>
      </c>
      <c r="N10" s="276" t="s">
        <v>287</v>
      </c>
      <c r="O10" s="276"/>
      <c r="S10" s="276"/>
    </row>
    <row r="11" spans="1:27" x14ac:dyDescent="0.25">
      <c r="B11" s="273">
        <f>INDEX('Course Map'!$D:$D, 7)</f>
        <v>0</v>
      </c>
      <c r="C11" s="273" t="str">
        <f>INDEX('Course Map'!$D:$D, 9)</f>
        <v>Select Year here</v>
      </c>
      <c r="D11" s="273" t="str">
        <f>IF(
    AND($C11&gt;=2026, SUM($F11:$L11)=7, SUM($M11, $N11)&gt;=1), "Yes", "No")</f>
        <v>No</v>
      </c>
      <c r="E11" s="276" t="str">
        <f>IF(
    AND($C11=2026, SUM($F11:$I11, -$H11)=3, SUM($J11:$L11)&gt;=1), "Yes", "No")</f>
        <v>No</v>
      </c>
      <c r="F11" s="279">
        <f>IF(
  COUNTIF('Course Map'!$D$21:$D$65, "*" &amp; F10 &amp; "*") +
  COUNTIF('Credit (Advanced Standing)'!$C$26:$C$41, "*" &amp; F10 &amp; "*") +
  COUNTIF('Course Map'!$C$71, "*" &amp; F10 &amp; "*") &gt;= 1, 1, 0)</f>
        <v>0</v>
      </c>
      <c r="G11" s="276">
        <f>IF(
  COUNTIF('Course Map'!$D$21:$D$65, "*" &amp; G10 &amp; "*") +
  COUNTIF('Credit (Advanced Standing)'!$C$26:$C$41, "*" &amp; G10 &amp; "*") +
  COUNTIF('Course Map'!$C$71, "*" &amp; G10 &amp; "*") &gt;= 1, 1, 0)</f>
        <v>0</v>
      </c>
      <c r="H11" s="273">
        <f>IF(
  COUNTIF('Course Map'!$D$21:$D$65, "*" &amp; H10 &amp; "*") +
  COUNTIF('Credit (Advanced Standing)'!$C$26:$C$41, "*" &amp; H10 &amp; "*") +
  COUNTIF('Course Map'!$C$71, "*" &amp; H10 &amp; "*") &gt;= 1, 1, 0)</f>
        <v>0</v>
      </c>
      <c r="I11" s="273">
        <f>IF(
  COUNTIF('Course Map'!$D$21:$D$65, "*" &amp; I10 &amp; "*") +
  COUNTIF('Credit (Advanced Standing)'!$C$26:$C$41, "*" &amp; I10 &amp; "*") +
  COUNTIF('Course Map'!$C$71, "*" &amp; I10 &amp; "*") &gt;= 1, 1, 0)</f>
        <v>0</v>
      </c>
      <c r="J11" s="273">
        <f>IF(
  COUNTIF('Course Map'!$D$21:$D$65, "*" &amp; J10 &amp; "*") +
  COUNTIF('Credit (Advanced Standing)'!$C$26:$C$41, "*" &amp; J10 &amp; "*") +
  COUNTIF('Course Map'!$C$71, "*" &amp; J10 &amp; "*") &gt;= 1, 1, 0)</f>
        <v>0</v>
      </c>
      <c r="K11" s="276">
        <f>IF(
  COUNTIF('Course Map'!$D$21:$D$65, "*" &amp; K10 &amp; "*") +
  COUNTIF('Credit (Advanced Standing)'!$C$26:$C$41, "*" &amp; K10 &amp; "*") +
  COUNTIF('Course Map'!$C$71, "*" &amp; K10 &amp; "*") &gt;= 1, 1, 0)</f>
        <v>0</v>
      </c>
      <c r="L11" s="276">
        <f>IF(
  COUNTIF('Course Map'!$D$21:$D$65, "*" &amp; L10 &amp; "*") +
  COUNTIF('Credit (Advanced Standing)'!$C$26:$C$41, "*" &amp; L10 &amp; "*") +
  COUNTIF('Course Map'!$C$71, "*" &amp; L10 &amp; "*") &gt;= 1, 1, 0)</f>
        <v>0</v>
      </c>
      <c r="M11" s="276">
        <f>IF(
  COUNTIF('Course Map'!$D$21:$D$65, "*" &amp; M10 &amp; "*") +
  COUNTIF('Credit (Advanced Standing)'!$C$26:$C$41, "*" &amp; M10 &amp; "*") +
  COUNTIF('Course Map'!$C$71, "*" &amp; M10 &amp; "*") &gt;= 1, 1, 0)</f>
        <v>0</v>
      </c>
      <c r="N11" s="276">
        <f>IF(
  COUNTIF('Course Map'!$D$21:$D$65, "*" &amp; N10 &amp; "*") +
  COUNTIF('Credit (Advanced Standing)'!$C$26:$C$41, "*" &amp; N10 &amp; "*") +
  COUNTIF('Course Map'!$C$71, "*" &amp; N10 &amp; "*") &gt;= 1, 1, 0)</f>
        <v>0</v>
      </c>
      <c r="O11" s="276"/>
      <c r="S11" s="276"/>
    </row>
    <row r="13" spans="1:27" x14ac:dyDescent="0.25">
      <c r="A13" s="277" t="s">
        <v>584</v>
      </c>
      <c r="B13" s="273" t="s">
        <v>2</v>
      </c>
      <c r="C13" s="273" t="s">
        <v>576</v>
      </c>
      <c r="D13" s="273" t="s">
        <v>302</v>
      </c>
      <c r="E13" s="275" t="s">
        <v>301</v>
      </c>
      <c r="F13" s="273" t="s">
        <v>69</v>
      </c>
      <c r="G13" s="273" t="s">
        <v>101</v>
      </c>
      <c r="H13" s="273" t="s">
        <v>103</v>
      </c>
      <c r="I13" s="273" t="s">
        <v>105</v>
      </c>
      <c r="J13" s="273" t="s">
        <v>132</v>
      </c>
      <c r="K13" s="273" t="s">
        <v>150</v>
      </c>
      <c r="L13" s="273" t="s">
        <v>265</v>
      </c>
      <c r="M13" s="273" t="s">
        <v>583</v>
      </c>
      <c r="N13" s="273" t="s">
        <v>107</v>
      </c>
      <c r="O13" s="273" t="s">
        <v>109</v>
      </c>
      <c r="P13" s="273" t="s">
        <v>116</v>
      </c>
      <c r="Q13" s="273" t="s">
        <v>112</v>
      </c>
      <c r="R13" s="273" t="s">
        <v>114</v>
      </c>
      <c r="S13" s="273" t="s">
        <v>418</v>
      </c>
      <c r="T13" s="273" t="s">
        <v>118</v>
      </c>
      <c r="U13" s="273" t="s">
        <v>127</v>
      </c>
      <c r="V13" s="273" t="s">
        <v>125</v>
      </c>
      <c r="W13" s="273" t="s">
        <v>120</v>
      </c>
      <c r="X13" s="273" t="s">
        <v>122</v>
      </c>
      <c r="Y13" s="273" t="s">
        <v>585</v>
      </c>
      <c r="Z13" s="273" t="s">
        <v>287</v>
      </c>
      <c r="AA13" s="273" t="s">
        <v>425</v>
      </c>
    </row>
    <row r="14" spans="1:27" x14ac:dyDescent="0.25">
      <c r="B14" s="273">
        <f>INDEX('Course Map'!$D:$D, 7)</f>
        <v>0</v>
      </c>
      <c r="C14" s="273" t="str">
        <f>INDEX('Course Map'!$D:$D, 9)</f>
        <v>Select Year here</v>
      </c>
      <c r="D14" s="273" t="str">
        <f>IF(OR(
    AND($C14&lt;=2018, OR(
      AND(SUM($G14:$I14, $K14:$L14)=4, SUM($M14:$R14)&gt;=3, SUM($M14:$U14, $W14, $Y14)&gt;=4),
      AND(SUM($G14:$J14)=4, SUM($M14:$Q14)&gt;=3, SUM($G14:$Q14, $T14:$V14)&gt;=8),
      AND(SUM($G14:$J14)=4, SUM($M14:$S14, -$R14)&gt;=3, SUM($G14:$V14, -$R14, -$T14)&gt;=8))),
    AND($C14&gt;=2019, $C14&lt;=2022, OR(
      AND(SUM($G14:$L14, -$J14)=4, SUM($M14:$R14)&gt;=3, SUM($M14:$R14, $T14:$U14, $W14:$X14)&gt;=4),
      AND(SUM($F14:$J14)=5, SUM($M14:$R14)&gt;=3),
      AND(SUM($F14:$J14)=5, SUM($M14:$S14, -$R14)&gt;=3))),
    AND($C14=2021, SUM($G14:$K14)=5, SUM($M14:$R14)&gt;=2, SUM($M14:$R14, $T14:$U14, $W14:$Y14)&gt;=3),
    AND($C14=2023, SUM($F14:$I14, $P14)=5, SUM($M14:$Q14, -$P14)&gt;=2, SUM($M14:$O14, $Q14, $T14:$V14, $Z14, $J14:$L14)&gt;=3),
    AND($C14=2023, SUM($F14:$I14, $P14)=5, SUM($M14:$O14, $Q14, $S14)&gt;=2, SUM($M14:$O14, $Q14, $S14:$V14, $Z14, $J14:$L14)&gt;=3),
    AND($C14=2024, SUM($F14:$I14, $P14)=5, SUM($M14:$O14, $Q14, $S14)&gt;=2, SUM($M14:$O14, $Q14, $S14:$V14, $Z14:$AA14, $K14:$L14)&gt;=3),
    AND($C14=2025, SUM($F14:$I14, $M14:$Q14, -$O14)=7, SUM($V14, $Z14)&gt;=1)
), "Yes", "No")</f>
        <v>No</v>
      </c>
      <c r="E14" s="275" t="str">
        <f>IF(OR(
    AND($C14&gt;=2019, $C14&lt;=2022, SUM($G14:$I14)=3, SUM($M14:$R14, -$O14)&gt;=1),
    AND($C14&gt;=2023, $C14&lt;=2024, SUM($F14:$I14, -$H14, $P14)=4),
    AND($C14=2025, SUM($F14:$I14, -$H14)=3, SUM($M14:$Q14, -$O14)&gt;=1)
), "Yes", "No")</f>
        <v>No</v>
      </c>
      <c r="F14" s="276">
        <f>IF(
  COUNTIF('Course Map'!$D$21:$D$65, "*" &amp; F13 &amp; "*") +
  COUNTIF('Credit (Advanced Standing)'!$C$26:$C$41, "*" &amp; F13 &amp; "*") +
  COUNTIF('Course Map'!$C$71, "*" &amp; F13 &amp; "*") &gt;= 1, 1, 0)</f>
        <v>0</v>
      </c>
      <c r="G14" s="276">
        <f>IF(
  COUNTIF('Course Map'!$D$21:$D$65, "*" &amp; G13 &amp; "*") +
  COUNTIF('Credit (Advanced Standing)'!$C$26:$C$41, "*" &amp; G13 &amp; "*") +
  COUNTIF('Course Map'!$C$71, "*" &amp; G13 &amp; "*") &gt;= 1, 1, 0)</f>
        <v>0</v>
      </c>
      <c r="H14" s="276">
        <f>IF(
  COUNTIF('Course Map'!$D$21:$D$65, "*" &amp; H13 &amp; "*") +
  COUNTIF('Credit (Advanced Standing)'!$C$26:$C$41, "*" &amp; H13 &amp; "*") +
  COUNTIF('Course Map'!$C$71, "*" &amp; H13 &amp; "*") &gt;= 1, 1, 0)</f>
        <v>0</v>
      </c>
      <c r="I14" s="276">
        <f>IF(
  COUNTIF('Course Map'!$D$21:$D$65, "*" &amp; I13 &amp; "*") +
  COUNTIF('Credit (Advanced Standing)'!$C$26:$C$41, "*" &amp; I13 &amp; "*") +
  COUNTIF('Course Map'!$C$71, "*" &amp; I13 &amp; "*") &gt;= 1, 1, 0)</f>
        <v>0</v>
      </c>
      <c r="J14" s="276">
        <f>IF(
  COUNTIF('Course Map'!$D$21:$D$65, "*" &amp; J13 &amp; "*") +
  COUNTIF('Credit (Advanced Standing)'!$C$26:$C$41, "*" &amp; J13 &amp; "*") +
  COUNTIF('Course Map'!$C$71, "*" &amp; J13 &amp; "*") &gt;= 1, 1, 0)</f>
        <v>0</v>
      </c>
      <c r="K14" s="276">
        <f>IF(
  COUNTIF('Course Map'!$D$21:$D$65, "*" &amp; K13 &amp; "*") +
  COUNTIF('Credit (Advanced Standing)'!$C$26:$C$41, "*" &amp; K13 &amp; "*") +
  COUNTIF('Course Map'!$C$71, "*" &amp; K13 &amp; "*") &gt;= 1, 1, 0)</f>
        <v>0</v>
      </c>
      <c r="L14" s="276">
        <f>IF(
  COUNTIF('Course Map'!$D$21:$D$65, "*" &amp; L13 &amp; "*") +
  COUNTIF('Credit (Advanced Standing)'!$C$26:$C$41, "*" &amp; L13 &amp; "*") +
  COUNTIF('Course Map'!$C$71, "*" &amp; L13 &amp; "*") &gt;= 1, 1, 0)</f>
        <v>0</v>
      </c>
      <c r="M14" s="276">
        <f>IF(
  COUNTIF('Course Map'!$D$21:$D$65, "*" &amp; M13 &amp; "*") +
  COUNTIF('Credit (Advanced Standing)'!$C$26:$C$41, "*" &amp; M13 &amp; "*") +
  COUNTIF('Course Map'!$C$71, "*" &amp; M13 &amp; "*") &gt;= 1, 1, 0)</f>
        <v>0</v>
      </c>
      <c r="N14" s="276">
        <f>IF(
  COUNTIF('Course Map'!$D$21:$D$65, "*" &amp; N13 &amp; "*") +
  COUNTIF('Credit (Advanced Standing)'!$C$26:$C$41, "*" &amp; N13 &amp; "*") +
  COUNTIF('Course Map'!$C$71, "*" &amp; N13 &amp; "*") &gt;= 1, 1, 0)</f>
        <v>0</v>
      </c>
      <c r="O14" s="276">
        <f>IF(
  COUNTIF('Course Map'!$D$21:$D$65, "*" &amp; O13 &amp; "*") +
  COUNTIF('Credit (Advanced Standing)'!$C$26:$C$41, "*" &amp; O13 &amp; "*") +
  COUNTIF('Course Map'!$C$71, "*" &amp; O13 &amp; "*") &gt;= 1, 1, 0)</f>
        <v>0</v>
      </c>
      <c r="P14" s="276">
        <f>IF(
  COUNTIF('Course Map'!$D$21:$D$65, "*" &amp; P13 &amp; "*") +
  COUNTIF('Credit (Advanced Standing)'!$C$26:$C$41, "*" &amp; P13 &amp; "*") +
  COUNTIF('Course Map'!$C$71, "*" &amp; P13 &amp; "*") &gt;= 1, 1, 0)</f>
        <v>0</v>
      </c>
      <c r="Q14" s="276">
        <f>IF(
  COUNTIF('Course Map'!$D$21:$D$65, "*" &amp; Q13 &amp; "*") +
  COUNTIF('Credit (Advanced Standing)'!$C$26:$C$41, "*" &amp; Q13 &amp; "*") +
  COUNTIF('Course Map'!$C$71, "*" &amp; Q13 &amp; "*") &gt;= 1, 1, 0)</f>
        <v>0</v>
      </c>
      <c r="R14" s="276">
        <f>IF(
  COUNTIF('Course Map'!$D$21:$D$65, "*" &amp; R13 &amp; "*") +
  COUNTIF('Credit (Advanced Standing)'!$C$26:$C$41, "*" &amp; R13 &amp; "*") +
  COUNTIF('Course Map'!$C$71, "*" &amp; R13 &amp; "*") &gt;= 1, 1, 0)</f>
        <v>0</v>
      </c>
      <c r="S14" s="276">
        <f>IF(
  COUNTIF('Course Map'!$D$21:$D$65, "*" &amp; S13 &amp; "*") +
  COUNTIF('Credit (Advanced Standing)'!$C$26:$C$41, "*" &amp; S13 &amp; "*") +
  COUNTIF('Course Map'!$C$71, "*" &amp; S13 &amp; "*") &gt;= 1, 1, 0)</f>
        <v>0</v>
      </c>
      <c r="T14" s="276">
        <f>IF(
  COUNTIF('Course Map'!$D$21:$D$65, "*" &amp; T13 &amp; "*") +
  COUNTIF('Credit (Advanced Standing)'!$C$26:$C$41, "*" &amp; T13 &amp; "*") +
  COUNTIF('Course Map'!$C$71, "*" &amp; T13 &amp; "*") &gt;= 1, 1, 0)</f>
        <v>0</v>
      </c>
      <c r="U14" s="276">
        <f>IF(
  COUNTIF('Course Map'!$D$21:$D$65, "*" &amp; U13 &amp; "*") +
  COUNTIF('Credit (Advanced Standing)'!$C$26:$C$41, "*" &amp; U13 &amp; "*") +
  COUNTIF('Course Map'!$C$71, "*" &amp; U13 &amp; "*") &gt;= 1, 1, 0)</f>
        <v>0</v>
      </c>
      <c r="V14" s="276">
        <f>IF(
  COUNTIF('Course Map'!$D$21:$D$65, "*" &amp; V13 &amp; "*") +
  COUNTIF('Credit (Advanced Standing)'!$C$26:$C$41, "*" &amp; V13 &amp; "*") +
  COUNTIF('Course Map'!$C$71, "*" &amp; V13 &amp; "*") &gt;= 1, 1, 0)</f>
        <v>0</v>
      </c>
      <c r="W14" s="276">
        <f>IF(
  COUNTIF('Course Map'!$D$21:$D$65, "*" &amp; W13 &amp; "*") +
  COUNTIF('Credit (Advanced Standing)'!$C$26:$C$41, "*" &amp; W13 &amp; "*") +
  COUNTIF('Course Map'!$C$71, "*" &amp; W13 &amp; "*") &gt;= 1, 1, 0)</f>
        <v>0</v>
      </c>
      <c r="X14" s="276">
        <f>IF(
  COUNTIF('Course Map'!$D$21:$D$65, "*" &amp; X13 &amp; "*") +
  COUNTIF('Credit (Advanced Standing)'!$C$26:$C$41, "*" &amp; X13 &amp; "*") +
  COUNTIF('Course Map'!$C$71, "*" &amp; X13 &amp; "*") &gt;= 1, 1, 0)</f>
        <v>0</v>
      </c>
      <c r="Y14" s="276">
        <f>IF(
  COUNTIF('Course Map'!$D$21:$D$65, "*" &amp; Y13 &amp; "*") +
  COUNTIF('Credit (Advanced Standing)'!$C$26:$C$41, "*" &amp; Y13 &amp; "*") +
  COUNTIF('Course Map'!$C$71, "*" &amp; Y13 &amp; "*") &gt;= 1, 1, 0)</f>
        <v>0</v>
      </c>
      <c r="Z14" s="276">
        <f>IF(
  COUNTIF('Course Map'!$D$21:$D$65, "*" &amp; Z13 &amp; "*") +
  COUNTIF('Credit (Advanced Standing)'!$C$26:$C$41, "*" &amp; Z13 &amp; "*") +
  COUNTIF('Course Map'!$C$71, "*" &amp; Z13 &amp; "*") &gt;= 1, 1, 0)</f>
        <v>0</v>
      </c>
      <c r="AA14" s="273">
        <f>IF(
  COUNTIF('Course Map'!$D$21:$D$65, "*" &amp; AA13 &amp; "*") +
  COUNTIF('Credit (Advanced Standing)'!$C$26:$C$41, "*" &amp; AA13 &amp; "*") +
  COUNTIF('Course Map'!$C$71, "*" &amp; AA13 &amp; "*") &gt;= 1, 1, 0)</f>
        <v>0</v>
      </c>
    </row>
    <row r="16" spans="1:27" x14ac:dyDescent="0.25">
      <c r="A16" s="273" t="s">
        <v>586</v>
      </c>
      <c r="B16" s="273" t="s">
        <v>2</v>
      </c>
      <c r="C16" s="273" t="s">
        <v>576</v>
      </c>
      <c r="D16" s="273" t="s">
        <v>302</v>
      </c>
      <c r="E16" s="275" t="s">
        <v>301</v>
      </c>
      <c r="F16" s="273" t="s">
        <v>66</v>
      </c>
      <c r="G16" s="273" t="s">
        <v>67</v>
      </c>
      <c r="H16" s="273" t="s">
        <v>72</v>
      </c>
      <c r="I16" s="273" t="s">
        <v>74</v>
      </c>
      <c r="J16" s="273" t="s">
        <v>79</v>
      </c>
      <c r="K16" s="275" t="s">
        <v>84</v>
      </c>
      <c r="L16" s="273" t="s">
        <v>77</v>
      </c>
      <c r="M16" s="273" t="s">
        <v>143</v>
      </c>
      <c r="N16" s="273" t="s">
        <v>80</v>
      </c>
      <c r="O16" s="273" t="s">
        <v>587</v>
      </c>
      <c r="P16" s="273" t="s">
        <v>82</v>
      </c>
      <c r="Q16" s="273" t="s">
        <v>581</v>
      </c>
      <c r="R16" s="276" t="s">
        <v>279</v>
      </c>
      <c r="S16" s="273" t="s">
        <v>70</v>
      </c>
      <c r="T16" s="276" t="s">
        <v>588</v>
      </c>
      <c r="U16" s="273" t="s">
        <v>589</v>
      </c>
      <c r="V16" s="273" t="s">
        <v>265</v>
      </c>
      <c r="W16" s="273" t="s">
        <v>150</v>
      </c>
      <c r="X16" s="273" t="s">
        <v>132</v>
      </c>
    </row>
    <row r="17" spans="1:24" x14ac:dyDescent="0.25">
      <c r="B17" s="273">
        <f>INDEX('Course Map'!$D:$D, 7)</f>
        <v>0</v>
      </c>
      <c r="C17" s="273" t="str">
        <f>INDEX('Course Map'!$D:$D, 9)</f>
        <v>Select Year here</v>
      </c>
      <c r="D17" s="273" t="str">
        <f>IF(OR(
    AND($C17&lt;=2018, SUM($F17:$K17)=6, SUM($L17:$Q17, $U17)&gt;=1, SUM($L17:$W17, -$R17)&gt;=2),
    AND($C17&gt;=2019, $C17&lt;=2022, OR(
      AND(SUM($F17:$K17)=6, SUM($L17:$O17, $U17)&gt;=1, SUM($L17:$O17, $S17:$W17)&gt;=2),
      AND(SUM($F17:$K17)=6, SUM($L17:$P17, -$O17, $U17)&gt;=1, SUM($L17:$N17, $P17, $S17:$W17)&gt;=2),
      AND(SUM($F17:$K17)=6, SUM($L17:$P17, -$O17, $U17)&gt;=1, SUM($L17:$N17, $P17, $R17:$W17)&gt;=2))),
    AND($C17=2021, SUM($F17:$K17)=6, SUM($L17:$P17, $U17)&gt;=1, SUM($L17:$P17, $S17:$X17)&gt;=2),
    AND($C17=2023, SUM($F17:$K17)=6, SUM($L17:$P17, -$O17, $U17)&gt;=1, SUM($L17:$P17, -$O17, $R17:$W17)&gt;=2),
    AND($C17&gt;=2019, SUM($F17:$K17)=6, SUM($M17:$N17, $P17, $S17:$U17)&gt;=2)
), "Yes", "No")</f>
        <v>No</v>
      </c>
      <c r="E17" s="275" t="str">
        <f>IF(AND($C17&gt;=2019, SUM($F17:$J17, -$I17)=4), "Yes", "No")</f>
        <v>No</v>
      </c>
      <c r="F17" s="273">
        <f>IF(
  COUNTIF('Course Map'!$D$21:$D$65, "*" &amp; F16 &amp; "*") +
  COUNTIF('Credit (Advanced Standing)'!$C$26:$C$41, "*" &amp; F16 &amp; "*") +
  COUNTIF('Course Map'!$C$71, "*" &amp; F16 &amp; "*") &gt;= 1, 1, 0)</f>
        <v>0</v>
      </c>
      <c r="G17" s="273">
        <f>IF(
  COUNTIF('Course Map'!$D$21:$D$65, "*" &amp; G16 &amp; "*") +
  COUNTIF('Credit (Advanced Standing)'!$C$26:$C$41, "*" &amp; G16 &amp; "*") +
  COUNTIF('Course Map'!$C$71, "*" &amp; G16 &amp; "*") &gt;= 1, 1, 0)</f>
        <v>0</v>
      </c>
      <c r="H17" s="273">
        <f>IF(
  COUNTIF('Course Map'!$D$21:$D$65, "*" &amp; H16 &amp; "*") +
  COUNTIF('Credit (Advanced Standing)'!$C$26:$C$41, "*" &amp; H16 &amp; "*") +
  COUNTIF('Course Map'!$C$71, "*" &amp; H16 &amp; "*") &gt;= 1, 1, 0)</f>
        <v>0</v>
      </c>
      <c r="I17" s="273">
        <f>IF(
  COUNTIF('Course Map'!$D$21:$D$65, "*" &amp; I16 &amp; "*") +
  COUNTIF('Credit (Advanced Standing)'!$C$26:$C$41, "*" &amp; I16 &amp; "*") +
  COUNTIF('Course Map'!$C$71, "*" &amp; I16 &amp; "*") &gt;= 1, 1, 0)</f>
        <v>0</v>
      </c>
      <c r="J17" s="273">
        <f>IF(
  COUNTIF('Course Map'!$D$21:$D$65, "*" &amp; J16 &amp; "*") +
  COUNTIF('Credit (Advanced Standing)'!$C$26:$C$41, "*" &amp; J16 &amp; "*") +
  COUNTIF('Course Map'!$C$71, "*" &amp; J16 &amp; "*") &gt;= 1, 1, 0)</f>
        <v>0</v>
      </c>
      <c r="K17" s="275">
        <f>IF(
  COUNTIF('Course Map'!$D$21:$D$65, "*" &amp; K16 &amp; "*") +
  COUNTIF('Credit (Advanced Standing)'!$C$26:$C$41, "*" &amp; K16 &amp; "*") +
  COUNTIF('Course Map'!$C$71, "*" &amp; K16 &amp; "*") &gt;= 1, 1, 0)</f>
        <v>0</v>
      </c>
      <c r="L17" s="273">
        <f>IF(
  COUNTIF('Course Map'!$D$21:$D$65, "*" &amp; L16 &amp; "*") +
  COUNTIF('Credit (Advanced Standing)'!$C$26:$C$41, "*" &amp; L16 &amp; "*") +
  COUNTIF('Course Map'!$C$71, "*" &amp; L16 &amp; "*") &gt;= 1, 1, 0)</f>
        <v>0</v>
      </c>
      <c r="M17" s="273">
        <f>IF(
  COUNTIF('Course Map'!$D$21:$D$65, "*" &amp; M16 &amp; "*") +
  COUNTIF('Credit (Advanced Standing)'!$C$26:$C$41, "*" &amp; M16 &amp; "*") +
  COUNTIF('Course Map'!$C$71, "*" &amp; M16 &amp; "*") &gt;= 1, 1, 0)</f>
        <v>0</v>
      </c>
      <c r="N17" s="273">
        <f>IF(
  COUNTIF('Course Map'!$D$21:$D$65, "*" &amp; N16 &amp; "*") +
  COUNTIF('Credit (Advanced Standing)'!$C$26:$C$41, "*" &amp; N16 &amp; "*") +
  COUNTIF('Course Map'!$C$71, "*" &amp; N16 &amp; "*") &gt;= 1, 1, 0)</f>
        <v>0</v>
      </c>
      <c r="O17" s="273">
        <f>IF(
  COUNTIF('Course Map'!$D$21:$D$65, "*" &amp; O16 &amp; "*") +
  COUNTIF('Credit (Advanced Standing)'!$C$26:$C$41, "*" &amp; O16 &amp; "*") +
  COUNTIF('Course Map'!$C$71, "*" &amp; O16 &amp; "*") &gt;= 1, 1, 0)</f>
        <v>0</v>
      </c>
      <c r="P17" s="273">
        <f>IF(
  COUNTIF('Course Map'!$D$21:$D$65, "*" &amp; P16 &amp; "*") +
  COUNTIF('Credit (Advanced Standing)'!$C$26:$C$41, "*" &amp; P16 &amp; "*") +
  COUNTIF('Course Map'!$C$71, "*" &amp; P16 &amp; "*") &gt;= 1, 1, 0)</f>
        <v>0</v>
      </c>
      <c r="Q17" s="273">
        <f>IF(
  COUNTIF('Course Map'!$D$21:$D$65, "*" &amp; Q16 &amp; "*") +
  COUNTIF('Credit (Advanced Standing)'!$C$26:$C$41, "*" &amp; Q16 &amp; "*") +
  COUNTIF('Course Map'!$C$71, "*" &amp; Q16 &amp; "*") &gt;= 1, 1, 0)</f>
        <v>0</v>
      </c>
      <c r="R17" s="276">
        <f>IF(
  COUNTIF('Course Map'!$D$21:$D$65, "*" &amp; R16 &amp; "*") +
  COUNTIF('Credit (Advanced Standing)'!$C$26:$C$41, "*" &amp; R16 &amp; "*") +
  COUNTIF('Course Map'!$C$71, "*" &amp; R16 &amp; "*") &gt;= 1, 1, 0)</f>
        <v>0</v>
      </c>
      <c r="S17" s="273">
        <f>IF(
  COUNTIF('Course Map'!$D$21:$D$65, "*" &amp; S16 &amp; "*") +
  COUNTIF('Credit (Advanced Standing)'!$C$26:$C$41, "*" &amp; S16 &amp; "*") +
  COUNTIF('Course Map'!$C$71, "*" &amp; S16 &amp; "*") &gt;= 1, 1, 0)</f>
        <v>0</v>
      </c>
      <c r="T17" s="276">
        <f>IF(
  COUNTIF('Course Map'!$D$21:$D$65, "*" &amp; T16 &amp; "*") +
  COUNTIF('Credit (Advanced Standing)'!$C$26:$C$41, "*" &amp; T16 &amp; "*") +
  COUNTIF('Course Map'!$C$71, "*" &amp; T16 &amp; "*") &gt;= 1, 1, 0)</f>
        <v>0</v>
      </c>
      <c r="U17" s="276">
        <f>IF(
  COUNTIF('Course Map'!$D$21:$D$65, "*" &amp; U16 &amp; "*") +
  COUNTIF('Credit (Advanced Standing)'!$C$26:$C$41, "*" &amp; U16 &amp; "*") +
  COUNTIF('Course Map'!$C$71, "*" &amp; U16 &amp; "*") &gt;= 1, 1, 0)</f>
        <v>0</v>
      </c>
      <c r="V17" s="276">
        <f>IF(
  COUNTIF('Course Map'!$D$21:$D$65, "*" &amp; V16 &amp; "*") +
  COUNTIF('Credit (Advanced Standing)'!$C$26:$C$41, "*" &amp; V16 &amp; "*") +
  COUNTIF('Course Map'!$C$71, "*" &amp; V16 &amp; "*") &gt;= 1, 1, 0)</f>
        <v>0</v>
      </c>
      <c r="W17" s="276">
        <f>IF(
  COUNTIF('Course Map'!$D$21:$D$65, "*" &amp; W16 &amp; "*") +
  COUNTIF('Credit (Advanced Standing)'!$C$26:$C$41, "*" &amp; W16 &amp; "*") +
  COUNTIF('Course Map'!$C$71, "*" &amp; W16 &amp; "*") &gt;= 1, 1, 0)</f>
        <v>0</v>
      </c>
      <c r="X17" s="276">
        <f>IF(
  COUNTIF('Course Map'!$D$21:$D$65, "*" &amp; X16 &amp; "*") +
  COUNTIF('Credit (Advanced Standing)'!$C$26:$C$41, "*" &amp; X16 &amp; "*") +
  COUNTIF('Course Map'!$C$71, "*" &amp; X16 &amp; "*") &gt;= 1, 1, 0)</f>
        <v>0</v>
      </c>
    </row>
    <row r="19" spans="1:24" x14ac:dyDescent="0.25">
      <c r="A19" s="273" t="s">
        <v>590</v>
      </c>
      <c r="B19" s="273" t="s">
        <v>2</v>
      </c>
      <c r="C19" s="273" t="s">
        <v>576</v>
      </c>
      <c r="D19" s="273" t="s">
        <v>302</v>
      </c>
      <c r="E19" s="275" t="s">
        <v>301</v>
      </c>
      <c r="F19" s="273" t="s">
        <v>86</v>
      </c>
      <c r="G19" s="273" t="s">
        <v>87</v>
      </c>
      <c r="H19" s="273" t="s">
        <v>93</v>
      </c>
      <c r="I19" s="273" t="s">
        <v>88</v>
      </c>
      <c r="J19" s="273" t="s">
        <v>90</v>
      </c>
      <c r="K19" s="273" t="s">
        <v>94</v>
      </c>
      <c r="L19" s="273" t="s">
        <v>96</v>
      </c>
      <c r="M19" s="273" t="s">
        <v>98</v>
      </c>
      <c r="N19" s="273" t="s">
        <v>591</v>
      </c>
      <c r="O19" s="273" t="s">
        <v>283</v>
      </c>
      <c r="P19" s="273" t="s">
        <v>286</v>
      </c>
      <c r="Q19" s="273" t="s">
        <v>57</v>
      </c>
      <c r="R19" s="273" t="s">
        <v>60</v>
      </c>
      <c r="S19" s="273" t="s">
        <v>411</v>
      </c>
    </row>
    <row r="20" spans="1:24" x14ac:dyDescent="0.25">
      <c r="B20" s="273">
        <f>INDEX('Course Map'!$D:$D, 7)</f>
        <v>0</v>
      </c>
      <c r="C20" s="273" t="str">
        <f>INDEX('Course Map'!$D:$D, 9)</f>
        <v>Select Year here</v>
      </c>
      <c r="D20" s="273" t="str">
        <f>IF(OR(
    AND($C20&gt;=2016, $C20&lt;=2022, SUM($F20:$N20)&gt;=8),
    AND($C20&gt;=2016, $C20&lt;=2022, SUM(F20:H20, K20, O20:R20)=8)
), "Yes", "No")</f>
        <v>No</v>
      </c>
      <c r="E20" s="275" t="str">
        <f>IF(OR(
    AND($C20&gt;=2019, $C20&lt;=2022, SUM($F20:$H20)=3, SUM($F20:$M20)&gt;=4),
    AND($C20&gt;=2019, $C20&lt;=2023, SUM($F20:$H20)=3, SUM(K20, O20:P20)&gt;=1),
    AND($C20&gt;=2024, SUM($F20)=1, SUM($G20:$H20, $K20, $O20:$P20, $S20)&gt;=3)
), "Yes", "No")</f>
        <v>No</v>
      </c>
      <c r="F20" s="273">
        <f>IF(
  COUNTIF('Course Map'!$D$21:$D$65, "*" &amp; F19 &amp; "*") +
  COUNTIF('Credit (Advanced Standing)'!$C$26:$C$41, "*" &amp; F19 &amp; "*") +
  COUNTIF('Course Map'!$C$71, "*" &amp; F19 &amp; "*") &gt;= 1, 1, 0)</f>
        <v>0</v>
      </c>
      <c r="G20" s="273">
        <f>IF(
  COUNTIF('Course Map'!$D$21:$D$65, "*" &amp; G19 &amp; "*") +
  COUNTIF('Credit (Advanced Standing)'!$C$26:$C$41, "*" &amp; G19 &amp; "*") +
  COUNTIF('Course Map'!$C$71, "*" &amp; G19 &amp; "*") &gt;= 1, 1, 0)</f>
        <v>0</v>
      </c>
      <c r="H20" s="273">
        <f>IF(
  COUNTIF('Course Map'!$D$21:$D$65, "*" &amp; H19 &amp; "*") +
  COUNTIF('Credit (Advanced Standing)'!$C$26:$C$41, "*" &amp; H19 &amp; "*") +
  COUNTIF('Course Map'!$C$71, "*" &amp; H19 &amp; "*") &gt;= 1, 1, 0)</f>
        <v>0</v>
      </c>
      <c r="I20" s="273">
        <f>IF(
  COUNTIF('Course Map'!$D$21:$D$65, "*" &amp; I19 &amp; "*") +
  COUNTIF('Credit (Advanced Standing)'!$C$26:$C$41, "*" &amp; I19 &amp; "*") +
  COUNTIF('Course Map'!$C$71, "*" &amp; I19 &amp; "*") &gt;= 1, 1, 0)</f>
        <v>0</v>
      </c>
      <c r="J20" s="273">
        <f>IF(
  COUNTIF('Course Map'!$D$21:$D$65, "*" &amp; J19 &amp; "*") +
  COUNTIF('Credit (Advanced Standing)'!$C$26:$C$41, "*" &amp; J19 &amp; "*") +
  COUNTIF('Course Map'!$C$71, "*" &amp; J19 &amp; "*") &gt;= 1, 1, 0)</f>
        <v>0</v>
      </c>
      <c r="K20" s="273">
        <f>IF(
  COUNTIF('Course Map'!$D$21:$D$65, "*" &amp; K19 &amp; "*") +
  COUNTIF('Credit (Advanced Standing)'!$C$26:$C$41, "*" &amp; K19 &amp; "*") +
  COUNTIF('Course Map'!$C$71, "*" &amp; K19 &amp; "*") &gt;= 1, 1, 0)</f>
        <v>0</v>
      </c>
      <c r="L20" s="273">
        <f>IF(
  COUNTIF('Course Map'!$D$21:$D$65, "*" &amp; L19 &amp; "*") +
  COUNTIF('Credit (Advanced Standing)'!$C$26:$C$41, "*" &amp; L19 &amp; "*") +
  COUNTIF('Course Map'!$C$71, "*" &amp; L19 &amp; "*") &gt;= 1, 1, 0)</f>
        <v>0</v>
      </c>
      <c r="M20" s="273">
        <f>IF(
  COUNTIF('Course Map'!$D$21:$D$65, "*" &amp; M19 &amp; "*") +
  COUNTIF('Credit (Advanced Standing)'!$C$26:$C$41, "*" &amp; M19 &amp; "*") +
  COUNTIF('Course Map'!$C$71, "*" &amp; M19 &amp; "*") &gt;= 1, 1, 0)</f>
        <v>0</v>
      </c>
      <c r="N20" s="273">
        <f>IF(
  COUNTIF('Course Map'!$D$21:$D$65, "*" &amp; N19 &amp; "*") +
  COUNTIF('Credit (Advanced Standing)'!$C$26:$C$41, "*" &amp; N19 &amp; "*") +
  COUNTIF('Course Map'!$C$71, "*" &amp; N19 &amp; "*") &gt;= 1, 1, 0)</f>
        <v>0</v>
      </c>
      <c r="O20" s="273">
        <f>IF(
  COUNTIF('Course Map'!$D$21:$D$65, "*" &amp; O19 &amp; "*") +
  COUNTIF('Credit (Advanced Standing)'!$C$26:$C$41, "*" &amp; O19 &amp; "*") +
  COUNTIF('Course Map'!$C$71, "*" &amp; O19 &amp; "*") &gt;= 1, 1, 0)</f>
        <v>0</v>
      </c>
      <c r="P20" s="273">
        <f>IF(
  COUNTIF('Course Map'!$D$21:$D$65, "*" &amp; P19 &amp; "*") +
  COUNTIF('Credit (Advanced Standing)'!$C$26:$C$41, "*" &amp; P19 &amp; "*") +
  COUNTIF('Course Map'!$C$71, "*" &amp; P19 &amp; "*") &gt;= 1, 1, 0)</f>
        <v>0</v>
      </c>
      <c r="Q20" s="273">
        <f>IF(
  COUNTIF('Course Map'!$D$21:$D$65, "*" &amp; Q19 &amp; "*") +
  COUNTIF('Credit (Advanced Standing)'!$C$26:$C$41, "*" &amp; Q19 &amp; "*") +
  COUNTIF('Course Map'!$C$71, "*" &amp; Q19 &amp; "*") &gt;= 1, 1, 0)</f>
        <v>0</v>
      </c>
      <c r="R20" s="273">
        <f>IF(
  COUNTIF('Course Map'!$D$21:$D$65, "*" &amp; R19 &amp; "*") +
  COUNTIF('Credit (Advanced Standing)'!$C$26:$C$41, "*" &amp; R19 &amp; "*") +
  COUNTIF('Course Map'!$C$71, "*" &amp; R19 &amp; "*") &gt;= 1, 1, 0)</f>
        <v>0</v>
      </c>
      <c r="S20" s="273">
        <f>IF(
  COUNTIF('Course Map'!$D$21:$D$65, "*" &amp; S19 &amp; "*") +
  COUNTIF('Credit (Advanced Standing)'!$C$26:$C$41, "*" &amp; S19 &amp; "*") +
  COUNTIF('Course Map'!$C$71, "*" &amp; S19 &amp; "*") &gt;= 1, 1, 0)</f>
        <v>0</v>
      </c>
    </row>
    <row r="22" spans="1:24" x14ac:dyDescent="0.25">
      <c r="A22" s="273" t="s">
        <v>592</v>
      </c>
      <c r="B22" s="273" t="s">
        <v>2</v>
      </c>
      <c r="C22" s="273" t="s">
        <v>576</v>
      </c>
      <c r="D22" s="273" t="s">
        <v>302</v>
      </c>
      <c r="E22" s="275" t="s">
        <v>301</v>
      </c>
      <c r="F22" s="273" t="s">
        <v>129</v>
      </c>
      <c r="G22" s="273" t="s">
        <v>255</v>
      </c>
      <c r="H22" s="273" t="s">
        <v>256</v>
      </c>
      <c r="I22" s="273" t="s">
        <v>132</v>
      </c>
      <c r="J22" s="273" t="s">
        <v>263</v>
      </c>
      <c r="K22" s="273" t="s">
        <v>264</v>
      </c>
      <c r="L22" s="273" t="s">
        <v>135</v>
      </c>
      <c r="M22" s="273" t="s">
        <v>265</v>
      </c>
      <c r="N22" s="273" t="s">
        <v>138</v>
      </c>
      <c r="O22" s="273" t="s">
        <v>593</v>
      </c>
      <c r="P22" s="273" t="s">
        <v>427</v>
      </c>
      <c r="Q22" s="273" t="s">
        <v>290</v>
      </c>
      <c r="R22" s="273" t="s">
        <v>145</v>
      </c>
      <c r="S22" s="273" t="s">
        <v>147</v>
      </c>
      <c r="T22" s="273" t="s">
        <v>140</v>
      </c>
      <c r="U22" s="273" t="s">
        <v>143</v>
      </c>
      <c r="V22" s="273" t="s">
        <v>149</v>
      </c>
      <c r="W22" s="273" t="s">
        <v>425</v>
      </c>
    </row>
    <row r="23" spans="1:24" x14ac:dyDescent="0.25">
      <c r="B23" s="273">
        <f>INDEX('Course Map'!$D:$D, 7)</f>
        <v>0</v>
      </c>
      <c r="C23" s="273" t="str">
        <f>INDEX('Course Map'!$D:$D, 9)</f>
        <v>Select Year here</v>
      </c>
      <c r="D23" s="273" t="str">
        <f>IF(OR(
    AND($C23&gt;=2016, $C23&lt;=2022, SUM($F23:$V23)&gt;=8),
    AND($C23&gt;=2016, $C23&lt;=2023, SUM($F23:$U23)&gt;=8),
    AND($C23&gt;=2024, SUM($F23:$S23, $W23)&gt;=8)
), "Yes", "No")</f>
        <v>No</v>
      </c>
      <c r="E23" s="275" t="str">
        <f>IF(OR(
    AND($C23&gt;=2019, $C23&lt;=2022, SUM($I23:$M23, $R23:$S23)=4),
    AND($C23=2023, SUM($F23:$M23, $S23)=4),
    AND($C23=2024, SUM($F23, $W23)=2, SUM($I23:$M23, $P23:$R23)&gt;=2),
    AND($C23&gt;=2025, SUM($I23, $W23)=2, SUM($L23, $P23:$S23)&gt;=2)
), "Yes", "No")</f>
        <v>No</v>
      </c>
      <c r="F23" s="273">
        <f>IF(
  COUNTIF('Course Map'!$D$21:$D$65, "*" &amp; F22 &amp; "*") +
  COUNTIF('Credit (Advanced Standing)'!$C$26:$C$41, "*" &amp; F22 &amp; "*") +
  COUNTIF('Course Map'!$C$71, "*" &amp; F22 &amp; "*") &gt;= 1, 1, 0)</f>
        <v>0</v>
      </c>
      <c r="G23" s="273">
        <f>IF(
  COUNTIF('Course Map'!$D$21:$D$65, "*" &amp; G22 &amp; "*") +
  COUNTIF('Credit (Advanced Standing)'!$C$26:$C$41, "*" &amp; G22 &amp; "*") +
  COUNTIF('Course Map'!$C$71, "*" &amp; G22 &amp; "*") &gt;= 1, 1, 0)</f>
        <v>0</v>
      </c>
      <c r="H23" s="273">
        <f>IF(
  COUNTIF('Course Map'!$D$21:$D$65, "*" &amp; H22 &amp; "*") +
  COUNTIF('Credit (Advanced Standing)'!$C$26:$C$41, "*" &amp; H22 &amp; "*") +
  COUNTIF('Course Map'!$C$71, "*" &amp; H22 &amp; "*") &gt;= 1, 1, 0)</f>
        <v>0</v>
      </c>
      <c r="I23" s="273">
        <f>IF(
  COUNTIF('Course Map'!$D$21:$D$65, "*" &amp; I22 &amp; "*") +
  COUNTIF('Credit (Advanced Standing)'!$C$26:$C$41, "*" &amp; I22 &amp; "*") +
  COUNTIF('Course Map'!$C$71, "*" &amp; I22 &amp; "*") &gt;= 1, 1, 0)</f>
        <v>0</v>
      </c>
      <c r="J23" s="273">
        <f>IF(
  COUNTIF('Course Map'!$D$21:$D$65, "*" &amp; J22 &amp; "*") +
  COUNTIF('Credit (Advanced Standing)'!$C$26:$C$41, "*" &amp; J22 &amp; "*") +
  COUNTIF('Course Map'!$C$71, "*" &amp; J22 &amp; "*") &gt;= 1, 1, 0)</f>
        <v>0</v>
      </c>
      <c r="K23" s="273">
        <f>IF(
  COUNTIF('Course Map'!$D$21:$D$65, "*" &amp; K22 &amp; "*") +
  COUNTIF('Credit (Advanced Standing)'!$C$26:$C$41, "*" &amp; K22 &amp; "*") +
  COUNTIF('Course Map'!$C$71, "*" &amp; K22 &amp; "*") &gt;= 1, 1, 0)</f>
        <v>0</v>
      </c>
      <c r="L23" s="273">
        <f>IF(
  COUNTIF('Course Map'!$D$21:$D$65, "*" &amp; L22 &amp; "*") +
  COUNTIF('Credit (Advanced Standing)'!$C$26:$C$41, "*" &amp; L22 &amp; "*") +
  COUNTIF('Course Map'!$C$71, "*" &amp; L22 &amp; "*") &gt;= 1, 1, 0)</f>
        <v>0</v>
      </c>
      <c r="M23" s="273">
        <f>IF(
  COUNTIF('Course Map'!$D$21:$D$65, "*" &amp; M22 &amp; "*") +
  COUNTIF('Credit (Advanced Standing)'!$C$26:$C$41, "*" &amp; M22 &amp; "*") +
  COUNTIF('Course Map'!$C$71, "*" &amp; M22 &amp; "*") &gt;= 1, 1, 0)</f>
        <v>0</v>
      </c>
      <c r="N23" s="273">
        <f>IF(
  COUNTIF('Course Map'!$D$21:$D$65, "*" &amp; N22 &amp; "*") +
  COUNTIF('Credit (Advanced Standing)'!$C$26:$C$41, "*" &amp; N22 &amp; "*") +
  COUNTIF('Course Map'!$C$71, "*" &amp; N22 &amp; "*") &gt;= 1, 1, 0)</f>
        <v>0</v>
      </c>
      <c r="O23" s="273">
        <f>IF(
  COUNTIF('Course Map'!$D$21:$D$65, "*" &amp; O22 &amp; "*") +
  COUNTIF('Credit (Advanced Standing)'!$C$26:$C$41, "*" &amp; O22 &amp; "*") +
  COUNTIF('Course Map'!$C$71, "*" &amp; O22 &amp; "*") &gt;= 1, 1, 0)</f>
        <v>0</v>
      </c>
      <c r="P23" s="273">
        <f>IF(
  COUNTIF('Course Map'!$D$21:$D$65, "*" &amp; P22 &amp; "*") +
  COUNTIF('Credit (Advanced Standing)'!$C$26:$C$41, "*" &amp; P22 &amp; "*") +
  COUNTIF('Course Map'!$C$71, "*" &amp; P22 &amp; "*") &gt;= 1, 1, 0)</f>
        <v>0</v>
      </c>
      <c r="Q23" s="273">
        <f>IF(
  COUNTIF('Course Map'!$D$21:$D$65, "*" &amp; Q22 &amp; "*") +
  COUNTIF('Credit (Advanced Standing)'!$C$26:$C$41, "*" &amp; Q22 &amp; "*") +
  COUNTIF('Course Map'!$C$71, "*" &amp; Q22 &amp; "*") &gt;= 1, 1, 0)</f>
        <v>0</v>
      </c>
      <c r="R23" s="273">
        <f>IF(
  COUNTIF('Course Map'!$D$21:$D$65, "*" &amp; R22 &amp; "*") +
  COUNTIF('Credit (Advanced Standing)'!$C$26:$C$41, "*" &amp; R22 &amp; "*") +
  COUNTIF('Course Map'!$C$71, "*" &amp; R22 &amp; "*") &gt;= 1, 1, 0)</f>
        <v>0</v>
      </c>
      <c r="S23" s="273">
        <f>IF(
  COUNTIF('Course Map'!$D$21:$D$65, "*" &amp; S22 &amp; "*") +
  COUNTIF('Credit (Advanced Standing)'!$C$26:$C$41, "*" &amp; S22 &amp; "*") +
  COUNTIF('Course Map'!$C$71, "*" &amp; S22 &amp; "*") &gt;= 1, 1, 0)</f>
        <v>0</v>
      </c>
      <c r="T23" s="273">
        <f>IF(
  COUNTIF('Course Map'!$D$21:$D$65, "*" &amp; T22 &amp; "*") +
  COUNTIF('Credit (Advanced Standing)'!$C$26:$C$41, "*" &amp; T22 &amp; "*") +
  COUNTIF('Course Map'!$C$71, "*" &amp; T22 &amp; "*") &gt;= 1, 1, 0)</f>
        <v>0</v>
      </c>
      <c r="U23" s="273">
        <f>IF(
  COUNTIF('Course Map'!$D$21:$D$65, "*" &amp; U22 &amp; "*") +
  COUNTIF('Credit (Advanced Standing)'!$C$26:$C$41, "*" &amp; U22 &amp; "*") +
  COUNTIF('Course Map'!$C$71, "*" &amp; U22 &amp; "*") &gt;= 1, 1, 0)</f>
        <v>0</v>
      </c>
      <c r="V23" s="273">
        <f>IF(
  COUNTIF('Course Map'!$D$21:$D$65, "*" &amp; V22 &amp; "*") +
  COUNTIF('Credit (Advanced Standing)'!$C$26:$C$41, "*" &amp; V22 &amp; "*") +
  COUNTIF('Course Map'!$C$71, "*" &amp; V22 &amp; "*") &gt;= 1, 1, 0)</f>
        <v>0</v>
      </c>
      <c r="W23" s="273">
        <f>IF(
  COUNTIF('Course Map'!$D$21:$D$65, "*" &amp; W22 &amp; "*") +
  COUNTIF('Credit (Advanced Standing)'!$C$26:$C$41, "*" &amp; W22 &amp; "*") +
  COUNTIF('Course Map'!$C$71, "*" &amp; W22 &amp; "*") &gt;= 1, 1, 0)</f>
        <v>0</v>
      </c>
    </row>
    <row r="25" spans="1:24" x14ac:dyDescent="0.25">
      <c r="A25" s="273" t="s">
        <v>594</v>
      </c>
      <c r="B25" s="273" t="s">
        <v>2</v>
      </c>
      <c r="C25" s="273" t="s">
        <v>576</v>
      </c>
      <c r="D25" s="273" t="s">
        <v>302</v>
      </c>
      <c r="E25" s="275" t="s">
        <v>301</v>
      </c>
      <c r="F25" s="273" t="s">
        <v>129</v>
      </c>
      <c r="G25" s="273" t="s">
        <v>255</v>
      </c>
      <c r="H25" s="273" t="s">
        <v>256</v>
      </c>
      <c r="I25" s="273" t="s">
        <v>132</v>
      </c>
      <c r="J25" s="273" t="s">
        <v>263</v>
      </c>
      <c r="K25" s="273" t="s">
        <v>264</v>
      </c>
      <c r="L25" s="273" t="s">
        <v>150</v>
      </c>
      <c r="M25" s="273" t="s">
        <v>265</v>
      </c>
      <c r="N25" s="273" t="s">
        <v>153</v>
      </c>
      <c r="O25" s="273" t="s">
        <v>140</v>
      </c>
      <c r="P25" s="273" t="s">
        <v>154</v>
      </c>
      <c r="Q25" s="273" t="s">
        <v>143</v>
      </c>
      <c r="R25" s="273" t="s">
        <v>156</v>
      </c>
      <c r="S25" s="273" t="s">
        <v>425</v>
      </c>
    </row>
    <row r="26" spans="1:24" x14ac:dyDescent="0.25">
      <c r="B26" s="273">
        <f>INDEX('Course Map'!$D:$D, 7)</f>
        <v>0</v>
      </c>
      <c r="C26" s="273" t="str">
        <f>INDEX('Course Map'!$D:$D, 9)</f>
        <v>Select Year here</v>
      </c>
      <c r="D26" s="273" t="str">
        <f>IF(OR(
    AND($C26&gt;=2016, $C26&lt;=2023, SUM($F26:$R26)&gt;=8),
    AND($C26&gt;=2024, SUM($F26,$L26:$S26)&gt;=8)
), "Yes", "No")</f>
        <v>No</v>
      </c>
      <c r="E26" s="275" t="str">
        <f>IF(OR(
    AND($C26&gt;=2019, $C26&lt;=2022, OR(
      AND(SUM($F26:$M26, $P26:$R26)&gt;=4),
      AND(SUM($I26:$M26, $R26)&gt;=3, SUM($P26:$Q26)&gt;=1))),
    AND($C26&gt;=2019, $C26&lt;=2020, SUM($F26:$M26, $O26:$R26, -$P26)&gt;=4),
    AND($C26=2023, SUM($F26:$M26, $R26)&gt;=4),
    AND($C26=2024, SUM($F26, $S26)=2, SUM($L26:$O26, $R26)&gt;=2),
    AND($C26&gt;=2025, SUM($L26, $S26)=2, SUM($N26:$R26, -$P26)&gt;=2)
), "Yes", "No")</f>
        <v>No</v>
      </c>
      <c r="F26" s="273">
        <f>IF(
  COUNTIF('Course Map'!$D$21:$D$65, "*" &amp; F25 &amp; "*") +
  COUNTIF('Credit (Advanced Standing)'!$C$26:$C$41, "*" &amp; F25 &amp; "*") +
  COUNTIF('Course Map'!$C$71, "*" &amp; F25 &amp; "*") &gt;= 1, 1, 0)</f>
        <v>0</v>
      </c>
      <c r="G26" s="273">
        <f>IF(
  COUNTIF('Course Map'!$D$21:$D$65, "*" &amp; G25 &amp; "*") +
  COUNTIF('Credit (Advanced Standing)'!$C$26:$C$41, "*" &amp; G25 &amp; "*") +
  COUNTIF('Course Map'!$C$71, "*" &amp; G25 &amp; "*") &gt;= 1, 1, 0)</f>
        <v>0</v>
      </c>
      <c r="H26" s="273">
        <f>IF(
  COUNTIF('Course Map'!$D$21:$D$65, "*" &amp; H25 &amp; "*") +
  COUNTIF('Credit (Advanced Standing)'!$C$26:$C$41, "*" &amp; H25 &amp; "*") +
  COUNTIF('Course Map'!$C$71, "*" &amp; H25 &amp; "*") &gt;= 1, 1, 0)</f>
        <v>0</v>
      </c>
      <c r="I26" s="273">
        <f>IF(
  COUNTIF('Course Map'!$D$21:$D$65, "*" &amp; I25 &amp; "*") +
  COUNTIF('Credit (Advanced Standing)'!$C$26:$C$41, "*" &amp; I25 &amp; "*") +
  COUNTIF('Course Map'!$C$71, "*" &amp; I25 &amp; "*") &gt;= 1, 1, 0)</f>
        <v>0</v>
      </c>
      <c r="J26" s="273">
        <f>IF(
  COUNTIF('Course Map'!$D$21:$D$65, "*" &amp; J25 &amp; "*") +
  COUNTIF('Credit (Advanced Standing)'!$C$26:$C$41, "*" &amp; J25 &amp; "*") +
  COUNTIF('Course Map'!$C$71, "*" &amp; J25 &amp; "*") &gt;= 1, 1, 0)</f>
        <v>0</v>
      </c>
      <c r="K26" s="273">
        <f>IF(
  COUNTIF('Course Map'!$D$21:$D$65, "*" &amp; K25 &amp; "*") +
  COUNTIF('Credit (Advanced Standing)'!$C$26:$C$41, "*" &amp; K25 &amp; "*") +
  COUNTIF('Course Map'!$C$71, "*" &amp; K25 &amp; "*") &gt;= 1, 1, 0)</f>
        <v>0</v>
      </c>
      <c r="L26" s="273">
        <f>IF(
  COUNTIF('Course Map'!$D$21:$D$65, "*" &amp; L25 &amp; "*") +
  COUNTIF('Credit (Advanced Standing)'!$C$26:$C$41, "*" &amp; L25 &amp; "*") +
  COUNTIF('Course Map'!$C$71, "*" &amp; L25 &amp; "*") &gt;= 1, 1, 0)</f>
        <v>0</v>
      </c>
      <c r="M26" s="273">
        <f>IF(
  COUNTIF('Course Map'!$D$21:$D$65, "*" &amp; M25 &amp; "*") +
  COUNTIF('Credit (Advanced Standing)'!$C$26:$C$41, "*" &amp; M25 &amp; "*") +
  COUNTIF('Course Map'!$C$71, "*" &amp; M25 &amp; "*") &gt;= 1, 1, 0)</f>
        <v>0</v>
      </c>
      <c r="N26" s="273">
        <f>IF(
  COUNTIF('Course Map'!$D$21:$D$65, "*" &amp; N25 &amp; "*") +
  COUNTIF('Credit (Advanced Standing)'!$C$26:$C$41, "*" &amp; N25 &amp; "*") +
  COUNTIF('Course Map'!$C$71, "*" &amp; N25 &amp; "*") &gt;= 1, 1, 0)</f>
        <v>0</v>
      </c>
      <c r="O26" s="273">
        <f>IF(
  COUNTIF('Course Map'!$D$21:$D$65, "*" &amp; O25 &amp; "*") +
  COUNTIF('Credit (Advanced Standing)'!$C$26:$C$41, "*" &amp; O25 &amp; "*") +
  COUNTIF('Course Map'!$C$71, "*" &amp; O25 &amp; "*") &gt;= 1, 1, 0)</f>
        <v>0</v>
      </c>
      <c r="P26" s="273">
        <f>IF(
  COUNTIF('Course Map'!$D$21:$D$65, "*" &amp; P25 &amp; "*") +
  COUNTIF('Credit (Advanced Standing)'!$C$26:$C$41, "*" &amp; P25 &amp; "*") +
  COUNTIF('Course Map'!$C$71, "*" &amp; P25 &amp; "*") &gt;= 1, 1, 0)</f>
        <v>0</v>
      </c>
      <c r="Q26" s="273">
        <f>IF(
  COUNTIF('Course Map'!$D$21:$D$65, "*" &amp; Q25 &amp; "*") +
  COUNTIF('Credit (Advanced Standing)'!$C$26:$C$41, "*" &amp; Q25 &amp; "*") +
  COUNTIF('Course Map'!$C$71, "*" &amp; Q25 &amp; "*") &gt;= 1, 1, 0)</f>
        <v>0</v>
      </c>
      <c r="R26" s="273">
        <f>IF(
  COUNTIF('Course Map'!$D$21:$D$65, "*" &amp; R25 &amp; "*") +
  COUNTIF('Credit (Advanced Standing)'!$C$26:$C$41, "*" &amp; R25 &amp; "*") +
  COUNTIF('Course Map'!$C$71, "*" &amp; R25 &amp; "*") &gt;= 1, 1, 0)</f>
        <v>0</v>
      </c>
      <c r="S26" s="273">
        <f>IF(
  COUNTIF('Course Map'!$D$21:$D$65, "*" &amp; S25 &amp; "*") +
  COUNTIF('Credit (Advanced Standing)'!$C$26:$C$41, "*" &amp; S25 &amp; "*") +
  COUNTIF('Course Map'!$C$71, "*" &amp; S25 &amp; "*") &gt;= 1, 1, 0)</f>
        <v>0</v>
      </c>
    </row>
    <row r="28" spans="1:24" x14ac:dyDescent="0.25">
      <c r="A28" s="273" t="s">
        <v>595</v>
      </c>
      <c r="B28" s="273" t="s">
        <v>2</v>
      </c>
      <c r="C28" s="273" t="s">
        <v>576</v>
      </c>
      <c r="D28" s="273" t="s">
        <v>302</v>
      </c>
      <c r="E28" s="275" t="s">
        <v>301</v>
      </c>
      <c r="F28" s="273" t="s">
        <v>158</v>
      </c>
      <c r="G28" s="273" t="s">
        <v>69</v>
      </c>
      <c r="H28" s="273" t="s">
        <v>70</v>
      </c>
      <c r="I28" s="273" t="s">
        <v>94</v>
      </c>
      <c r="J28" s="273" t="s">
        <v>127</v>
      </c>
      <c r="K28" s="273" t="s">
        <v>201</v>
      </c>
      <c r="L28" s="275" t="s">
        <v>166</v>
      </c>
      <c r="M28" s="273" t="s">
        <v>440</v>
      </c>
      <c r="N28" s="273" t="s">
        <v>175</v>
      </c>
      <c r="O28" s="275" t="s">
        <v>459</v>
      </c>
      <c r="P28" s="273" t="s">
        <v>184</v>
      </c>
      <c r="Q28" s="273" t="s">
        <v>109</v>
      </c>
      <c r="R28" s="273" t="s">
        <v>173</v>
      </c>
      <c r="S28" s="273" t="s">
        <v>178</v>
      </c>
      <c r="T28" s="273" t="s">
        <v>438</v>
      </c>
    </row>
    <row r="29" spans="1:24" x14ac:dyDescent="0.25">
      <c r="B29" s="273">
        <f>INDEX('Course Map'!$D:$D, 7)</f>
        <v>0</v>
      </c>
      <c r="C29" s="273" t="str">
        <f>INDEX('Course Map'!$D:$D, 9)</f>
        <v>Select Year here</v>
      </c>
      <c r="D29" s="273" t="str">
        <f>IF(OR(
    AND($C29&gt;=2016, C29&lt;=2022, SUM($H29:$Q29)&gt;=8),
    AND($C29=2023, SUM($F29:$G29, $I29, $L29, $P29)&gt;=5, SUM($M29:$O29)&gt;=1, SUM($H29, $J29:$K29, $R29:$S29)&gt;=2),
    AND($C29=2024, SUM($F29, $T29, $I29:$P29, -$J29)&gt;=7, SUM($H29, $J29)&gt;=1),
    AND($C29&gt;=2025, SUM($F29, $T29, $K29:$P29, $H29:$I29)&gt;=8)
), "Yes", "No")</f>
        <v>No</v>
      </c>
      <c r="E29" s="275" t="str">
        <f>IF(OR(
    AND($C29&gt;=2019, $C29&lt;=2023, SUM($L29, $P29)&gt;=2, SUM($H29:$K29)&gt;=1, SUM($M29:$O29)&gt;=1),
    AND($C29=2024, SUM($L29:$P29)&gt;=3, SUM($H29:$P29)&gt;=4),
    AND($C29&gt;=2025, SUM($L29:$P29)&gt;=3, SUM($H29:$I29, $K29)&gt;=1)
), "Yes", "No")</f>
        <v>No</v>
      </c>
      <c r="F29" s="273">
        <f>IF(
  COUNTIF('Course Map'!$D$21:$D$65, "*" &amp; F28 &amp; "*") +
  COUNTIF('Credit (Advanced Standing)'!$C$26:$C$41, "*" &amp; F28 &amp; "*") +
  COUNTIF('Course Map'!$C$71, "*" &amp; F28 &amp; "*") &gt;= 1, 1, 0)</f>
        <v>0</v>
      </c>
      <c r="G29" s="273">
        <f>IF(
  COUNTIF('Course Map'!$D$21:$D$65, "*" &amp; G28 &amp; "*") +
  COUNTIF('Credit (Advanced Standing)'!$C$26:$C$41, "*" &amp; G28 &amp; "*") +
  COUNTIF('Course Map'!$C$71, "*" &amp; G28 &amp; "*") &gt;= 1, 1, 0)</f>
        <v>0</v>
      </c>
      <c r="H29" s="273">
        <f>IF(
  COUNTIF('Course Map'!$D$21:$D$65, "*" &amp; H28 &amp; "*") +
  COUNTIF('Credit (Advanced Standing)'!$C$26:$C$41, "*" &amp; H28 &amp; "*") +
  COUNTIF('Course Map'!$C$71, "*" &amp; H28 &amp; "*") &gt;= 1, 1, 0)</f>
        <v>0</v>
      </c>
      <c r="I29" s="273">
        <f>IF(
  COUNTIF('Course Map'!$D$21:$D$65, "*" &amp; I28 &amp; "*") +
  COUNTIF('Credit (Advanced Standing)'!$C$26:$C$41, "*" &amp; I28 &amp; "*") +
  COUNTIF('Course Map'!$C$71, "*" &amp; I28 &amp; "*") &gt;= 1, 1, 0)</f>
        <v>0</v>
      </c>
      <c r="J29" s="273">
        <f>IF(
  COUNTIF('Course Map'!$D$21:$D$65, "*" &amp; J28 &amp; "*") +
  COUNTIF('Credit (Advanced Standing)'!$C$26:$C$41, "*" &amp; J28 &amp; "*") +
  COUNTIF('Course Map'!$C$71, "*" &amp; J28 &amp; "*") &gt;= 1, 1, 0)</f>
        <v>0</v>
      </c>
      <c r="K29" s="273">
        <f>IF(
  COUNTIF('Course Map'!$D$21:$D$65, "*" &amp; K28 &amp; "*") +
  COUNTIF('Credit (Advanced Standing)'!$C$26:$C$41, "*" &amp; K28 &amp; "*") +
  COUNTIF('Course Map'!$C$71, "*" &amp; K28 &amp; "*") &gt;= 1, 1, 0)</f>
        <v>0</v>
      </c>
      <c r="L29" s="275">
        <f>IF(
  COUNTIF('Course Map'!$D$21:$D$65, "*" &amp; L28 &amp; "*") +
  COUNTIF('Credit (Advanced Standing)'!$C$26:$C$41, "*" &amp; L28 &amp; "*") +
  COUNTIF('Course Map'!$C$71, "*" &amp; L28 &amp; "*") &gt;= 1, 1, 0)</f>
        <v>0</v>
      </c>
      <c r="M29" s="273">
        <f>IF(
  COUNTIF('Course Map'!$D$21:$D$65, "*" &amp; M28 &amp; "*") +
  COUNTIF('Credit (Advanced Standing)'!$C$26:$C$41, "*" &amp; M28 &amp; "*") +
  COUNTIF('Course Map'!$C$71, "*" &amp; M28 &amp; "*") &gt;= 1, 1, 0)</f>
        <v>0</v>
      </c>
      <c r="N29" s="273">
        <f>IF(
  COUNTIF('Course Map'!$D$21:$D$65, "*" &amp; N28 &amp; "*") +
  COUNTIF('Credit (Advanced Standing)'!$C$26:$C$41, "*" &amp; N28 &amp; "*") +
  COUNTIF('Course Map'!$C$71, "*" &amp; N28 &amp; "*") &gt;= 1, 1, 0)</f>
        <v>0</v>
      </c>
      <c r="O29" s="275">
        <f>IF(
  COUNTIF('Course Map'!$D$21:$D$65, "*" &amp; O28 &amp; "*") +
  COUNTIF('Credit (Advanced Standing)'!$C$26:$C$41, "*" &amp; O28 &amp; "*") +
  COUNTIF('Course Map'!$C$71, "*" &amp; O28 &amp; "*") &gt;= 1, 1, 0)</f>
        <v>0</v>
      </c>
      <c r="P29" s="273">
        <f>IF(
  COUNTIF('Course Map'!$D$21:$D$65, "*" &amp; P28 &amp; "*") +
  COUNTIF('Credit (Advanced Standing)'!$C$26:$C$41, "*" &amp; P28 &amp; "*") +
  COUNTIF('Course Map'!$C$71, "*" &amp; P28 &amp; "*") &gt;= 1, 1, 0)</f>
        <v>0</v>
      </c>
      <c r="Q29" s="273">
        <f>IF(
  COUNTIF('Course Map'!$D$21:$D$65, "*" &amp; Q28 &amp; "*") +
  COUNTIF('Credit (Advanced Standing)'!$C$26:$C$41, "*" &amp; Q28 &amp; "*") +
  COUNTIF('Course Map'!$C$71, "*" &amp; Q28 &amp; "*") &gt;= 1, 1, 0)</f>
        <v>0</v>
      </c>
      <c r="R29" s="273">
        <f>IF(
  COUNTIF('Course Map'!$D$21:$D$65, "*" &amp; R28 &amp; "*") +
  COUNTIF('Credit (Advanced Standing)'!$C$26:$C$41, "*" &amp; R28 &amp; "*") +
  COUNTIF('Course Map'!$C$71, "*" &amp; R28 &amp; "*") &gt;= 1, 1, 0)</f>
        <v>0</v>
      </c>
      <c r="S29" s="273">
        <f>IF(
  COUNTIF('Course Map'!$D$21:$D$65, "*" &amp; S28 &amp; "*") +
  COUNTIF('Credit (Advanced Standing)'!$C$26:$C$41, "*" &amp; S28 &amp; "*") +
  COUNTIF('Course Map'!$C$71, "*" &amp; S28 &amp; "*") &gt;= 1, 1, 0)</f>
        <v>0</v>
      </c>
      <c r="T29" s="273">
        <f>IF(
  COUNTIF('Course Map'!$D$21:$D$65, "*" &amp; T28 &amp; "*") +
  COUNTIF('Credit (Advanced Standing)'!$C$26:$C$41, "*" &amp; T28 &amp; "*") +
  COUNTIF('Course Map'!$C$71, "*" &amp; T28 &amp; "*") &gt;= 1, 1, 0)</f>
        <v>0</v>
      </c>
    </row>
    <row r="31" spans="1:24" x14ac:dyDescent="0.25">
      <c r="A31" s="273" t="s">
        <v>596</v>
      </c>
      <c r="B31" s="273" t="s">
        <v>2</v>
      </c>
      <c r="C31" s="273" t="s">
        <v>576</v>
      </c>
      <c r="D31" s="273" t="s">
        <v>302</v>
      </c>
      <c r="E31" s="275" t="s">
        <v>301</v>
      </c>
      <c r="F31" s="273" t="s">
        <v>158</v>
      </c>
      <c r="G31" s="273" t="s">
        <v>165</v>
      </c>
      <c r="H31" s="273" t="s">
        <v>182</v>
      </c>
      <c r="I31" s="275" t="s">
        <v>292</v>
      </c>
      <c r="J31" s="273" t="s">
        <v>597</v>
      </c>
      <c r="K31" s="273" t="s">
        <v>175</v>
      </c>
      <c r="L31" s="275" t="s">
        <v>459</v>
      </c>
      <c r="M31" s="273" t="s">
        <v>457</v>
      </c>
      <c r="N31" s="273" t="s">
        <v>178</v>
      </c>
      <c r="O31" s="273" t="s">
        <v>180</v>
      </c>
      <c r="P31" s="273" t="s">
        <v>184</v>
      </c>
      <c r="Q31" s="273" t="s">
        <v>438</v>
      </c>
      <c r="R31" s="273" t="s">
        <v>166</v>
      </c>
      <c r="S31" s="273" t="s">
        <v>168</v>
      </c>
      <c r="T31" s="273" t="s">
        <v>170</v>
      </c>
      <c r="U31" s="273" t="s">
        <v>173</v>
      </c>
      <c r="V31" s="273" t="s">
        <v>163</v>
      </c>
      <c r="W31" s="273" t="s">
        <v>160</v>
      </c>
      <c r="X31" s="273" t="s">
        <v>598</v>
      </c>
    </row>
    <row r="32" spans="1:24" x14ac:dyDescent="0.25">
      <c r="B32" s="273">
        <f>INDEX('Course Map'!$D:$D, 7)</f>
        <v>0</v>
      </c>
      <c r="C32" s="273" t="str">
        <f>INDEX('Course Map'!$D:$D, 9)</f>
        <v>Select Year here</v>
      </c>
      <c r="D32" s="273" t="str">
        <f>IF(OR(
    AND($C32&gt;=2016, $C32&lt;=2018, OR(
          AND(SUM($F32:$H32)=3, SUM($K32:$P32)&gt;=2, SUM($K32:$U32, -$Q32, -$T32)&gt;=4, SUM($K32:$X32, -$Q32, -$T32)&gt;=5),
          AND(SUM($F32:$I32, -$G32)=3, SUM($K32:$P32, -$M32)&gt;=1, SUM($K32:$U32, -$M32, -$Q32, -$T32)&gt;=4, SUM($K32:$X32, -$M32, -$Q32, -$T32)&gt;=5),
          AND(SUM($F32:$I32, -$G32)=3, SUM($J32:$P32, -$M32)&gt;=1, SUM($J32:$U32, -$M32, -$T32)&gt;=5))),
    AND($C32&gt;=2019, $C32&lt;=2022, OR(
          AND(SUM($F32:$I32)=3, SUM($K32:$P32)&gt;=2, SUM($K32:$U32, -$Q32)&gt;=4, SUM($K32:$X32, -$Q32)&gt;=5),
          AND(SUM($F32:$I32, -$G32)=3, SUM($N32:$P32)&gt;=1, SUM($N32:$U32, -$Q32, -$T32)&gt;=4, SUM($N32:$X32, -$Q32, -$T32)&gt;=5),
          AND(SUM($F32:$I32, -$G32)=3, SUM($N32:$P32)&gt;=1, SUM($N32:$U32, -$T32)&gt;=4))),
    AND($C32=2023, SUM($F32, $H32:$I32, $N32, $R32:$S32)=6, SUM($O32:$P32, $U32)&gt;=2),
    AND($C32&gt;=2024, SUM($F32, $H32:$I32, $N32:$O32, $R32:$S32, $U32)=8)
  ), "Yes", "No")</f>
        <v>No</v>
      </c>
      <c r="E32" s="275" t="str">
        <f>IF(OR(
    AND($C32&gt;=2019, $C32&lt;=2022, SUM($F32:$I32)=3, SUM($M32+$N32+$S32+$P32)&gt;=1),
    AND($C32&gt;=2019, $C32&lt;=2023, SUM($F32+$H32+$S32)=3, SUM($G32+$I32+$N32)&gt;=1),
    AND($C32&gt;=2024, SUM($F32+$H32+$S32)=3, SUM($I32+$N32)&gt;=1)
), "Yes", "No")</f>
        <v>No</v>
      </c>
      <c r="F32" s="273">
        <f>IF(
  COUNTIF('Course Map'!$D$21:$D$65, "*" &amp; F31 &amp; "*") +
  COUNTIF('Credit (Advanced Standing)'!$C$26:$C$41, "*" &amp; F31 &amp; "*") +
  COUNTIF('Course Map'!$C$71, "*" &amp; F31 &amp; "*") &gt;= 1, 1, 0)</f>
        <v>0</v>
      </c>
      <c r="G32" s="273">
        <f>IF(
  COUNTIF('Course Map'!$D$21:$D$65, "*" &amp; G31 &amp; "*") +
  COUNTIF('Credit (Advanced Standing)'!$C$26:$C$41, "*" &amp; G31 &amp; "*") +
  COUNTIF('Course Map'!$C$71, "*" &amp; G31 &amp; "*") &gt;= 1, 1, 0)</f>
        <v>0</v>
      </c>
      <c r="H32" s="273">
        <f>IF(
  COUNTIF('Course Map'!$D$21:$D$65, "*" &amp; H31 &amp; "*") +
  COUNTIF('Credit (Advanced Standing)'!$C$26:$C$41, "*" &amp; H31 &amp; "*") +
  COUNTIF('Course Map'!$C$71, "*" &amp; H31 &amp; "*") &gt;= 1, 1, 0)</f>
        <v>0</v>
      </c>
      <c r="I32" s="275">
        <f>IF(
  COUNTIF('Course Map'!$D$21:$D$65, "*" &amp; I31 &amp; "*") +
  COUNTIF('Credit (Advanced Standing)'!$C$26:$C$41, "*" &amp; I31 &amp; "*") +
  COUNTIF('Course Map'!$C$71, "*" &amp; I31 &amp; "*") &gt;= 1, 1, 0)</f>
        <v>0</v>
      </c>
      <c r="J32" s="273">
        <f>IF(
  COUNTIF('Course Map'!$D$21:$D$65, "*" &amp; J31 &amp; "*") +
  COUNTIF('Credit (Advanced Standing)'!$C$26:$C$41, "*" &amp; J31 &amp; "*") +
  COUNTIF('Course Map'!$C$71, "*" &amp; J31 &amp; "*") &gt;= 1, 1, 0)</f>
        <v>0</v>
      </c>
      <c r="K32" s="273">
        <f>IF(
  COUNTIF('Course Map'!$D$21:$D$65, "*" &amp; K31 &amp; "*") +
  COUNTIF('Credit (Advanced Standing)'!$C$26:$C$41, "*" &amp; K31 &amp; "*") +
  COUNTIF('Course Map'!$C$71, "*" &amp; K31 &amp; "*") &gt;= 1, 1, 0)</f>
        <v>0</v>
      </c>
      <c r="L32" s="275">
        <f>IF(
  COUNTIF('Course Map'!$D$21:$D$65, "*" &amp; L31 &amp; "*") +
  COUNTIF('Credit (Advanced Standing)'!$C$26:$C$41, "*" &amp; L31 &amp; "*") +
  COUNTIF('Course Map'!$C$71, "*" &amp; L31 &amp; "*") &gt;= 1, 1, 0)</f>
        <v>0</v>
      </c>
      <c r="M32" s="273">
        <f>IF(
  COUNTIF('Course Map'!$D$21:$D$65, "*" &amp; M31 &amp; "*") +
  COUNTIF('Credit (Advanced Standing)'!$C$26:$C$41, "*" &amp; M31 &amp; "*") +
  COUNTIF('Course Map'!$C$71, "*" &amp; M31 &amp; "*") &gt;= 1, 1, 0)</f>
        <v>0</v>
      </c>
      <c r="N32" s="273">
        <f>IF(
  COUNTIF('Course Map'!$D$21:$D$65, "*" &amp; N31 &amp; "*") +
  COUNTIF('Credit (Advanced Standing)'!$C$26:$C$41, "*" &amp; N31 &amp; "*") +
  COUNTIF('Course Map'!$C$71, "*" &amp; N31 &amp; "*") &gt;= 1, 1, 0)</f>
        <v>0</v>
      </c>
      <c r="O32" s="273">
        <f>IF(
  COUNTIF('Course Map'!$D$21:$D$65, "*" &amp; O31 &amp; "*") +
  COUNTIF('Credit (Advanced Standing)'!$C$26:$C$41, "*" &amp; O31 &amp; "*") +
  COUNTIF('Course Map'!$C$71, "*" &amp; O31 &amp; "*") &gt;= 1, 1, 0)</f>
        <v>0</v>
      </c>
      <c r="P32" s="273">
        <f>IF(
  COUNTIF('Course Map'!$D$21:$D$65, "*" &amp; P31 &amp; "*") +
  COUNTIF('Credit (Advanced Standing)'!$C$26:$C$41, "*" &amp; P31 &amp; "*") +
  COUNTIF('Course Map'!$C$71, "*" &amp; P31 &amp; "*") &gt;= 1, 1, 0)</f>
        <v>0</v>
      </c>
      <c r="Q32" s="273">
        <f>IF(
  COUNTIF('Course Map'!$D$21:$D$65, "*" &amp; Q31 &amp; "*") +
  COUNTIF('Credit (Advanced Standing)'!$C$26:$C$41, "*" &amp; Q31 &amp; "*") +
  COUNTIF('Course Map'!$C$71, "*" &amp; Q31 &amp; "*") &gt;= 1, 1, 0)</f>
        <v>0</v>
      </c>
      <c r="R32" s="273">
        <f>IF(
  COUNTIF('Course Map'!$D$21:$D$65, "*" &amp; R31 &amp; "*") +
  COUNTIF('Credit (Advanced Standing)'!$C$26:$C$41, "*" &amp; R31 &amp; "*") +
  COUNTIF('Course Map'!$C$71, "*" &amp; R31 &amp; "*") &gt;= 1, 1, 0)</f>
        <v>0</v>
      </c>
      <c r="S32" s="273">
        <f>IF(
  COUNTIF('Course Map'!$D$21:$D$65, "*" &amp; S31 &amp; "*") +
  COUNTIF('Credit (Advanced Standing)'!$C$26:$C$41, "*" &amp; S31 &amp; "*") +
  COUNTIF('Course Map'!$C$71, "*" &amp; S31 &amp; "*") &gt;= 1, 1, 0)</f>
        <v>0</v>
      </c>
      <c r="T32" s="273">
        <f>IF(
  COUNTIF('Course Map'!$D$21:$D$65, "*" &amp; T31 &amp; "*") +
  COUNTIF('Credit (Advanced Standing)'!$C$26:$C$41, "*" &amp; T31 &amp; "*") +
  COUNTIF('Course Map'!$C$71, "*" &amp; T31 &amp; "*") &gt;= 1, 1, 0)</f>
        <v>0</v>
      </c>
      <c r="U32" s="273">
        <f>IF(
  COUNTIF('Course Map'!$D$21:$D$65, "*" &amp; U31 &amp; "*") +
  COUNTIF('Credit (Advanced Standing)'!$C$26:$C$41, "*" &amp; U31 &amp; "*") +
  COUNTIF('Course Map'!$C$71, "*" &amp; U31 &amp; "*") &gt;= 1, 1, 0)</f>
        <v>0</v>
      </c>
      <c r="V32" s="273">
        <f>IF(
  COUNTIF('Course Map'!$D$21:$D$65, "*" &amp; V31 &amp; "*") +
  COUNTIF('Credit (Advanced Standing)'!$C$26:$C$41, "*" &amp; V31 &amp; "*") +
  COUNTIF('Course Map'!$C$71, "*" &amp; V31 &amp; "*") &gt;= 1, 1, 0)</f>
        <v>0</v>
      </c>
      <c r="W32" s="273">
        <f>IF(
  COUNTIF('Course Map'!$D$21:$D$65, "*" &amp; W31 &amp; "*") +
  COUNTIF('Credit (Advanced Standing)'!$C$26:$C$41, "*" &amp; W31 &amp; "*") +
  COUNTIF('Course Map'!$C$71, "*" &amp; W31 &amp; "*") &gt;= 1, 1, 0)</f>
        <v>0</v>
      </c>
      <c r="X32" s="273">
        <f>IF(
  COUNTIF('Course Map'!$D$21:$D$65, "*" &amp; X31 &amp; "*") +
  COUNTIF('Credit (Advanced Standing)'!$C$26:$C$41, "*" &amp; X31 &amp; "*") +
  COUNTIF('Course Map'!$C$71, "*" &amp; X31 &amp; "*") &gt;= 1, 1, 0)</f>
        <v>0</v>
      </c>
    </row>
    <row r="34" spans="1:42" x14ac:dyDescent="0.25">
      <c r="A34" s="273" t="s">
        <v>599</v>
      </c>
      <c r="B34" s="273" t="s">
        <v>2</v>
      </c>
      <c r="C34" s="273" t="s">
        <v>576</v>
      </c>
      <c r="D34" s="273" t="s">
        <v>302</v>
      </c>
      <c r="E34" s="275" t="s">
        <v>301</v>
      </c>
      <c r="F34" s="273" t="s">
        <v>186</v>
      </c>
      <c r="G34" s="273" t="s">
        <v>187</v>
      </c>
      <c r="H34" s="273" t="s">
        <v>189</v>
      </c>
      <c r="I34" s="273" t="s">
        <v>191</v>
      </c>
      <c r="J34" s="273" t="s">
        <v>194</v>
      </c>
      <c r="K34" s="273" t="s">
        <v>198</v>
      </c>
      <c r="L34" s="275" t="s">
        <v>204</v>
      </c>
      <c r="M34" s="273" t="s">
        <v>600</v>
      </c>
      <c r="N34" s="275" t="s">
        <v>601</v>
      </c>
      <c r="O34" s="273" t="s">
        <v>462</v>
      </c>
      <c r="P34" s="275" t="s">
        <v>196</v>
      </c>
      <c r="Q34" s="280" t="s">
        <v>201</v>
      </c>
      <c r="R34" s="273" t="s">
        <v>308</v>
      </c>
      <c r="S34" s="275" t="s">
        <v>466</v>
      </c>
    </row>
    <row r="35" spans="1:42" x14ac:dyDescent="0.25">
      <c r="B35" s="273">
        <f>INDEX('Course Map'!$D:$D, 7)</f>
        <v>0</v>
      </c>
      <c r="C35" s="273" t="str">
        <f>INDEX('Course Map'!$D:$D, 9)</f>
        <v>Select Year here</v>
      </c>
      <c r="D35" s="273" t="str">
        <f>IF(OR(
    AND($C35&gt;=2016, $C35&lt;=2018, SUM($F35:$L35, -$J35, $Q35)=7,(SUM($M35+$N35+$P35)&gt;=1)),
    AND($C35&gt;=2016, $C35&lt;=2018, SUM($F35:$L35, -$J35, $O35:$Q35)=8),
    AND($C35&gt;=2019, $C35&lt;=2022, SUM($F35:$L35)=7, SUM($M35:$Q35)&gt;=1),
    AND($C35=2023, SUM($F35:$L35, -$H35)=6, SUM($H35, $O35:$R35)&gt;=2),
    AND($C35=2023, SUM($F35:$L35, -$H35)=6, SUM($H35, $O35:$S35, -$R35)&gt;=2),
    AND($C35&gt;=2024, SUM($F35:$L35, $Q35)=8)
), "Yes", "No")</f>
        <v>No</v>
      </c>
      <c r="E35" s="275" t="str">
        <f>IF(OR(
    AND($C35&gt;=2019, $C35&lt;=2022, SUM($F35:$H35, $L35)=4),
    AND($C35=2023, SUM($F35+$G35+$I35+$L35)=4),
    AND($C35&gt;=2024, SUM($F35:$G35, $I35+$K35)=4)
), "Yes", "No")</f>
        <v>No</v>
      </c>
      <c r="F35" s="273">
        <f>IF(
  COUNTIF('Course Map'!$D$21:$D$65, "*" &amp; F34 &amp; "*") +
  COUNTIF('Credit (Advanced Standing)'!$C$26:$C$41, "*" &amp; F34 &amp; "*") +
  COUNTIF('Course Map'!$C$71, "*" &amp; F34 &amp; "*") &gt;= 1, 1, 0)</f>
        <v>0</v>
      </c>
      <c r="G35" s="273">
        <f>IF(
  COUNTIF('Course Map'!$D$21:$D$65, "*" &amp; G34 &amp; "*") +
  COUNTIF('Credit (Advanced Standing)'!$C$26:$C$41, "*" &amp; G34 &amp; "*") +
  COUNTIF('Course Map'!$C$71, "*" &amp; G34 &amp; "*") &gt;= 1, 1, 0)</f>
        <v>0</v>
      </c>
      <c r="H35" s="273">
        <f>IF(
  COUNTIF('Course Map'!$D$21:$D$65, "*" &amp; H34 &amp; "*") +
  COUNTIF('Credit (Advanced Standing)'!$C$26:$C$41, "*" &amp; H34 &amp; "*") +
  COUNTIF('Course Map'!$C$71, "*" &amp; H34 &amp; "*") &gt;= 1, 1, 0)</f>
        <v>0</v>
      </c>
      <c r="I35" s="273">
        <f>IF(
  COUNTIF('Course Map'!$D$21:$D$65, "*" &amp; I34 &amp; "*") +
  COUNTIF('Credit (Advanced Standing)'!$C$26:$C$41, "*" &amp; I34 &amp; "*") +
  COUNTIF('Course Map'!$C$71, "*" &amp; I34 &amp; "*") &gt;= 1, 1, 0)</f>
        <v>0</v>
      </c>
      <c r="J35" s="273">
        <f>IF(
  COUNTIF('Course Map'!$D$21:$D$65, "*" &amp; J34 &amp; "*") +
  COUNTIF('Credit (Advanced Standing)'!$C$26:$C$41, "*" &amp; J34 &amp; "*") +
  COUNTIF('Course Map'!$C$71, "*" &amp; J34 &amp; "*") &gt;= 1, 1, 0)</f>
        <v>0</v>
      </c>
      <c r="K35" s="273">
        <f>IF(
  COUNTIF('Course Map'!$D$21:$D$65, "*" &amp; K34 &amp; "*") +
  COUNTIF('Credit (Advanced Standing)'!$C$26:$C$41, "*" &amp; K34 &amp; "*") +
  COUNTIF('Course Map'!$C$71, "*" &amp; K34 &amp; "*") &gt;= 1, 1, 0)</f>
        <v>0</v>
      </c>
      <c r="L35" s="275">
        <f>IF(
  COUNTIF('Course Map'!$D$21:$D$65, "*" &amp; L34 &amp; "*") +
  COUNTIF('Credit (Advanced Standing)'!$C$26:$C$41, "*" &amp; L34 &amp; "*") +
  COUNTIF('Course Map'!$C$71, "*" &amp; L34 &amp; "*") &gt;= 1, 1, 0)</f>
        <v>0</v>
      </c>
      <c r="M35" s="273">
        <f>IF(
  COUNTIF('Course Map'!$D$21:$D$65, "*" &amp; M34 &amp; "*") +
  COUNTIF('Credit (Advanced Standing)'!$C$26:$C$41, "*" &amp; M34 &amp; "*") +
  COUNTIF('Course Map'!$C$71, "*" &amp; M34 &amp; "*") &gt;= 1, 1, 0)</f>
        <v>0</v>
      </c>
      <c r="N35" s="275">
        <f>IF(
  COUNTIF('Course Map'!$D$21:$D$65, "*" &amp; N34 &amp; "*") +
  COUNTIF('Credit (Advanced Standing)'!$C$26:$C$41, "*" &amp; N34 &amp; "*") +
  COUNTIF('Course Map'!$C$71, "*" &amp; N34 &amp; "*") &gt;= 1, 1, 0)</f>
        <v>0</v>
      </c>
      <c r="O35" s="273">
        <f>IF(
  COUNTIF('Course Map'!$D$21:$D$65, "*" &amp; O34 &amp; "*") +
  COUNTIF('Credit (Advanced Standing)'!$C$26:$C$41, "*" &amp; O34 &amp; "*") +
  COUNTIF('Course Map'!$C$71, "*" &amp; O34 &amp; "*") &gt;= 1, 1, 0)</f>
        <v>0</v>
      </c>
      <c r="P35" s="275">
        <f>IF(
  COUNTIF('Course Map'!$D$21:$D$65, "*" &amp; P34 &amp; "*") +
  COUNTIF('Credit (Advanced Standing)'!$C$26:$C$41, "*" &amp; P34 &amp; "*") +
  COUNTIF('Course Map'!$C$71, "*" &amp; P34 &amp; "*") &gt;= 1, 1, 0)</f>
        <v>0</v>
      </c>
      <c r="Q35" s="280">
        <f>IF(
  COUNTIF('Course Map'!$D$21:$D$65, "*" &amp; Q34 &amp; "*") +
  COUNTIF('Credit (Advanced Standing)'!$C$26:$C$41, "*" &amp; Q34 &amp; "*") +
  COUNTIF('Course Map'!$C$71, "*" &amp; Q34 &amp; "*") &gt;= 1, 1, 0)</f>
        <v>0</v>
      </c>
      <c r="R35" s="273">
        <f>IF(
  COUNTIF('Course Map'!$D$21:$D$65, "*" &amp; R34 &amp; "*") +
  COUNTIF('Credit (Advanced Standing)'!$C$26:$C$41, "*" &amp; R34 &amp; "*") +
  COUNTIF('Course Map'!$C$71, "*" &amp; R34 &amp; "*") &gt;= 1, 1, 0)</f>
        <v>0</v>
      </c>
      <c r="S35" s="275">
        <f>IF(
  COUNTIF('Course Map'!$D$21:$D$65, "*" &amp; S34 &amp; "*") +
  COUNTIF('Credit (Advanced Standing)'!$C$26:$C$41, "*" &amp; S34 &amp; "*") +
  COUNTIF('Course Map'!$C$71, "*" &amp; S34 &amp; "*") &gt;= 1, 1, 0)</f>
        <v>0</v>
      </c>
    </row>
    <row r="37" spans="1:42" x14ac:dyDescent="0.25">
      <c r="A37" s="273" t="s">
        <v>602</v>
      </c>
      <c r="B37" s="273" t="s">
        <v>2</v>
      </c>
      <c r="C37" s="273" t="s">
        <v>576</v>
      </c>
      <c r="D37" s="273" t="s">
        <v>302</v>
      </c>
      <c r="E37" s="275" t="s">
        <v>301</v>
      </c>
      <c r="F37" s="273" t="s">
        <v>66</v>
      </c>
      <c r="G37" s="273" t="s">
        <v>279</v>
      </c>
      <c r="H37" s="273" t="s">
        <v>72</v>
      </c>
      <c r="I37" s="273" t="s">
        <v>77</v>
      </c>
      <c r="J37" s="273" t="s">
        <v>402</v>
      </c>
      <c r="K37" s="273" t="s">
        <v>283</v>
      </c>
      <c r="L37" s="273" t="s">
        <v>132</v>
      </c>
      <c r="M37" s="273" t="s">
        <v>145</v>
      </c>
    </row>
    <row r="38" spans="1:42" x14ac:dyDescent="0.25">
      <c r="B38" s="273">
        <f>INDEX('Course Map'!$D:$D, 7)</f>
        <v>0</v>
      </c>
      <c r="C38" s="273" t="str">
        <f>INDEX('Course Map'!$D:$D, 9)</f>
        <v>Select Year here</v>
      </c>
      <c r="D38" s="337" t="str">
        <f>IF(AND($C2&gt;=2023, SUM($F38:$M38)=8), "Yes", "No")</f>
        <v>No</v>
      </c>
      <c r="E38" s="338" t="str">
        <f>IF(AND($C2&gt;=2019, SUM($F38+$G38+$I38+$M38)=4), "Yes", "No")</f>
        <v>No</v>
      </c>
      <c r="F38" s="273">
        <f>IF(
  COUNTIF('Course Map'!$D$21:$D$65, "*" &amp; F37 &amp; "*") +
  COUNTIF('Credit (Advanced Standing)'!$C$26:$C$41, "*" &amp; F37 &amp; "*") +
  COUNTIF('Course Map'!$C$71, "*" &amp; F37 &amp; "*") &gt;= 1, 1, 0)</f>
        <v>0</v>
      </c>
      <c r="G38" s="273">
        <f>IF(
  COUNTIF('Course Map'!$D$21:$D$65, "*" &amp; G37 &amp; "*") +
  COUNTIF('Credit (Advanced Standing)'!$C$26:$C$41, "*" &amp; G37 &amp; "*") +
  COUNTIF('Course Map'!$C$71, "*" &amp; G37 &amp; "*") &gt;= 1, 1, 0)</f>
        <v>0</v>
      </c>
      <c r="H38" s="273">
        <f>IF(
  COUNTIF('Course Map'!$D$21:$D$65, "*" &amp; H37 &amp; "*") +
  COUNTIF('Credit (Advanced Standing)'!$C$26:$C$41, "*" &amp; H37 &amp; "*") +
  COUNTIF('Course Map'!$C$71, "*" &amp; H37 &amp; "*") &gt;= 1, 1, 0)</f>
        <v>0</v>
      </c>
      <c r="I38" s="273">
        <f>IF(
  COUNTIF('Course Map'!$D$21:$D$65, "*" &amp; I37 &amp; "*") +
  COUNTIF('Credit (Advanced Standing)'!$C$26:$C$41, "*" &amp; I37 &amp; "*") +
  COUNTIF('Course Map'!$C$71, "*" &amp; I37 &amp; "*") &gt;= 1, 1, 0)</f>
        <v>0</v>
      </c>
      <c r="J38" s="273">
        <f>IF(
  COUNTIF('Course Map'!$D$21:$D$65, "*" &amp; J37 &amp; "*") +
  COUNTIF('Credit (Advanced Standing)'!$C$26:$C$41, "*" &amp; J37 &amp; "*") +
  COUNTIF('Course Map'!$C$71, "*" &amp; J37 &amp; "*") &gt;= 1, 1, 0)</f>
        <v>0</v>
      </c>
      <c r="K38" s="273">
        <f>IF(
  COUNTIF('Course Map'!$D$21:$D$65, "*" &amp; K37 &amp; "*") +
  COUNTIF('Credit (Advanced Standing)'!$C$26:$C$41, "*" &amp; K37 &amp; "*") +
  COUNTIF('Course Map'!$C$71, "*" &amp; K37 &amp; "*") &gt;= 1, 1, 0)</f>
        <v>0</v>
      </c>
      <c r="L38" s="273">
        <f>IF(
  COUNTIF('Course Map'!$D$21:$D$65, "*" &amp; L37 &amp; "*") +
  COUNTIF('Credit (Advanced Standing)'!$C$26:$C$41, "*" &amp; L37 &amp; "*") +
  COUNTIF('Course Map'!$C$71, "*" &amp; L37 &amp; "*") &gt;= 1, 1, 0)</f>
        <v>0</v>
      </c>
      <c r="M38" s="273">
        <f>IF(
  COUNTIF('Course Map'!$D$21:$D$65, "*" &amp; M37 &amp; "*") +
  COUNTIF('Credit (Advanced Standing)'!$C$26:$C$41, "*" &amp; M37 &amp; "*") +
  COUNTIF('Course Map'!$C$71, "*" &amp; M37 &amp; "*") &gt;= 1, 1, 0)</f>
        <v>0</v>
      </c>
    </row>
    <row r="40" spans="1:42" x14ac:dyDescent="0.25">
      <c r="A40" s="273" t="s">
        <v>603</v>
      </c>
      <c r="B40" s="273" t="s">
        <v>2</v>
      </c>
      <c r="C40" s="273" t="s">
        <v>576</v>
      </c>
      <c r="D40" s="273" t="s">
        <v>302</v>
      </c>
      <c r="E40" s="275" t="s">
        <v>301</v>
      </c>
      <c r="F40" s="273" t="s">
        <v>186</v>
      </c>
      <c r="G40" s="275" t="s">
        <v>189</v>
      </c>
      <c r="H40" s="273" t="s">
        <v>194</v>
      </c>
      <c r="I40" s="275" t="s">
        <v>472</v>
      </c>
      <c r="J40" s="273" t="s">
        <v>468</v>
      </c>
      <c r="K40" s="275" t="s">
        <v>308</v>
      </c>
      <c r="L40" s="273" t="s">
        <v>462</v>
      </c>
      <c r="M40" s="275" t="s">
        <v>196</v>
      </c>
      <c r="N40" s="273" t="s">
        <v>464</v>
      </c>
      <c r="O40" s="273" t="s">
        <v>466</v>
      </c>
      <c r="P40" s="273" t="s">
        <v>470</v>
      </c>
    </row>
    <row r="41" spans="1:42" x14ac:dyDescent="0.25">
      <c r="B41" s="273">
        <f>INDEX('Course Map'!$D:$D, 7)</f>
        <v>0</v>
      </c>
      <c r="C41" s="273" t="str">
        <f>INDEX('Course Map'!$D:$D, 9)</f>
        <v>Select Year here</v>
      </c>
      <c r="D41" s="273" t="str">
        <f>IF(OR(
    AND($C41&gt;=2023, $C41&lt;=2024, SUM($F41:$P41)=8),
    AND($C41&gt;=2025, SUM($F41:$P41, -$H41)=8)
), "Yes", "No")</f>
        <v>No</v>
      </c>
      <c r="E41" s="275" t="str">
        <f>IF(OR(
    AND($C41&gt;=2019, $C41&lt;=2023, SUM($F41:$G41, $J41:$M41)=4),
    AND($C41&gt;=2019, SUM($F41:$G41, $L41:$M41, $O41)=4)
), "Yes", "No")</f>
        <v>No</v>
      </c>
      <c r="F41" s="273">
        <f>IF(
  COUNTIF('Course Map'!$D$21:$D$65, "*" &amp; F40 &amp; "*") +
  COUNTIF('Credit (Advanced Standing)'!$C$26:$C$41, "*" &amp; F40 &amp; "*") +
  COUNTIF('Course Map'!$C$71, "*" &amp; F40 &amp; "*") &gt;= 1, 1, 0)</f>
        <v>0</v>
      </c>
      <c r="G41" s="273">
        <f>IF(
  COUNTIF('Course Map'!$D$21:$D$65, "*" &amp; G40 &amp; "*") +
  COUNTIF('Credit (Advanced Standing)'!$C$26:$C$41, "*" &amp; G40 &amp; "*") +
  COUNTIF('Course Map'!$C$71, "*" &amp; G40 &amp; "*") &gt;= 1, 1, 0)</f>
        <v>0</v>
      </c>
      <c r="H41" s="273">
        <f>IF(
  COUNTIF('Course Map'!$D$21:$D$65, "*" &amp; H40 &amp; "*") +
  COUNTIF('Credit (Advanced Standing)'!$C$26:$C$41, "*" &amp; H40 &amp; "*") +
  COUNTIF('Course Map'!$C$71, "*" &amp; H40 &amp; "*") &gt;= 1, 1, 0)</f>
        <v>0</v>
      </c>
      <c r="I41" s="275">
        <f>IF(
  COUNTIF('Course Map'!$D$21:$D$65, "*" &amp; I40 &amp; "*") +
  COUNTIF('Credit (Advanced Standing)'!$C$26:$C$41, "*" &amp; I40 &amp; "*") +
  COUNTIF('Course Map'!$C$71, "*" &amp; I40 &amp; "*") &gt;= 1, 1, 0)</f>
        <v>0</v>
      </c>
      <c r="J41" s="273">
        <f>IF(
  COUNTIF('Course Map'!$D$21:$D$65, "*" &amp; J40 &amp; "*") +
  COUNTIF('Credit (Advanced Standing)'!$C$26:$C$41, "*" &amp; J40 &amp; "*") +
  COUNTIF('Course Map'!$C$71, "*" &amp; J40 &amp; "*") &gt;= 1, 1, 0)</f>
        <v>0</v>
      </c>
      <c r="K41" s="275">
        <f>IF(
  COUNTIF('Course Map'!$D$21:$D$65, "*" &amp; K40 &amp; "*") +
  COUNTIF('Credit (Advanced Standing)'!$C$26:$C$41, "*" &amp; K40 &amp; "*") +
  COUNTIF('Course Map'!$C$71, "*" &amp; K40 &amp; "*") &gt;= 1, 1, 0)</f>
        <v>0</v>
      </c>
      <c r="L41" s="273">
        <f>IF(
  COUNTIF('Course Map'!$D$21:$D$65, "*" &amp; L40 &amp; "*") +
  COUNTIF('Credit (Advanced Standing)'!$C$26:$C$41, "*" &amp; L40 &amp; "*") +
  COUNTIF('Course Map'!$C$71, "*" &amp; L40 &amp; "*") &gt;= 1, 1, 0)</f>
        <v>0</v>
      </c>
      <c r="M41" s="275">
        <f>IF(
  COUNTIF('Course Map'!$D$21:$D$65, "*" &amp; M40 &amp; "*") +
  COUNTIF('Credit (Advanced Standing)'!$C$26:$C$41, "*" &amp; M40 &amp; "*") +
  COUNTIF('Course Map'!$C$71, "*" &amp; M40 &amp; "*") &gt;= 1, 1, 0)</f>
        <v>0</v>
      </c>
      <c r="N41" s="273">
        <f>IF(
  COUNTIF('Course Map'!$D$21:$D$65, "*" &amp; N40 &amp; "*") +
  COUNTIF('Credit (Advanced Standing)'!$C$26:$C$41, "*" &amp; N40 &amp; "*") +
  COUNTIF('Course Map'!$C$71, "*" &amp; N40 &amp; "*") &gt;= 1, 1, 0)</f>
        <v>0</v>
      </c>
      <c r="O41" s="273">
        <f>IF(
  COUNTIF('Course Map'!$D$21:$D$65, "*" &amp; O40 &amp; "*") +
  COUNTIF('Credit (Advanced Standing)'!$C$26:$C$41, "*" &amp; O40 &amp; "*") +
  COUNTIF('Course Map'!$C$71, "*" &amp; O40 &amp; "*") &gt;= 1, 1, 0)</f>
        <v>0</v>
      </c>
      <c r="P41" s="273">
        <f>IF(
  COUNTIF('Course Map'!$D$21:$D$65, "*" &amp; P40 &amp; "*") +
  COUNTIF('Credit (Advanced Standing)'!$C$26:$C$41, "*" &amp; P40 &amp; "*") +
  COUNTIF('Course Map'!$C$71, "*" &amp; P40 &amp; "*") &gt;= 1, 1, 0)</f>
        <v>0</v>
      </c>
    </row>
    <row r="43" spans="1:42" x14ac:dyDescent="0.25">
      <c r="A43" s="273" t="s">
        <v>604</v>
      </c>
      <c r="B43" s="273" t="s">
        <v>2</v>
      </c>
      <c r="C43" s="273" t="s">
        <v>576</v>
      </c>
      <c r="D43" s="275" t="s">
        <v>301</v>
      </c>
      <c r="E43" s="273" t="s">
        <v>311</v>
      </c>
      <c r="F43" s="275" t="s">
        <v>313</v>
      </c>
      <c r="G43" s="273" t="s">
        <v>385</v>
      </c>
      <c r="H43" s="275" t="s">
        <v>315</v>
      </c>
      <c r="I43" s="273" t="s">
        <v>316</v>
      </c>
      <c r="J43" s="273" t="s">
        <v>317</v>
      </c>
      <c r="K43" s="273" t="s">
        <v>287</v>
      </c>
      <c r="L43" s="273" t="s">
        <v>286</v>
      </c>
      <c r="M43" s="273" t="s">
        <v>411</v>
      </c>
    </row>
    <row r="44" spans="1:42" x14ac:dyDescent="0.25">
      <c r="B44" s="273">
        <f>INDEX('Course Map'!$D:$D, 7)</f>
        <v>0</v>
      </c>
      <c r="C44" s="273" t="str">
        <f>INDEX('Course Map'!$D:$D, 9)</f>
        <v>Select Year here</v>
      </c>
      <c r="D44" s="275" t="str">
        <f>IF(OR(
    AND($C44&gt;=2019, $C44&lt;=2023, SUM($E44:$L44, -$G44)&gt;=4),
    AND($C44&gt;=2019, $C44&lt;=2023, SUM($L44)=1, SUM($E44:$K44, -$H44)&gt;=3),
    AND($C44&gt;=2024, SUM($L44:$M44)=2, SUM($E44:$K44, -$H44)&gt;=2)
), "Yes", "No")</f>
        <v>No</v>
      </c>
      <c r="E44" s="273">
        <f>IF(
  COUNTIF('Course Map'!$D$21:$D$65, "*" &amp; E43 &amp; "*") +
  COUNTIF('Credit (Advanced Standing)'!$C$26:$C$41, "*" &amp; E43 &amp; "*") +
  COUNTIF('Course Map'!$C$71, "*" &amp; E43 &amp; "*") &gt;= 1, 1, 0)</f>
        <v>0</v>
      </c>
      <c r="F44" s="275">
        <f>IF(
  COUNTIF('Course Map'!$D$21:$D$65, "*" &amp; F43 &amp; "*") +
  COUNTIF('Credit (Advanced Standing)'!$C$26:$C$41, "*" &amp; F43 &amp; "*") +
  COUNTIF('Course Map'!$C$71, "*" &amp; F43 &amp; "*") &gt;= 1, 1, 0)</f>
        <v>0</v>
      </c>
      <c r="G44" s="273">
        <f>IF(
  COUNTIF('Course Map'!$D$21:$D$65, "*" &amp; G43 &amp; "*") +
  COUNTIF('Credit (Advanced Standing)'!$C$26:$C$41, "*" &amp; G43 &amp; "*") +
  COUNTIF('Course Map'!$C$71, "*" &amp; G43 &amp; "*") &gt;= 1, 1, 0)</f>
        <v>0</v>
      </c>
      <c r="H44" s="275">
        <f>IF(
  COUNTIF('Course Map'!$D$21:$D$65, "*" &amp; H43 &amp; "*") +
  COUNTIF('Credit (Advanced Standing)'!$C$26:$C$41, "*" &amp; H43 &amp; "*") +
  COUNTIF('Course Map'!$C$71, "*" &amp; H43 &amp; "*") &gt;= 1, 1, 0)</f>
        <v>0</v>
      </c>
      <c r="I44" s="273">
        <f>IF(
  COUNTIF('Course Map'!$D$21:$D$65, "*" &amp; I43 &amp; "*") +
  COUNTIF('Credit (Advanced Standing)'!$C$26:$C$41, "*" &amp; I43 &amp; "*") +
  COUNTIF('Course Map'!$C$71, "*" &amp; I43 &amp; "*") &gt;= 1, 1, 0)</f>
        <v>0</v>
      </c>
      <c r="J44" s="273">
        <f>IF(
  COUNTIF('Course Map'!$D$21:$D$65, "*" &amp; J43 &amp; "*") +
  COUNTIF('Credit (Advanced Standing)'!$C$26:$C$41, "*" &amp; J43 &amp; "*") +
  COUNTIF('Course Map'!$C$71, "*" &amp; J43 &amp; "*") &gt;= 1, 1, 0)</f>
        <v>0</v>
      </c>
      <c r="K44" s="273">
        <f>IF(
  COUNTIF('Course Map'!$D$21:$D$65, "*" &amp; K43 &amp; "*") +
  COUNTIF('Credit (Advanced Standing)'!$C$26:$C$41, "*" &amp; K43 &amp; "*") +
  COUNTIF('Course Map'!$C$71, "*" &amp; K43 &amp; "*") &gt;= 1, 1, 0)</f>
        <v>0</v>
      </c>
      <c r="L44" s="273">
        <f>IF(
  COUNTIF('Course Map'!$D$21:$D$65, "*" &amp; L43 &amp; "*") +
  COUNTIF('Credit (Advanced Standing)'!$C$26:$C$41, "*" &amp; L43 &amp; "*") +
  COUNTIF('Course Map'!$C$71, "*" &amp; L43 &amp; "*") &gt;= 1, 1, 0)</f>
        <v>0</v>
      </c>
      <c r="M44" s="273">
        <f>IF(
  COUNTIF('Course Map'!$D$21:$D$65, "*" &amp; M43 &amp; "*") +
  COUNTIF('Credit (Advanced Standing)'!$C$26:$C$41, "*" &amp; M43 &amp; "*") +
  COUNTIF('Course Map'!$C$71, "*" &amp; M43 &amp; "*") &gt;= 1, 1, 0)</f>
        <v>0</v>
      </c>
    </row>
    <row r="46" spans="1:42" x14ac:dyDescent="0.25">
      <c r="A46" s="273" t="s">
        <v>660</v>
      </c>
      <c r="B46" s="273" t="s">
        <v>2</v>
      </c>
      <c r="C46" s="273" t="s">
        <v>576</v>
      </c>
      <c r="D46" s="273" t="s">
        <v>660</v>
      </c>
      <c r="E46" s="334" t="s">
        <v>330</v>
      </c>
      <c r="F46" s="273" t="s">
        <v>337</v>
      </c>
      <c r="G46" s="273" t="s">
        <v>338</v>
      </c>
      <c r="H46" s="273" t="s">
        <v>339</v>
      </c>
      <c r="I46" s="273" t="s">
        <v>560</v>
      </c>
      <c r="J46" s="273" t="s">
        <v>343</v>
      </c>
      <c r="K46" s="273" t="s">
        <v>564</v>
      </c>
      <c r="L46" s="273" t="s">
        <v>350</v>
      </c>
      <c r="M46" s="273" t="s">
        <v>562</v>
      </c>
      <c r="N46" s="273" t="s">
        <v>355</v>
      </c>
      <c r="O46" s="273" t="s">
        <v>566</v>
      </c>
      <c r="P46" s="273" t="s">
        <v>352</v>
      </c>
      <c r="Q46" s="273" t="s">
        <v>661</v>
      </c>
      <c r="R46" s="273" t="s">
        <v>353</v>
      </c>
      <c r="S46" s="273" t="s">
        <v>567</v>
      </c>
      <c r="T46" s="273" t="s">
        <v>351</v>
      </c>
      <c r="U46" s="273" t="s">
        <v>360</v>
      </c>
      <c r="V46" s="273" t="s">
        <v>662</v>
      </c>
      <c r="W46" s="273" t="s">
        <v>358</v>
      </c>
      <c r="X46" s="273" t="s">
        <v>354</v>
      </c>
      <c r="Y46" s="273" t="s">
        <v>357</v>
      </c>
      <c r="Z46" s="273" t="s">
        <v>359</v>
      </c>
      <c r="AA46" s="273" t="s">
        <v>356</v>
      </c>
      <c r="AB46" s="334" t="s">
        <v>663</v>
      </c>
      <c r="AC46" s="273" t="s">
        <v>489</v>
      </c>
      <c r="AD46" s="273" t="s">
        <v>664</v>
      </c>
      <c r="AE46" s="273" t="s">
        <v>483</v>
      </c>
      <c r="AF46" s="273" t="s">
        <v>665</v>
      </c>
      <c r="AG46" s="273" t="s">
        <v>485</v>
      </c>
      <c r="AH46" s="273" t="s">
        <v>491</v>
      </c>
      <c r="AI46" s="273" t="s">
        <v>493</v>
      </c>
      <c r="AJ46" s="273" t="s">
        <v>666</v>
      </c>
      <c r="AK46" s="273" t="s">
        <v>497</v>
      </c>
      <c r="AL46" s="273" t="s">
        <v>487</v>
      </c>
      <c r="AM46" s="273" t="s">
        <v>481</v>
      </c>
      <c r="AN46" s="273" t="s">
        <v>667</v>
      </c>
      <c r="AO46" s="273" t="s">
        <v>316</v>
      </c>
      <c r="AP46" s="273" t="s">
        <v>495</v>
      </c>
    </row>
    <row r="47" spans="1:42" x14ac:dyDescent="0.25">
      <c r="B47" s="273">
        <f>INDEX('Course Map'!$D:$D, 7)</f>
        <v>0</v>
      </c>
      <c r="C47" s="273" t="str">
        <f>INDEX('Course Map'!$D:$D, 9)</f>
        <v>Select Year here</v>
      </c>
      <c r="D47" s="273" t="str">
        <f>IF(AND($C47&gt;=2020, SUM($E47:$AA47)=16), "Completed", "Incomplete")</f>
        <v>Incomplete</v>
      </c>
      <c r="E47" s="334">
        <f>IF(
  COUNTIF('Course Map'!$D$21:$D$65, "*" &amp; E46 &amp; "*") +
  COUNTIF('Credit (Advanced Standing)'!$C$26:$C$41, "*" &amp; E46 &amp; "*") +
  COUNTIF('Course Map'!$C$71, "*" &amp; E46 &amp; "*") &gt;= 1, 1, 0)</f>
        <v>0</v>
      </c>
      <c r="F47" s="273">
        <f>IF(
  COUNTIF('Course Map'!$D$21:$D$65, "*" &amp; F46 &amp; "*") +
  COUNTIF('Credit (Advanced Standing)'!$C$26:$C$41, "*" &amp; F46 &amp; "*") +
  COUNTIF('Course Map'!$C$71, "*" &amp; F46 &amp; "*") &gt;= 1, 1, 0)</f>
        <v>0</v>
      </c>
      <c r="G47" s="273">
        <f>IF(
  COUNTIF('Course Map'!$D$21:$D$65, "*" &amp; G46 &amp; "*") +
  COUNTIF('Credit (Advanced Standing)'!$C$26:$C$41, "*" &amp; G46 &amp; "*") +
  COUNTIF('Course Map'!$C$71, "*" &amp; G46 &amp; "*") &gt;= 1, 1, 0)</f>
        <v>0</v>
      </c>
      <c r="H47" s="273">
        <f>IF(
  COUNTIF('Course Map'!$D$21:$D$65, "*" &amp; H46 &amp; "*") +
  COUNTIF('Credit (Advanced Standing)'!$C$26:$C$41, "*" &amp; H46 &amp; "*") +
  COUNTIF('Course Map'!$C$71, "*" &amp; H46 &amp; "*") &gt;= 1, 1, 0)</f>
        <v>0</v>
      </c>
      <c r="I47" s="273">
        <f>IF(
  COUNTIF('Course Map'!$D$21:$D$65, "*" &amp; I46 &amp; "*") +
  COUNTIF('Credit (Advanced Standing)'!$C$26:$C$41, "*" &amp; I46 &amp; "*") +
  COUNTIF('Course Map'!$C$71, "*" &amp; I46 &amp; "*") &gt;= 1, 1, 0)</f>
        <v>0</v>
      </c>
      <c r="J47" s="273">
        <f>IF(
  COUNTIF('Course Map'!$D$21:$D$65, "*" &amp; J46 &amp; "*") +
  COUNTIF('Credit (Advanced Standing)'!$C$26:$C$41, "*" &amp; J46 &amp; "*") +
  COUNTIF('Course Map'!$C$71, "*" &amp; J46 &amp; "*") &gt;= 1, 1, 0)</f>
        <v>0</v>
      </c>
      <c r="K47" s="273">
        <f>IF(
  COUNTIF('Course Map'!$D$21:$D$65, "*" &amp; K46 &amp; "*") +
  COUNTIF('Credit (Advanced Standing)'!$C$26:$C$41, "*" &amp; K46 &amp; "*") +
  COUNTIF('Course Map'!$C$71, "*" &amp; K46 &amp; "*") &gt;= 1, 1, 0)</f>
        <v>0</v>
      </c>
      <c r="L47" s="273">
        <f>IF(
  COUNTIF('Course Map'!$D$21:$D$65, "*" &amp; L46 &amp; "*") +
  COUNTIF('Credit (Advanced Standing)'!$C$26:$C$41, "*" &amp; L46 &amp; "*") +
  COUNTIF('Course Map'!$C$71, "*" &amp; L46 &amp; "*") &gt;= 1, 1, 0)</f>
        <v>0</v>
      </c>
      <c r="M47" s="273">
        <f>IF(
  COUNTIF('Course Map'!$D$21:$D$65, "*" &amp; M46 &amp; "*") +
  COUNTIF('Credit (Advanced Standing)'!$C$26:$C$41, "*" &amp; M46 &amp; "*") +
  COUNTIF('Course Map'!$C$71, "*" &amp; M46 &amp; "*") &gt;= 1, 1, 0)</f>
        <v>0</v>
      </c>
      <c r="N47" s="273">
        <f>IF(
  COUNTIF('Course Map'!$D$21:$D$65, "*" &amp; N46 &amp; "*") +
  COUNTIF('Credit (Advanced Standing)'!$C$26:$C$41, "*" &amp; N46 &amp; "*") +
  COUNTIF('Course Map'!$C$71, "*" &amp; N46 &amp; "*") &gt;= 1, 1, 0)</f>
        <v>0</v>
      </c>
      <c r="O47" s="273">
        <f>IF(
  COUNTIF('Course Map'!$D$21:$D$65, "*" &amp; O46 &amp; "*") +
  COUNTIF('Credit (Advanced Standing)'!$C$26:$C$41, "*" &amp; O46 &amp; "*") +
  COUNTIF('Course Map'!$C$71, "*" &amp; O46 &amp; "*") &gt;= 1, 1, 0)</f>
        <v>0</v>
      </c>
      <c r="P47" s="273">
        <f>IF(
  COUNTIF('Course Map'!$D$21:$D$65, "*" &amp; P46 &amp; "*") +
  COUNTIF('Credit (Advanced Standing)'!$C$26:$C$41, "*" &amp; P46 &amp; "*") +
  COUNTIF('Course Map'!$C$71, "*" &amp; P46 &amp; "*") &gt;= 1, 1, 0)</f>
        <v>0</v>
      </c>
      <c r="Q47" s="273">
        <f>IF(
  COUNTIF('Course Map'!$D$21:$D$65, "*" &amp; Q46 &amp; "*") +
  COUNTIF('Credit (Advanced Standing)'!$C$26:$C$41, "*" &amp; Q46 &amp; "*") +
  COUNTIF('Course Map'!$C$71, "*" &amp; Q46 &amp; "*") &gt;= 1, 1, 0)</f>
        <v>0</v>
      </c>
      <c r="R47" s="273">
        <f>IF(
  COUNTIF('Course Map'!$D$21:$D$65, "*" &amp; R46 &amp; "*") +
  COUNTIF('Credit (Advanced Standing)'!$C$26:$C$41, "*" &amp; R46 &amp; "*") +
  COUNTIF('Course Map'!$C$71, "*" &amp; R46 &amp; "*") &gt;= 1, 1, 0)</f>
        <v>0</v>
      </c>
      <c r="S47" s="273">
        <f>IF(
  COUNTIF('Course Map'!$D$21:$D$65, "*" &amp; S46 &amp; "*") +
  COUNTIF('Credit (Advanced Standing)'!$C$26:$C$41, "*" &amp; S46 &amp; "*") +
  COUNTIF('Course Map'!$C$71, "*" &amp; S46 &amp; "*") &gt;= 1, 1, 0)</f>
        <v>0</v>
      </c>
      <c r="T47" s="273">
        <f>IF(
  COUNTIF('Course Map'!$D$21:$D$65, "*" &amp; T46 &amp; "*") +
  COUNTIF('Credit (Advanced Standing)'!$C$26:$C$41, "*" &amp; T46 &amp; "*") +
  COUNTIF('Course Map'!$C$71, "*" &amp; T46 &amp; "*") &gt;= 1, 1, 0)</f>
        <v>0</v>
      </c>
      <c r="U47" s="273">
        <f>IF(
  COUNTIF('Course Map'!$D$21:$D$65, "*" &amp; U46 &amp; "*") +
  COUNTIF('Credit (Advanced Standing)'!$C$26:$C$41, "*" &amp; U46 &amp; "*") +
  COUNTIF('Course Map'!$C$71, "*" &amp; U46 &amp; "*") &gt;= 1, 1, 0)</f>
        <v>0</v>
      </c>
      <c r="V47" s="273">
        <f>IF(
  COUNTIF('Course Map'!$D$21:$D$65, "*" &amp; V46 &amp; "*") +
  COUNTIF('Credit (Advanced Standing)'!$C$26:$C$41, "*" &amp; V46 &amp; "*") +
  COUNTIF('Course Map'!$C$71, "*" &amp; V46 &amp; "*") &gt;= 1, 1, 0)</f>
        <v>0</v>
      </c>
      <c r="W47" s="273">
        <f>IF(
  COUNTIF('Course Map'!$D$21:$D$65, "*" &amp; W46 &amp; "*") +
  COUNTIF('Credit (Advanced Standing)'!$C$26:$C$41, "*" &amp; W46 &amp; "*") +
  COUNTIF('Course Map'!$C$71, "*" &amp; W46 &amp; "*") &gt;= 1, 1, 0)</f>
        <v>0</v>
      </c>
      <c r="X47" s="273">
        <f>IF(
  COUNTIF('Course Map'!$D$21:$D$65, "*" &amp; X46 &amp; "*") +
  COUNTIF('Credit (Advanced Standing)'!$C$26:$C$41, "*" &amp; X46 &amp; "*") +
  COUNTIF('Course Map'!$C$71, "*" &amp; X46 &amp; "*") &gt;= 1, 1, 0)</f>
        <v>0</v>
      </c>
      <c r="Y47" s="273">
        <f>IF(
  COUNTIF('Course Map'!$D$21:$D$65, "*" &amp; Y46 &amp; "*") +
  COUNTIF('Credit (Advanced Standing)'!$C$26:$C$41, "*" &amp; Y46 &amp; "*") +
  COUNTIF('Course Map'!$C$71, "*" &amp; Y46 &amp; "*") &gt;= 1, 1, 0)</f>
        <v>0</v>
      </c>
      <c r="Z47" s="273">
        <f>IF(
  COUNTIF('Course Map'!$D$21:$D$65, "*" &amp; Z46 &amp; "*") +
  COUNTIF('Credit (Advanced Standing)'!$C$26:$C$41, "*" &amp; Z46 &amp; "*") +
  COUNTIF('Course Map'!$C$71, "*" &amp; Z46 &amp; "*") &gt;= 1, 1, 0)</f>
        <v>0</v>
      </c>
      <c r="AA47" s="273">
        <f>IF(
  COUNTIF('Course Map'!$D$21:$D$65, "*" &amp; AA46 &amp; "*") +
  COUNTIF('Credit (Advanced Standing)'!$C$26:$C$41, "*" &amp; AA46 &amp; "*") +
  COUNTIF('Course Map'!$C$71, "*" &amp; AA46 &amp; "*") &gt;= 1, 1, 0)</f>
        <v>0</v>
      </c>
      <c r="AB47" s="334">
        <f>IF(
  COUNTIF('Course Map'!$D$21:$D$65, "*" &amp; AB46 &amp; "*") +
  COUNTIF('Credit (Advanced Standing)'!$C$26:$C$41, "*" &amp; AB46 &amp; "*") +
  COUNTIF('Course Map'!$C$71, "*" &amp; AB46 &amp; "*") &gt;= 1, 1, 0)</f>
        <v>0</v>
      </c>
      <c r="AC47" s="273">
        <f>IF(
  COUNTIF('Course Map'!$D$21:$D$65, "*" &amp; AC46 &amp; "*") +
  COUNTIF('Credit (Advanced Standing)'!$C$26:$C$41, "*" &amp; AC46 &amp; "*") +
  COUNTIF('Course Map'!$C$71, "*" &amp; AC46 &amp; "*") &gt;= 1, 1, 0)</f>
        <v>0</v>
      </c>
      <c r="AD47" s="273">
        <f>IF(
  COUNTIF('Course Map'!$D$21:$D$65, "*" &amp; AD46 &amp; "*") +
  COUNTIF('Credit (Advanced Standing)'!$C$26:$C$41, "*" &amp; AD46 &amp; "*") +
  COUNTIF('Course Map'!$C$71, "*" &amp; AD46 &amp; "*") &gt;= 1, 1, 0)</f>
        <v>0</v>
      </c>
      <c r="AE47" s="273">
        <f>IF(
  COUNTIF('Course Map'!$D$21:$D$65, "*" &amp; AE46 &amp; "*") +
  COUNTIF('Credit (Advanced Standing)'!$C$26:$C$41, "*" &amp; AE46 &amp; "*") +
  COUNTIF('Course Map'!$C$71, "*" &amp; AE46 &amp; "*") &gt;= 1, 1, 0)</f>
        <v>0</v>
      </c>
      <c r="AF47" s="273">
        <f>IF(
  COUNTIF('Course Map'!$D$21:$D$65, "*" &amp; AF46 &amp; "*") +
  COUNTIF('Credit (Advanced Standing)'!$C$26:$C$41, "*" &amp; AF46 &amp; "*") +
  COUNTIF('Course Map'!$C$71, "*" &amp; AF46 &amp; "*") &gt;= 1, 1, 0)</f>
        <v>0</v>
      </c>
      <c r="AG47" s="273">
        <f>IF(
  COUNTIF('Course Map'!$D$21:$D$65, "*" &amp; AG46 &amp; "*") +
  COUNTIF('Credit (Advanced Standing)'!$C$26:$C$41, "*" &amp; AG46 &amp; "*") +
  COUNTIF('Course Map'!$C$71, "*" &amp; AG46 &amp; "*") &gt;= 1, 1, 0)</f>
        <v>0</v>
      </c>
      <c r="AH47" s="273">
        <f>IF(
  COUNTIF('Course Map'!$D$21:$D$65, "*" &amp; AH46 &amp; "*") +
  COUNTIF('Credit (Advanced Standing)'!$C$26:$C$41, "*" &amp; AH46 &amp; "*") +
  COUNTIF('Course Map'!$C$71, "*" &amp; AH46 &amp; "*") &gt;= 1, 1, 0)</f>
        <v>0</v>
      </c>
      <c r="AI47" s="273">
        <f>IF(
  COUNTIF('Course Map'!$D$21:$D$65, "*" &amp; AI46 &amp; "*") +
  COUNTIF('Credit (Advanced Standing)'!$C$26:$C$41, "*" &amp; AI46 &amp; "*") +
  COUNTIF('Course Map'!$C$71, "*" &amp; AI46 &amp; "*") &gt;= 1, 1, 0)</f>
        <v>0</v>
      </c>
      <c r="AJ47" s="273">
        <f>IF(
  COUNTIF('Course Map'!$D$21:$D$65, "*" &amp; AJ46 &amp; "*") +
  COUNTIF('Credit (Advanced Standing)'!$C$26:$C$41, "*" &amp; AJ46 &amp; "*") +
  COUNTIF('Course Map'!$C$71, "*" &amp; AJ46 &amp; "*") &gt;= 1, 1, 0)</f>
        <v>0</v>
      </c>
      <c r="AK47" s="273">
        <f>IF(
  COUNTIF('Course Map'!$D$21:$D$65, "*" &amp; AK46 &amp; "*") +
  COUNTIF('Credit (Advanced Standing)'!$C$26:$C$41, "*" &amp; AK46 &amp; "*") +
  COUNTIF('Course Map'!$C$71, "*" &amp; AK46 &amp; "*") &gt;= 1, 1, 0)</f>
        <v>0</v>
      </c>
      <c r="AL47" s="273">
        <f>IF(
  COUNTIF('Course Map'!$D$21:$D$65, "*" &amp; AL46 &amp; "*") +
  COUNTIF('Credit (Advanced Standing)'!$C$26:$C$41, "*" &amp; AL46 &amp; "*") +
  COUNTIF('Course Map'!$C$71, "*" &amp; AL46 &amp; "*") &gt;= 1, 1, 0)</f>
        <v>0</v>
      </c>
      <c r="AM47" s="273">
        <f>IF(
  COUNTIF('Course Map'!$D$21:$D$65, "*" &amp; AM46 &amp; "*") +
  COUNTIF('Credit (Advanced Standing)'!$C$26:$C$41, "*" &amp; AM46 &amp; "*") +
  COUNTIF('Course Map'!$C$71, "*" &amp; AM46 &amp; "*") &gt;= 1, 1, 0)</f>
        <v>0</v>
      </c>
      <c r="AN47" s="273">
        <f>IF(
  COUNTIF('Course Map'!$D$21:$D$65, "*" &amp; AN46 &amp; "*") +
  COUNTIF('Credit (Advanced Standing)'!$C$26:$C$41, "*" &amp; AN46 &amp; "*") +
  COUNTIF('Course Map'!$C$71, "*" &amp; AN46 &amp; "*") &gt;= 1, 1, 0)</f>
        <v>0</v>
      </c>
      <c r="AO47" s="273">
        <f>IF(
  COUNTIF('Course Map'!$D$21:$D$65, "*" &amp; AO46 &amp; "*") +
  COUNTIF('Credit (Advanced Standing)'!$C$26:$C$41, "*" &amp; AO46 &amp; "*") +
  COUNTIF('Course Map'!$C$71, "*" &amp; AO46 &amp; "*") &gt;= 1, 1, 0)</f>
        <v>0</v>
      </c>
      <c r="AP47" s="273">
        <f>IF(
  COUNTIF('Course Map'!$D$21:$D$65, "*" &amp; AP46 &amp; "*") +
  COUNTIF('Credit (Advanced Standing)'!$C$26:$C$41, "*" &amp; AP46 &amp; "*") +
  COUNTIF('Course Map'!$C$71, "*" &amp; AP46 &amp; "*") &gt;= 1, 1, 0)</f>
        <v>0</v>
      </c>
    </row>
    <row r="48" spans="1:42" ht="13" thickBot="1" x14ac:dyDescent="0.3"/>
    <row r="49" spans="1:27" ht="26.5" thickBot="1" x14ac:dyDescent="0.35">
      <c r="A49" s="281" t="s">
        <v>25</v>
      </c>
      <c r="B49" s="281" t="s">
        <v>26</v>
      </c>
      <c r="C49" s="282" t="s">
        <v>605</v>
      </c>
      <c r="D49" s="283" t="s">
        <v>606</v>
      </c>
      <c r="E49" s="283" t="s">
        <v>607</v>
      </c>
      <c r="F49" s="283" t="s">
        <v>608</v>
      </c>
      <c r="G49" s="283" t="s">
        <v>609</v>
      </c>
      <c r="H49" s="283" t="s">
        <v>610</v>
      </c>
      <c r="I49" s="283" t="s">
        <v>611</v>
      </c>
      <c r="J49" s="283" t="s">
        <v>612</v>
      </c>
      <c r="K49" s="283" t="s">
        <v>613</v>
      </c>
      <c r="L49" s="283" t="s">
        <v>614</v>
      </c>
      <c r="M49" s="283" t="s">
        <v>615</v>
      </c>
      <c r="N49" s="284" t="s">
        <v>616</v>
      </c>
      <c r="O49" s="285" t="s">
        <v>617</v>
      </c>
      <c r="P49" s="285" t="s">
        <v>618</v>
      </c>
      <c r="Q49" s="285" t="s">
        <v>619</v>
      </c>
      <c r="R49" s="285" t="s">
        <v>620</v>
      </c>
      <c r="S49" s="285" t="s">
        <v>621</v>
      </c>
      <c r="T49" s="285" t="s">
        <v>622</v>
      </c>
      <c r="U49" s="285" t="s">
        <v>623</v>
      </c>
      <c r="V49" s="285" t="s">
        <v>624</v>
      </c>
      <c r="W49" s="285" t="s">
        <v>625</v>
      </c>
      <c r="X49" s="286" t="s">
        <v>626</v>
      </c>
      <c r="Y49" s="285" t="s">
        <v>627</v>
      </c>
      <c r="Z49" s="285" t="s">
        <v>628</v>
      </c>
      <c r="AA49" s="285" t="s">
        <v>629</v>
      </c>
    </row>
    <row r="50" spans="1:27" ht="13" thickTop="1" x14ac:dyDescent="0.25">
      <c r="A50" s="287" t="str">
        <f>D2</f>
        <v>Incomplete</v>
      </c>
      <c r="B50" s="287" t="str">
        <f>D5</f>
        <v>Incomplete</v>
      </c>
      <c r="C50" s="287" t="str">
        <f>IF(D8="Yes", "ACCT", "No")</f>
        <v>No</v>
      </c>
      <c r="D50" s="287" t="str">
        <f>IF(D11="Yes", "ESB", "No")</f>
        <v>No</v>
      </c>
      <c r="E50" s="287" t="str">
        <f>IF(D14="Yes", "AE", "No")</f>
        <v>No</v>
      </c>
      <c r="F50" s="287" t="str">
        <f>IF(D17="Yes", "BFM", "No")</f>
        <v>No</v>
      </c>
      <c r="G50" s="287" t="str">
        <f>IF(D20="Yes", "BLT", "No")</f>
        <v>No</v>
      </c>
      <c r="H50" s="287" t="str">
        <f>IF(D23="Yes", "BA", "No")</f>
        <v>No</v>
      </c>
      <c r="I50" s="287" t="str">
        <f>IF(D26="Yes", "EBS", "No")</f>
        <v>No</v>
      </c>
      <c r="J50" s="287" t="str">
        <f>IF(D29="Yes", "IBM", "No")</f>
        <v>No</v>
      </c>
      <c r="K50" s="287" t="str">
        <f>IF(D32="Yes", "MGMT", "No")</f>
        <v>No</v>
      </c>
      <c r="L50" s="287" t="str">
        <f>IF(D35="Yes", "SM", "No")</f>
        <v>No</v>
      </c>
      <c r="M50" s="287" t="str">
        <f>IF(D38="Yes", "FT", "No")</f>
        <v>No</v>
      </c>
      <c r="N50" s="287" t="str">
        <f>IF(D41="Yes", "DM", "No")</f>
        <v>No</v>
      </c>
      <c r="O50" s="287" t="str">
        <f>IF(IF(C50="ACCT","No",E8)="Yes","Acct","No")</f>
        <v>No</v>
      </c>
      <c r="P50" s="287" t="str">
        <f>IF(IF(D50="ESB","No",E11)="Yes","ESB","No")</f>
        <v>No</v>
      </c>
      <c r="Q50" s="287" t="str">
        <f>IF(IF(E50="AE", "No", E14)="Yes", "AE", "No")</f>
        <v>No</v>
      </c>
      <c r="R50" s="287" t="str">
        <f>IF(IF(F50="BFM", "No", E17)="Yes", "BFM", "No")</f>
        <v>No</v>
      </c>
      <c r="S50" s="287" t="str">
        <f>IF(IF(G50="BLT", "No", E20)="Yes", "BLT", "No")</f>
        <v>No</v>
      </c>
      <c r="T50" s="287" t="str">
        <f>IF(IF(H50="BA", "No", E23)="Yes", "BA", "No")</f>
        <v>No</v>
      </c>
      <c r="U50" s="287" t="str">
        <f>IF(IF(I50="EBS", "No", E26)="Yes", "EBS", "No")</f>
        <v>No</v>
      </c>
      <c r="V50" s="288" t="str">
        <f>IF(IF(J50="IBM", "No", E29)="Yes", "IBM", "No")</f>
        <v>No</v>
      </c>
      <c r="W50" s="287" t="str">
        <f>IF(IF(K50="MGMT", "No", E32)="Yes", "MGMT", "No")</f>
        <v>No</v>
      </c>
      <c r="X50" s="288" t="str">
        <f>IF(IF(L50="SM", "No", E35)="Yes", "SM", "No")</f>
        <v>No</v>
      </c>
      <c r="Y50" s="288" t="str">
        <f>IF(IF($M50="FT", "No", E38)="Yes", "FT", "No")</f>
        <v>No</v>
      </c>
      <c r="Z50" s="289" t="str">
        <f>IF(IF($N50="DM", "No", E41)="Yes", "DM", "No")</f>
        <v>No</v>
      </c>
      <c r="AA50" s="289" t="str">
        <f>IF(D44="Yes", "STNY", "No")</f>
        <v>No</v>
      </c>
    </row>
    <row r="53" spans="1:27" x14ac:dyDescent="0.25">
      <c r="C53" s="273" t="str">
        <f>IFERROR(INDEX([1]CC!C46:N46, SMALL($C$51:$N$51, ROW(1:1))-COLUMN($C$51)+1), "")</f>
        <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1EE0B4AA8C5140A309D3A0B3227221" ma:contentTypeVersion="16" ma:contentTypeDescription="Create a new document." ma:contentTypeScope="" ma:versionID="e4e8b5a75a0b8ce0d63bdeea95abd423">
  <xsd:schema xmlns:xsd="http://www.w3.org/2001/XMLSchema" xmlns:xs="http://www.w3.org/2001/XMLSchema" xmlns:p="http://schemas.microsoft.com/office/2006/metadata/properties" xmlns:ns3="858ab8ba-48f4-43fb-bbeb-5f9f11c742a8" xmlns:ns4="95ca8b39-821d-4df8-a2f1-bcbb750f6a87" targetNamespace="http://schemas.microsoft.com/office/2006/metadata/properties" ma:root="true" ma:fieldsID="040c0e290df13591295a8ac64702121b" ns3:_="" ns4:_="">
    <xsd:import namespace="858ab8ba-48f4-43fb-bbeb-5f9f11c742a8"/>
    <xsd:import namespace="95ca8b39-821d-4df8-a2f1-bcbb750f6a8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_activity" minOccurs="0"/>
                <xsd:element ref="ns3:MediaLengthInSeconds" minOccurs="0"/>
                <xsd:element ref="ns3:MediaServiceObjectDetectorVersions" minOccurs="0"/>
                <xsd:element ref="ns4:SharedWithUsers" minOccurs="0"/>
                <xsd:element ref="ns4:SharedWithDetails" minOccurs="0"/>
                <xsd:element ref="ns4:SharingHintHash"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8ab8ba-48f4-43fb-bbeb-5f9f11c742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_activity" ma:index="16" nillable="true" ma:displayName="_activity" ma:hidden="true" ma:internalName="_activity">
      <xsd:simpleType>
        <xsd:restriction base="dms:Note"/>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ca8b39-821d-4df8-a2f1-bcbb750f6a87"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SharingHintHash" ma:index="2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858ab8ba-48f4-43fb-bbeb-5f9f11c742a8" xsi:nil="true"/>
  </documentManagement>
</p:properties>
</file>

<file path=customXml/itemProps1.xml><?xml version="1.0" encoding="utf-8"?>
<ds:datastoreItem xmlns:ds="http://schemas.openxmlformats.org/officeDocument/2006/customXml" ds:itemID="{EFB0B41D-2860-4B52-8E33-A0060C055C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8ab8ba-48f4-43fb-bbeb-5f9f11c742a8"/>
    <ds:schemaRef ds:uri="95ca8b39-821d-4df8-a2f1-bcbb750f6a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B0BD65-D135-4835-BA40-D2A9089D2ADA}">
  <ds:schemaRefs>
    <ds:schemaRef ds:uri="http://schemas.microsoft.com/sharepoint/v3/contenttype/forms"/>
  </ds:schemaRefs>
</ds:datastoreItem>
</file>

<file path=customXml/itemProps3.xml><?xml version="1.0" encoding="utf-8"?>
<ds:datastoreItem xmlns:ds="http://schemas.openxmlformats.org/officeDocument/2006/customXml" ds:itemID="{5CA02D72-7349-4292-85EC-2EA4D743B483}">
  <ds:schemaRefs>
    <ds:schemaRef ds:uri="http://schemas.openxmlformats.org/package/2006/metadata/core-properties"/>
    <ds:schemaRef ds:uri="http://schemas.microsoft.com/office/2006/documentManagement/types"/>
    <ds:schemaRef ds:uri="http://schemas.microsoft.com/office/2006/metadata/properties"/>
    <ds:schemaRef ds:uri="858ab8ba-48f4-43fb-bbeb-5f9f11c742a8"/>
    <ds:schemaRef ds:uri="http://purl.org/dc/dcmitype/"/>
    <ds:schemaRef ds:uri="http://purl.org/dc/elements/1.1/"/>
    <ds:schemaRef ds:uri="http://purl.org/dc/terms/"/>
    <ds:schemaRef ds:uri="http://schemas.microsoft.com/office/infopath/2007/PartnerControls"/>
    <ds:schemaRef ds:uri="95ca8b39-821d-4df8-a2f1-bcbb750f6a8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Read me first</vt:lpstr>
      <vt:lpstr>Course Map</vt:lpstr>
      <vt:lpstr>Credit (Advanced Standing)</vt:lpstr>
      <vt:lpstr>Lists</vt:lpstr>
      <vt:lpstr>2026</vt:lpstr>
      <vt:lpstr>2025</vt:lpstr>
      <vt:lpstr>CC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Ailie Kong;James Tham</dc:creator>
  <cp:lastModifiedBy>Mah Jee Khin</cp:lastModifiedBy>
  <cp:lastPrinted>2026-06-10T08:17:43Z</cp:lastPrinted>
  <dcterms:created xsi:type="dcterms:W3CDTF">2022-01-18T09:09:50Z</dcterms:created>
  <dcterms:modified xsi:type="dcterms:W3CDTF">2026-09-04T03:21:03Z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0x010100DC1EE0B4AA8C5140A309D3A0B3227221</vt:lpwstr>
  </property>
</Properties>
</file>